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D92AF8-0C11-4DA3-9B22-BA534C1667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O588" i="1"/>
  <c r="BM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Y387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63" i="1" s="1"/>
  <c r="BM22" i="1"/>
  <c r="Y22" i="1"/>
  <c r="B671" i="1" s="1"/>
  <c r="P22" i="1"/>
  <c r="H10" i="1"/>
  <c r="A9" i="1"/>
  <c r="F10" i="1" s="1"/>
  <c r="D7" i="1"/>
  <c r="Q6" i="1"/>
  <c r="P2" i="1"/>
  <c r="BP283" i="1" l="1"/>
  <c r="BN283" i="1"/>
  <c r="BP306" i="1"/>
  <c r="BN306" i="1"/>
  <c r="Z306" i="1"/>
  <c r="BP362" i="1"/>
  <c r="BN362" i="1"/>
  <c r="Z362" i="1"/>
  <c r="BP386" i="1"/>
  <c r="BN386" i="1"/>
  <c r="Z386" i="1"/>
  <c r="BP392" i="1"/>
  <c r="BN392" i="1"/>
  <c r="Z392" i="1"/>
  <c r="BP431" i="1"/>
  <c r="BN431" i="1"/>
  <c r="Z431" i="1"/>
  <c r="BP452" i="1"/>
  <c r="BN452" i="1"/>
  <c r="Z452" i="1"/>
  <c r="BP501" i="1"/>
  <c r="BN501" i="1"/>
  <c r="Z501" i="1"/>
  <c r="BP560" i="1"/>
  <c r="BN560" i="1"/>
  <c r="Z560" i="1"/>
  <c r="BP580" i="1"/>
  <c r="BN580" i="1"/>
  <c r="Z580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31" i="1"/>
  <c r="BN31" i="1"/>
  <c r="Z32" i="1"/>
  <c r="BN32" i="1"/>
  <c r="Z54" i="1"/>
  <c r="BN54" i="1"/>
  <c r="Z78" i="1"/>
  <c r="BN78" i="1"/>
  <c r="Y90" i="1"/>
  <c r="Z92" i="1"/>
  <c r="BN92" i="1"/>
  <c r="Z109" i="1"/>
  <c r="BN109" i="1"/>
  <c r="Y120" i="1"/>
  <c r="Z133" i="1"/>
  <c r="BN133" i="1"/>
  <c r="Z143" i="1"/>
  <c r="BN143" i="1"/>
  <c r="Z166" i="1"/>
  <c r="BN166" i="1"/>
  <c r="Z183" i="1"/>
  <c r="BN183" i="1"/>
  <c r="Z201" i="1"/>
  <c r="BN201" i="1"/>
  <c r="Z220" i="1"/>
  <c r="BN220" i="1"/>
  <c r="Z232" i="1"/>
  <c r="BN232" i="1"/>
  <c r="Z244" i="1"/>
  <c r="BN244" i="1"/>
  <c r="Y258" i="1"/>
  <c r="Z257" i="1"/>
  <c r="BN257" i="1"/>
  <c r="Z268" i="1"/>
  <c r="BN268" i="1"/>
  <c r="Z283" i="1"/>
  <c r="BP347" i="1"/>
  <c r="BN347" i="1"/>
  <c r="Z347" i="1"/>
  <c r="BP376" i="1"/>
  <c r="BN376" i="1"/>
  <c r="Z376" i="1"/>
  <c r="BP419" i="1"/>
  <c r="BN419" i="1"/>
  <c r="Z419" i="1"/>
  <c r="BP500" i="1"/>
  <c r="BN500" i="1"/>
  <c r="Z500" i="1"/>
  <c r="BP543" i="1"/>
  <c r="BN543" i="1"/>
  <c r="Z543" i="1"/>
  <c r="BP570" i="1"/>
  <c r="BN570" i="1"/>
  <c r="Z57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11" i="1"/>
  <c r="X661" i="1"/>
  <c r="BP115" i="1"/>
  <c r="BN115" i="1"/>
  <c r="Z115" i="1"/>
  <c r="X662" i="1"/>
  <c r="X665" i="1"/>
  <c r="Z27" i="1"/>
  <c r="BN27" i="1"/>
  <c r="Z34" i="1"/>
  <c r="BN34" i="1"/>
  <c r="C671" i="1"/>
  <c r="Z52" i="1"/>
  <c r="BN52" i="1"/>
  <c r="Z58" i="1"/>
  <c r="BN58" i="1"/>
  <c r="BP58" i="1"/>
  <c r="D671" i="1"/>
  <c r="Z67" i="1"/>
  <c r="BN67" i="1"/>
  <c r="Z70" i="1"/>
  <c r="BN70" i="1"/>
  <c r="Z76" i="1"/>
  <c r="BN76" i="1"/>
  <c r="BP76" i="1"/>
  <c r="Z84" i="1"/>
  <c r="BN84" i="1"/>
  <c r="Z88" i="1"/>
  <c r="BN88" i="1"/>
  <c r="Y98" i="1"/>
  <c r="Z94" i="1"/>
  <c r="BN94" i="1"/>
  <c r="Z102" i="1"/>
  <c r="BN102" i="1"/>
  <c r="E671" i="1"/>
  <c r="BP127" i="1"/>
  <c r="BN127" i="1"/>
  <c r="Z127" i="1"/>
  <c r="BP141" i="1"/>
  <c r="BN141" i="1"/>
  <c r="Z141" i="1"/>
  <c r="BP156" i="1"/>
  <c r="BN156" i="1"/>
  <c r="Z156" i="1"/>
  <c r="BP160" i="1"/>
  <c r="BN160" i="1"/>
  <c r="Z160" i="1"/>
  <c r="BP179" i="1"/>
  <c r="BN179" i="1"/>
  <c r="Z179" i="1"/>
  <c r="BP199" i="1"/>
  <c r="BN199" i="1"/>
  <c r="Z199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8" i="1"/>
  <c r="BP384" i="1"/>
  <c r="BN384" i="1"/>
  <c r="Z384" i="1"/>
  <c r="BP417" i="1"/>
  <c r="BN417" i="1"/>
  <c r="Z417" i="1"/>
  <c r="BP425" i="1"/>
  <c r="BN425" i="1"/>
  <c r="Z425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498" i="1"/>
  <c r="BN498" i="1"/>
  <c r="Z498" i="1"/>
  <c r="BP541" i="1"/>
  <c r="BN541" i="1"/>
  <c r="Z541" i="1"/>
  <c r="BP558" i="1"/>
  <c r="BN558" i="1"/>
  <c r="Z558" i="1"/>
  <c r="BP568" i="1"/>
  <c r="BN568" i="1"/>
  <c r="Z568" i="1"/>
  <c r="BP578" i="1"/>
  <c r="BN578" i="1"/>
  <c r="Z578" i="1"/>
  <c r="BP588" i="1"/>
  <c r="BN588" i="1"/>
  <c r="Z588" i="1"/>
  <c r="BP617" i="1"/>
  <c r="BN617" i="1"/>
  <c r="Z617" i="1"/>
  <c r="BP619" i="1"/>
  <c r="BN619" i="1"/>
  <c r="Z619" i="1"/>
  <c r="BP621" i="1"/>
  <c r="BN621" i="1"/>
  <c r="Z621" i="1"/>
  <c r="BP135" i="1"/>
  <c r="BN135" i="1"/>
  <c r="Z135" i="1"/>
  <c r="BP145" i="1"/>
  <c r="BN145" i="1"/>
  <c r="Z145" i="1"/>
  <c r="Y172" i="1"/>
  <c r="BP171" i="1"/>
  <c r="BN171" i="1"/>
  <c r="Z171" i="1"/>
  <c r="Z172" i="1" s="1"/>
  <c r="Y181" i="1"/>
  <c r="BP175" i="1"/>
  <c r="BN175" i="1"/>
  <c r="Z175" i="1"/>
  <c r="BP195" i="1"/>
  <c r="BN195" i="1"/>
  <c r="Z195" i="1"/>
  <c r="BP206" i="1"/>
  <c r="BN206" i="1"/>
  <c r="Z206" i="1"/>
  <c r="BP222" i="1"/>
  <c r="BN222" i="1"/>
  <c r="Z222" i="1"/>
  <c r="BP234" i="1"/>
  <c r="BN234" i="1"/>
  <c r="Z234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6" i="1"/>
  <c r="BN456" i="1"/>
  <c r="Z456" i="1"/>
  <c r="BP462" i="1"/>
  <c r="BN462" i="1"/>
  <c r="Z462" i="1"/>
  <c r="F671" i="1"/>
  <c r="Y137" i="1"/>
  <c r="Y151" i="1"/>
  <c r="Y185" i="1"/>
  <c r="Y271" i="1"/>
  <c r="Y372" i="1"/>
  <c r="Y503" i="1"/>
  <c r="BP479" i="1"/>
  <c r="BP483" i="1"/>
  <c r="BN483" i="1"/>
  <c r="Z483" i="1"/>
  <c r="BP493" i="1"/>
  <c r="BN493" i="1"/>
  <c r="Z493" i="1"/>
  <c r="BP507" i="1"/>
  <c r="BN507" i="1"/>
  <c r="Z507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Y584" i="1"/>
  <c r="BP574" i="1"/>
  <c r="BN574" i="1"/>
  <c r="Z574" i="1"/>
  <c r="BP582" i="1"/>
  <c r="BN582" i="1"/>
  <c r="Z582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Y513" i="1"/>
  <c r="Y590" i="1"/>
  <c r="Y589" i="1"/>
  <c r="Y55" i="1"/>
  <c r="Y81" i="1"/>
  <c r="Y121" i="1"/>
  <c r="Y130" i="1"/>
  <c r="BP161" i="1"/>
  <c r="BN161" i="1"/>
  <c r="Z161" i="1"/>
  <c r="Z162" i="1" s="1"/>
  <c r="Y163" i="1"/>
  <c r="BP178" i="1"/>
  <c r="BN178" i="1"/>
  <c r="Z178" i="1"/>
  <c r="BP221" i="1"/>
  <c r="BN221" i="1"/>
  <c r="Z221" i="1"/>
  <c r="BP229" i="1"/>
  <c r="BN229" i="1"/>
  <c r="Z229" i="1"/>
  <c r="BP233" i="1"/>
  <c r="BN233" i="1"/>
  <c r="Z233" i="1"/>
  <c r="Y246" i="1"/>
  <c r="BP241" i="1"/>
  <c r="BN241" i="1"/>
  <c r="Z241" i="1"/>
  <c r="Y247" i="1"/>
  <c r="BP254" i="1"/>
  <c r="BN254" i="1"/>
  <c r="Z254" i="1"/>
  <c r="BP267" i="1"/>
  <c r="BN267" i="1"/>
  <c r="Z267" i="1"/>
  <c r="BP284" i="1"/>
  <c r="BN284" i="1"/>
  <c r="Z284" i="1"/>
  <c r="BP288" i="1"/>
  <c r="BN288" i="1"/>
  <c r="Z288" i="1"/>
  <c r="O671" i="1"/>
  <c r="Y294" i="1"/>
  <c r="BP293" i="1"/>
  <c r="BN293" i="1"/>
  <c r="Z293" i="1"/>
  <c r="Z294" i="1" s="1"/>
  <c r="Y301" i="1"/>
  <c r="BP298" i="1"/>
  <c r="BN298" i="1"/>
  <c r="Z298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9" i="1"/>
  <c r="BN449" i="1"/>
  <c r="Z449" i="1"/>
  <c r="Y453" i="1"/>
  <c r="BP457" i="1"/>
  <c r="BN457" i="1"/>
  <c r="Z457" i="1"/>
  <c r="Y459" i="1"/>
  <c r="BP463" i="1"/>
  <c r="BN463" i="1"/>
  <c r="Z463" i="1"/>
  <c r="Y467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Y508" i="1"/>
  <c r="BP557" i="1"/>
  <c r="BN557" i="1"/>
  <c r="Z557" i="1"/>
  <c r="BP561" i="1"/>
  <c r="BN561" i="1"/>
  <c r="Z561" i="1"/>
  <c r="Y565" i="1"/>
  <c r="BP569" i="1"/>
  <c r="BN569" i="1"/>
  <c r="Z569" i="1"/>
  <c r="Z571" i="1" s="1"/>
  <c r="Y57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G671" i="1"/>
  <c r="X671" i="1"/>
  <c r="H9" i="1"/>
  <c r="A10" i="1"/>
  <c r="X664" i="1"/>
  <c r="Y24" i="1"/>
  <c r="Y37" i="1"/>
  <c r="Y41" i="1"/>
  <c r="Y45" i="1"/>
  <c r="Y61" i="1"/>
  <c r="Y73" i="1"/>
  <c r="Y89" i="1"/>
  <c r="Y99" i="1"/>
  <c r="Y105" i="1"/>
  <c r="Y112" i="1"/>
  <c r="Y136" i="1"/>
  <c r="BP144" i="1"/>
  <c r="BN144" i="1"/>
  <c r="Z144" i="1"/>
  <c r="Y168" i="1"/>
  <c r="BP165" i="1"/>
  <c r="BN165" i="1"/>
  <c r="Z165" i="1"/>
  <c r="Z167" i="1" s="1"/>
  <c r="BP196" i="1"/>
  <c r="BN196" i="1"/>
  <c r="Z196" i="1"/>
  <c r="BP200" i="1"/>
  <c r="BN200" i="1"/>
  <c r="Z200" i="1"/>
  <c r="BP217" i="1"/>
  <c r="BN217" i="1"/>
  <c r="Z217" i="1"/>
  <c r="BP237" i="1"/>
  <c r="BN237" i="1"/>
  <c r="Z237" i="1"/>
  <c r="Y239" i="1"/>
  <c r="BP245" i="1"/>
  <c r="BN245" i="1"/>
  <c r="Z245" i="1"/>
  <c r="K671" i="1"/>
  <c r="Y259" i="1"/>
  <c r="BP250" i="1"/>
  <c r="BN250" i="1"/>
  <c r="Z250" i="1"/>
  <c r="BP263" i="1"/>
  <c r="BN263" i="1"/>
  <c r="Z263" i="1"/>
  <c r="BP280" i="1"/>
  <c r="BN280" i="1"/>
  <c r="Z280" i="1"/>
  <c r="Y290" i="1"/>
  <c r="Y295" i="1"/>
  <c r="BP307" i="1"/>
  <c r="BN307" i="1"/>
  <c r="Z30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Z64" i="1"/>
  <c r="Z73" i="1" s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47" i="1"/>
  <c r="Z140" i="1"/>
  <c r="BN140" i="1"/>
  <c r="Z142" i="1"/>
  <c r="BN142" i="1"/>
  <c r="Y146" i="1"/>
  <c r="BP150" i="1"/>
  <c r="BN150" i="1"/>
  <c r="Z150" i="1"/>
  <c r="Z151" i="1" s="1"/>
  <c r="Y152" i="1"/>
  <c r="Y158" i="1"/>
  <c r="BP155" i="1"/>
  <c r="BN155" i="1"/>
  <c r="Z155" i="1"/>
  <c r="Y162" i="1"/>
  <c r="Y167" i="1"/>
  <c r="Z180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Z202" i="1" s="1"/>
  <c r="BP198" i="1"/>
  <c r="BN198" i="1"/>
  <c r="Z198" i="1"/>
  <c r="Y202" i="1"/>
  <c r="BP207" i="1"/>
  <c r="BN207" i="1"/>
  <c r="Z207" i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522" i="1"/>
  <c r="BN522" i="1"/>
  <c r="Z522" i="1"/>
  <c r="BP525" i="1"/>
  <c r="BN525" i="1"/>
  <c r="Z525" i="1"/>
  <c r="BP542" i="1"/>
  <c r="BN542" i="1"/>
  <c r="Z542" i="1"/>
  <c r="BP577" i="1"/>
  <c r="BN577" i="1"/>
  <c r="Z577" i="1"/>
  <c r="BP581" i="1"/>
  <c r="BN581" i="1"/>
  <c r="Z581" i="1"/>
  <c r="P671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454" i="1"/>
  <c r="BP447" i="1"/>
  <c r="BN447" i="1"/>
  <c r="Z447" i="1"/>
  <c r="BP451" i="1"/>
  <c r="BN451" i="1"/>
  <c r="Z451" i="1"/>
  <c r="Y458" i="1"/>
  <c r="Y466" i="1"/>
  <c r="BP465" i="1"/>
  <c r="BN465" i="1"/>
  <c r="Z465" i="1"/>
  <c r="Z466" i="1" s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Z544" i="1" s="1"/>
  <c r="Y544" i="1"/>
  <c r="BP555" i="1"/>
  <c r="BN555" i="1"/>
  <c r="Z555" i="1"/>
  <c r="BP559" i="1"/>
  <c r="BN559" i="1"/>
  <c r="Z559" i="1"/>
  <c r="Z565" i="1" s="1"/>
  <c r="BP563" i="1"/>
  <c r="BN563" i="1"/>
  <c r="Z563" i="1"/>
  <c r="Y572" i="1"/>
  <c r="BP575" i="1"/>
  <c r="BN575" i="1"/>
  <c r="Z575" i="1"/>
  <c r="BP579" i="1"/>
  <c r="BN579" i="1"/>
  <c r="Z579" i="1"/>
  <c r="Y583" i="1"/>
  <c r="BP587" i="1"/>
  <c r="BN587" i="1"/>
  <c r="Z587" i="1"/>
  <c r="Z589" i="1" s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411" i="1" l="1"/>
  <c r="Z208" i="1"/>
  <c r="Z157" i="1"/>
  <c r="Z508" i="1"/>
  <c r="Z458" i="1"/>
  <c r="Z641" i="1"/>
  <c r="Z606" i="1"/>
  <c r="Z583" i="1"/>
  <c r="Z453" i="1"/>
  <c r="Z365" i="1"/>
  <c r="Z146" i="1"/>
  <c r="Z98" i="1"/>
  <c r="Z289" i="1"/>
  <c r="Z224" i="1"/>
  <c r="Z80" i="1"/>
  <c r="Z271" i="1"/>
  <c r="Z623" i="1"/>
  <c r="Z613" i="1"/>
  <c r="Z503" i="1"/>
  <c r="Z136" i="1"/>
  <c r="Z129" i="1"/>
  <c r="Z104" i="1"/>
  <c r="Z36" i="1"/>
  <c r="Y663" i="1"/>
  <c r="Z258" i="1"/>
  <c r="Z634" i="1"/>
  <c r="Z437" i="1"/>
  <c r="Z427" i="1"/>
  <c r="Z381" i="1"/>
  <c r="Z301" i="1"/>
  <c r="Z528" i="1"/>
  <c r="Z238" i="1"/>
  <c r="Y665" i="1"/>
  <c r="Y662" i="1"/>
  <c r="Y664" i="1" s="1"/>
  <c r="Y661" i="1"/>
  <c r="Z400" i="1"/>
  <c r="Z394" i="1"/>
  <c r="Z246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<sst xmlns="http://schemas.openxmlformats.org/spreadsheetml/2006/main" count="3121" uniqueCount="1075">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</sst>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1129" t="s">
        <v>0</v>
      </c>
      <c r="E1" s="813"/>
      <c r="F1" s="813"/>
      <c r="G1" s="12" t="s">
        <v>1</v>
      </c>
      <c r="H1" s="1129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90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1097" t="s">
        <v>8</v>
      </c>
      <c r="B5" s="827"/>
      <c r="C5" s="796"/>
      <c r="D5" s="939"/>
      <c r="E5" s="941"/>
      <c r="F5" s="864" t="s">
        <v>9</v>
      </c>
      <c r="G5" s="796"/>
      <c r="H5" s="939" t="s">
        <v>1074</v>
      </c>
      <c r="I5" s="940"/>
      <c r="J5" s="940"/>
      <c r="K5" s="940"/>
      <c r="L5" s="940"/>
      <c r="M5" s="941"/>
      <c r="N5" s="58"/>
      <c r="P5" s="24" t="s">
        <v>10</v>
      </c>
      <c r="Q5" s="834">
        <v>45640</v>
      </c>
      <c r="R5" s="835"/>
      <c r="T5" s="1057" t="s">
        <v>11</v>
      </c>
      <c r="U5" s="1025"/>
      <c r="V5" s="1060" t="s">
        <v>12</v>
      </c>
      <c r="W5" s="835"/>
      <c r="AB5" s="51"/>
      <c r="AC5" s="51"/>
      <c r="AD5" s="51"/>
      <c r="AE5" s="51"/>
    </row>
    <row r="6" spans="1:32" s="767" customFormat="1" ht="24" customHeight="1" x14ac:dyDescent="0.2">
      <c r="A6" s="1097" t="s">
        <v>13</v>
      </c>
      <c r="B6" s="827"/>
      <c r="C6" s="796"/>
      <c r="D6" s="942" t="s">
        <v>14</v>
      </c>
      <c r="E6" s="943"/>
      <c r="F6" s="943"/>
      <c r="G6" s="943"/>
      <c r="H6" s="943"/>
      <c r="I6" s="943"/>
      <c r="J6" s="943"/>
      <c r="K6" s="943"/>
      <c r="L6" s="943"/>
      <c r="M6" s="835"/>
      <c r="N6" s="59"/>
      <c r="P6" s="24" t="s">
        <v>15</v>
      </c>
      <c r="Q6" s="844" t="str">
        <f>IF(Q5=0," ",CHOOSE(WEEKDAY(Q5,2),"Понедельник","Вторник","Среда","Четверг","Пятница","Суббота","Воскресенье"))</f>
        <v>Суббота</v>
      </c>
      <c r="R6" s="783"/>
      <c r="T6" s="1045" t="s">
        <v>16</v>
      </c>
      <c r="U6" s="1025"/>
      <c r="V6" s="949" t="s">
        <v>17</v>
      </c>
      <c r="W6" s="95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64"/>
      <c r="N7" s="60"/>
      <c r="P7" s="24"/>
      <c r="Q7" s="42"/>
      <c r="R7" s="42"/>
      <c r="T7" s="790"/>
      <c r="U7" s="1025"/>
      <c r="V7" s="951"/>
      <c r="W7" s="952"/>
      <c r="AB7" s="51"/>
      <c r="AC7" s="51"/>
      <c r="AD7" s="51"/>
      <c r="AE7" s="51"/>
    </row>
    <row r="8" spans="1:32" s="767" customFormat="1" ht="25.5" customHeight="1" x14ac:dyDescent="0.2">
      <c r="A8" s="788" t="s">
        <v>18</v>
      </c>
      <c r="B8" s="786"/>
      <c r="C8" s="787"/>
      <c r="D8" s="1164" t="s">
        <v>19</v>
      </c>
      <c r="E8" s="1165"/>
      <c r="F8" s="1165"/>
      <c r="G8" s="1165"/>
      <c r="H8" s="1165"/>
      <c r="I8" s="1165"/>
      <c r="J8" s="1165"/>
      <c r="K8" s="1165"/>
      <c r="L8" s="1165"/>
      <c r="M8" s="1166"/>
      <c r="N8" s="61"/>
      <c r="P8" s="24" t="s">
        <v>20</v>
      </c>
      <c r="Q8" s="1063">
        <v>0.41666666666666669</v>
      </c>
      <c r="R8" s="1064"/>
      <c r="T8" s="790"/>
      <c r="U8" s="1025"/>
      <c r="V8" s="951"/>
      <c r="W8" s="952"/>
      <c r="AB8" s="51"/>
      <c r="AC8" s="51"/>
      <c r="AD8" s="51"/>
      <c r="AE8" s="51"/>
    </row>
    <row r="9" spans="1:32" s="767" customFormat="1" ht="39.950000000000003" customHeight="1" x14ac:dyDescent="0.2">
      <c r="A9" s="8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882"/>
      <c r="E9" s="883"/>
      <c r="F9" s="8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65"/>
      <c r="P9" s="26" t="s">
        <v>21</v>
      </c>
      <c r="Q9" s="1104"/>
      <c r="R9" s="869"/>
      <c r="T9" s="790"/>
      <c r="U9" s="1025"/>
      <c r="V9" s="953"/>
      <c r="W9" s="954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8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882"/>
      <c r="E10" s="883"/>
      <c r="F10" s="8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971" t="str">
        <f>IFERROR(VLOOKUP($D$10,Proxy,2,FALSE),"")</f>
        <v/>
      </c>
      <c r="I10" s="790"/>
      <c r="J10" s="790"/>
      <c r="K10" s="790"/>
      <c r="L10" s="790"/>
      <c r="M10" s="790"/>
      <c r="N10" s="766"/>
      <c r="P10" s="26" t="s">
        <v>22</v>
      </c>
      <c r="Q10" s="1046"/>
      <c r="R10" s="1047"/>
      <c r="U10" s="24" t="s">
        <v>23</v>
      </c>
      <c r="V10" s="1185" t="s">
        <v>24</v>
      </c>
      <c r="W10" s="95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7"/>
      <c r="R11" s="835"/>
      <c r="U11" s="24" t="s">
        <v>27</v>
      </c>
      <c r="V11" s="868" t="s">
        <v>28</v>
      </c>
      <c r="W11" s="869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1023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796"/>
      <c r="N12" s="62"/>
      <c r="P12" s="24" t="s">
        <v>30</v>
      </c>
      <c r="Q12" s="1063"/>
      <c r="R12" s="1064"/>
      <c r="S12" s="23"/>
      <c r="U12" s="24"/>
      <c r="V12" s="813"/>
      <c r="W12" s="790"/>
      <c r="AB12" s="51"/>
      <c r="AC12" s="51"/>
      <c r="AD12" s="51"/>
      <c r="AE12" s="51"/>
    </row>
    <row r="13" spans="1:32" s="767" customFormat="1" ht="23.25" customHeight="1" x14ac:dyDescent="0.2">
      <c r="A13" s="1023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796"/>
      <c r="N13" s="62"/>
      <c r="O13" s="26"/>
      <c r="P13" s="26" t="s">
        <v>32</v>
      </c>
      <c r="Q13" s="868"/>
      <c r="R13" s="8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1023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7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796"/>
      <c r="N15" s="63"/>
      <c r="P15" s="1091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2"/>
      <c r="Q16" s="1092"/>
      <c r="R16" s="1092"/>
      <c r="S16" s="1092"/>
      <c r="T16" s="10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9" t="s">
        <v>36</v>
      </c>
      <c r="B17" s="809" t="s">
        <v>37</v>
      </c>
      <c r="C17" s="1081" t="s">
        <v>38</v>
      </c>
      <c r="D17" s="809" t="s">
        <v>39</v>
      </c>
      <c r="E17" s="810"/>
      <c r="F17" s="809" t="s">
        <v>40</v>
      </c>
      <c r="G17" s="809" t="s">
        <v>41</v>
      </c>
      <c r="H17" s="809" t="s">
        <v>42</v>
      </c>
      <c r="I17" s="809" t="s">
        <v>43</v>
      </c>
      <c r="J17" s="809" t="s">
        <v>44</v>
      </c>
      <c r="K17" s="809" t="s">
        <v>45</v>
      </c>
      <c r="L17" s="809" t="s">
        <v>46</v>
      </c>
      <c r="M17" s="809" t="s">
        <v>47</v>
      </c>
      <c r="N17" s="809" t="s">
        <v>48</v>
      </c>
      <c r="O17" s="809" t="s">
        <v>49</v>
      </c>
      <c r="P17" s="809" t="s">
        <v>50</v>
      </c>
      <c r="Q17" s="1133"/>
      <c r="R17" s="1133"/>
      <c r="S17" s="1133"/>
      <c r="T17" s="810"/>
      <c r="U17" s="795" t="s">
        <v>51</v>
      </c>
      <c r="V17" s="796"/>
      <c r="W17" s="809" t="s">
        <v>52</v>
      </c>
      <c r="X17" s="809" t="s">
        <v>53</v>
      </c>
      <c r="Y17" s="793" t="s">
        <v>54</v>
      </c>
      <c r="Z17" s="935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811"/>
      <c r="E18" s="812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11"/>
      <c r="Q18" s="1134"/>
      <c r="R18" s="1134"/>
      <c r="S18" s="1134"/>
      <c r="T18" s="812"/>
      <c r="U18" s="67" t="s">
        <v>61</v>
      </c>
      <c r="V18" s="67" t="s">
        <v>62</v>
      </c>
      <c r="W18" s="830"/>
      <c r="X18" s="830"/>
      <c r="Y18" s="794"/>
      <c r="Z18" s="936"/>
      <c r="AA18" s="938"/>
      <c r="AB18" s="938"/>
      <c r="AC18" s="938"/>
      <c r="AD18" s="861"/>
      <c r="AE18" s="862"/>
      <c r="AF18" s="863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68"/>
      <c r="AB20" s="768"/>
      <c r="AC20" s="768"/>
    </row>
    <row r="21" spans="1:68" ht="14.25" hidden="1" customHeight="1" x14ac:dyDescent="0.25">
      <c r="A21" s="806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2">
        <v>4680115885004</v>
      </c>
      <c r="E22" s="783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806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2">
        <v>4607091383881</v>
      </c>
      <c r="E26" s="783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2">
        <v>4680115885912</v>
      </c>
      <c r="E27" s="783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2">
        <v>4607091388237</v>
      </c>
      <c r="E28" s="783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2">
        <v>4680115886230</v>
      </c>
      <c r="E29" s="783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5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2">
        <v>4680115886278</v>
      </c>
      <c r="E30" s="783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98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2">
        <v>4680115881990</v>
      </c>
      <c r="E31" s="783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2">
        <v>4680115886247</v>
      </c>
      <c r="E32" s="783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2">
        <v>4607091383911</v>
      </c>
      <c r="E33" s="783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2">
        <v>4680115885905</v>
      </c>
      <c r="E34" s="783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2">
        <v>4607091388244</v>
      </c>
      <c r="E35" s="783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9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5" t="s">
        <v>71</v>
      </c>
      <c r="Q36" s="786"/>
      <c r="R36" s="786"/>
      <c r="S36" s="786"/>
      <c r="T36" s="786"/>
      <c r="U36" s="786"/>
      <c r="V36" s="787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90"/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1"/>
      <c r="P37" s="785" t="s">
        <v>71</v>
      </c>
      <c r="Q37" s="786"/>
      <c r="R37" s="786"/>
      <c r="S37" s="786"/>
      <c r="T37" s="786"/>
      <c r="U37" s="786"/>
      <c r="V37" s="787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806" t="s">
        <v>107</v>
      </c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0"/>
      <c r="P38" s="790"/>
      <c r="Q38" s="790"/>
      <c r="R38" s="790"/>
      <c r="S38" s="790"/>
      <c r="T38" s="790"/>
      <c r="U38" s="790"/>
      <c r="V38" s="790"/>
      <c r="W38" s="790"/>
      <c r="X38" s="790"/>
      <c r="Y38" s="790"/>
      <c r="Z38" s="790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2">
        <v>4607091388503</v>
      </c>
      <c r="E39" s="783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11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9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5" t="s">
        <v>71</v>
      </c>
      <c r="Q40" s="786"/>
      <c r="R40" s="786"/>
      <c r="S40" s="786"/>
      <c r="T40" s="786"/>
      <c r="U40" s="786"/>
      <c r="V40" s="787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90"/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1"/>
      <c r="P41" s="785" t="s">
        <v>71</v>
      </c>
      <c r="Q41" s="786"/>
      <c r="R41" s="786"/>
      <c r="S41" s="786"/>
      <c r="T41" s="786"/>
      <c r="U41" s="786"/>
      <c r="V41" s="787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806" t="s">
        <v>113</v>
      </c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2">
        <v>4607091389111</v>
      </c>
      <c r="E43" s="783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9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5" t="s">
        <v>71</v>
      </c>
      <c r="Q44" s="786"/>
      <c r="R44" s="786"/>
      <c r="S44" s="786"/>
      <c r="T44" s="786"/>
      <c r="U44" s="786"/>
      <c r="V44" s="787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90"/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1"/>
      <c r="P45" s="785" t="s">
        <v>71</v>
      </c>
      <c r="Q45" s="786"/>
      <c r="R45" s="786"/>
      <c r="S45" s="786"/>
      <c r="T45" s="786"/>
      <c r="U45" s="786"/>
      <c r="V45" s="787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02" t="s">
        <v>116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48"/>
      <c r="AB46" s="48"/>
      <c r="AC46" s="48"/>
    </row>
    <row r="47" spans="1:68" ht="16.5" hidden="1" customHeight="1" x14ac:dyDescent="0.25">
      <c r="A47" s="798" t="s">
        <v>117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68"/>
      <c r="AB47" s="768"/>
      <c r="AC47" s="768"/>
    </row>
    <row r="48" spans="1:68" ht="14.25" hidden="1" customHeight="1" x14ac:dyDescent="0.25">
      <c r="A48" s="806" t="s">
        <v>118</v>
      </c>
      <c r="B48" s="790"/>
      <c r="C48" s="790"/>
      <c r="D48" s="790"/>
      <c r="E48" s="790"/>
      <c r="F48" s="790"/>
      <c r="G48" s="790"/>
      <c r="H48" s="790"/>
      <c r="I48" s="790"/>
      <c r="J48" s="790"/>
      <c r="K48" s="790"/>
      <c r="L48" s="790"/>
      <c r="M48" s="790"/>
      <c r="N48" s="790"/>
      <c r="O48" s="790"/>
      <c r="P48" s="790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82">
        <v>4607091385670</v>
      </c>
      <c r="E49" s="783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9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2">
        <v>4607091385670</v>
      </c>
      <c r="E50" s="783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10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2">
        <v>4680115883956</v>
      </c>
      <c r="E51" s="783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5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2">
        <v>4607091385687</v>
      </c>
      <c r="E52" s="783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11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2">
        <v>4680115882539</v>
      </c>
      <c r="E53" s="783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10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2">
        <v>4680115883949</v>
      </c>
      <c r="E54" s="783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9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5" t="s">
        <v>71</v>
      </c>
      <c r="Q55" s="786"/>
      <c r="R55" s="786"/>
      <c r="S55" s="786"/>
      <c r="T55" s="786"/>
      <c r="U55" s="786"/>
      <c r="V55" s="787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90"/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1"/>
      <c r="P56" s="785" t="s">
        <v>71</v>
      </c>
      <c r="Q56" s="786"/>
      <c r="R56" s="786"/>
      <c r="S56" s="786"/>
      <c r="T56" s="786"/>
      <c r="U56" s="786"/>
      <c r="V56" s="787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806" t="s">
        <v>73</v>
      </c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0"/>
      <c r="P57" s="790"/>
      <c r="Q57" s="790"/>
      <c r="R57" s="790"/>
      <c r="S57" s="790"/>
      <c r="T57" s="790"/>
      <c r="U57" s="790"/>
      <c r="V57" s="790"/>
      <c r="W57" s="790"/>
      <c r="X57" s="790"/>
      <c r="Y57" s="790"/>
      <c r="Z57" s="790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2">
        <v>4680115885233</v>
      </c>
      <c r="E58" s="783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7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2">
        <v>4680115884915</v>
      </c>
      <c r="E59" s="783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9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9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5" t="s">
        <v>71</v>
      </c>
      <c r="Q60" s="786"/>
      <c r="R60" s="786"/>
      <c r="S60" s="786"/>
      <c r="T60" s="786"/>
      <c r="U60" s="786"/>
      <c r="V60" s="787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90"/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1"/>
      <c r="P61" s="785" t="s">
        <v>71</v>
      </c>
      <c r="Q61" s="786"/>
      <c r="R61" s="786"/>
      <c r="S61" s="786"/>
      <c r="T61" s="786"/>
      <c r="U61" s="786"/>
      <c r="V61" s="787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798" t="s">
        <v>143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68"/>
      <c r="AB62" s="768"/>
      <c r="AC62" s="768"/>
    </row>
    <row r="63" spans="1:68" ht="14.25" hidden="1" customHeight="1" x14ac:dyDescent="0.25">
      <c r="A63" s="806" t="s">
        <v>118</v>
      </c>
      <c r="B63" s="790"/>
      <c r="C63" s="790"/>
      <c r="D63" s="790"/>
      <c r="E63" s="790"/>
      <c r="F63" s="790"/>
      <c r="G63" s="790"/>
      <c r="H63" s="790"/>
      <c r="I63" s="790"/>
      <c r="J63" s="790"/>
      <c r="K63" s="790"/>
      <c r="L63" s="790"/>
      <c r="M63" s="790"/>
      <c r="N63" s="790"/>
      <c r="O63" s="790"/>
      <c r="P63" s="790"/>
      <c r="Q63" s="790"/>
      <c r="R63" s="790"/>
      <c r="S63" s="790"/>
      <c r="T63" s="790"/>
      <c r="U63" s="790"/>
      <c r="V63" s="790"/>
      <c r="W63" s="790"/>
      <c r="X63" s="790"/>
      <c r="Y63" s="790"/>
      <c r="Z63" s="790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2">
        <v>4680115885882</v>
      </c>
      <c r="E64" s="783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82">
        <v>4680115881426</v>
      </c>
      <c r="E65" s="783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8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82">
        <v>4680115881426</v>
      </c>
      <c r="E66" s="783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10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82">
        <v>4680115880283</v>
      </c>
      <c r="E67" s="783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8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82">
        <v>4680115882720</v>
      </c>
      <c r="E68" s="783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107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82">
        <v>4680115881525</v>
      </c>
      <c r="E69" s="783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62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82">
        <v>4607091382952</v>
      </c>
      <c r="E70" s="783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83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82">
        <v>4680115885899</v>
      </c>
      <c r="E71" s="783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8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82">
        <v>4680115881419</v>
      </c>
      <c r="E72" s="783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9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5" t="s">
        <v>71</v>
      </c>
      <c r="Q73" s="786"/>
      <c r="R73" s="786"/>
      <c r="S73" s="786"/>
      <c r="T73" s="786"/>
      <c r="U73" s="786"/>
      <c r="V73" s="787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90"/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1"/>
      <c r="P74" s="785" t="s">
        <v>71</v>
      </c>
      <c r="Q74" s="786"/>
      <c r="R74" s="786"/>
      <c r="S74" s="786"/>
      <c r="T74" s="786"/>
      <c r="U74" s="786"/>
      <c r="V74" s="787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806" t="s">
        <v>175</v>
      </c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0"/>
      <c r="P75" s="790"/>
      <c r="Q75" s="790"/>
      <c r="R75" s="790"/>
      <c r="S75" s="790"/>
      <c r="T75" s="790"/>
      <c r="U75" s="790"/>
      <c r="V75" s="790"/>
      <c r="W75" s="790"/>
      <c r="X75" s="790"/>
      <c r="Y75" s="790"/>
      <c r="Z75" s="790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82">
        <v>4680115881440</v>
      </c>
      <c r="E76" s="783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82">
        <v>4680115882751</v>
      </c>
      <c r="E77" s="783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82">
        <v>4680115885950</v>
      </c>
      <c r="E78" s="783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82">
        <v>4680115881433</v>
      </c>
      <c r="E79" s="783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9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5" t="s">
        <v>71</v>
      </c>
      <c r="Q80" s="786"/>
      <c r="R80" s="786"/>
      <c r="S80" s="786"/>
      <c r="T80" s="786"/>
      <c r="U80" s="786"/>
      <c r="V80" s="787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90"/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1"/>
      <c r="P81" s="785" t="s">
        <v>71</v>
      </c>
      <c r="Q81" s="786"/>
      <c r="R81" s="786"/>
      <c r="S81" s="786"/>
      <c r="T81" s="786"/>
      <c r="U81" s="786"/>
      <c r="V81" s="787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806" t="s">
        <v>64</v>
      </c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0"/>
      <c r="P82" s="790"/>
      <c r="Q82" s="790"/>
      <c r="R82" s="790"/>
      <c r="S82" s="790"/>
      <c r="T82" s="790"/>
      <c r="U82" s="790"/>
      <c r="V82" s="790"/>
      <c r="W82" s="790"/>
      <c r="X82" s="790"/>
      <c r="Y82" s="790"/>
      <c r="Z82" s="790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82">
        <v>4680115885066</v>
      </c>
      <c r="E83" s="783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82">
        <v>4680115885042</v>
      </c>
      <c r="E84" s="783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82">
        <v>4680115885080</v>
      </c>
      <c r="E85" s="783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82">
        <v>4680115885073</v>
      </c>
      <c r="E86" s="783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82">
        <v>4680115885059</v>
      </c>
      <c r="E87" s="783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82">
        <v>4680115885097</v>
      </c>
      <c r="E88" s="783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9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5" t="s">
        <v>71</v>
      </c>
      <c r="Q89" s="786"/>
      <c r="R89" s="786"/>
      <c r="S89" s="786"/>
      <c r="T89" s="786"/>
      <c r="U89" s="786"/>
      <c r="V89" s="787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90"/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1"/>
      <c r="P90" s="785" t="s">
        <v>71</v>
      </c>
      <c r="Q90" s="786"/>
      <c r="R90" s="786"/>
      <c r="S90" s="786"/>
      <c r="T90" s="786"/>
      <c r="U90" s="786"/>
      <c r="V90" s="787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806" t="s">
        <v>73</v>
      </c>
      <c r="B91" s="790"/>
      <c r="C91" s="790"/>
      <c r="D91" s="790"/>
      <c r="E91" s="790"/>
      <c r="F91" s="790"/>
      <c r="G91" s="790"/>
      <c r="H91" s="790"/>
      <c r="I91" s="790"/>
      <c r="J91" s="790"/>
      <c r="K91" s="790"/>
      <c r="L91" s="790"/>
      <c r="M91" s="790"/>
      <c r="N91" s="790"/>
      <c r="O91" s="790"/>
      <c r="P91" s="790"/>
      <c r="Q91" s="790"/>
      <c r="R91" s="790"/>
      <c r="S91" s="790"/>
      <c r="T91" s="790"/>
      <c r="U91" s="790"/>
      <c r="V91" s="790"/>
      <c r="W91" s="790"/>
      <c r="X91" s="790"/>
      <c r="Y91" s="790"/>
      <c r="Z91" s="790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82">
        <v>4680115881891</v>
      </c>
      <c r="E92" s="783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11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82">
        <v>4680115885769</v>
      </c>
      <c r="E93" s="783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82">
        <v>4680115884410</v>
      </c>
      <c r="E94" s="783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11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82">
        <v>4680115885929</v>
      </c>
      <c r="E95" s="783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11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82">
        <v>4680115884403</v>
      </c>
      <c r="E96" s="783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82">
        <v>4680115884311</v>
      </c>
      <c r="E97" s="783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11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9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5" t="s">
        <v>71</v>
      </c>
      <c r="Q98" s="786"/>
      <c r="R98" s="786"/>
      <c r="S98" s="786"/>
      <c r="T98" s="786"/>
      <c r="U98" s="786"/>
      <c r="V98" s="787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90"/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1"/>
      <c r="P99" s="785" t="s">
        <v>71</v>
      </c>
      <c r="Q99" s="786"/>
      <c r="R99" s="786"/>
      <c r="S99" s="786"/>
      <c r="T99" s="786"/>
      <c r="U99" s="786"/>
      <c r="V99" s="787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806" t="s">
        <v>217</v>
      </c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0"/>
      <c r="P100" s="790"/>
      <c r="Q100" s="790"/>
      <c r="R100" s="790"/>
      <c r="S100" s="790"/>
      <c r="T100" s="790"/>
      <c r="U100" s="790"/>
      <c r="V100" s="790"/>
      <c r="W100" s="790"/>
      <c r="X100" s="790"/>
      <c r="Y100" s="790"/>
      <c r="Z100" s="790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82">
        <v>4680115881532</v>
      </c>
      <c r="E101" s="783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9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82">
        <v>4680115881532</v>
      </c>
      <c r="E102" s="783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8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82">
        <v>4680115881464</v>
      </c>
      <c r="E103" s="783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11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9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5" t="s">
        <v>71</v>
      </c>
      <c r="Q104" s="786"/>
      <c r="R104" s="786"/>
      <c r="S104" s="786"/>
      <c r="T104" s="786"/>
      <c r="U104" s="786"/>
      <c r="V104" s="787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90"/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1"/>
      <c r="P105" s="785" t="s">
        <v>71</v>
      </c>
      <c r="Q105" s="786"/>
      <c r="R105" s="786"/>
      <c r="S105" s="786"/>
      <c r="T105" s="786"/>
      <c r="U105" s="786"/>
      <c r="V105" s="787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798" t="s">
        <v>225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68"/>
      <c r="AB106" s="768"/>
      <c r="AC106" s="768"/>
    </row>
    <row r="107" spans="1:68" ht="14.25" hidden="1" customHeight="1" x14ac:dyDescent="0.25">
      <c r="A107" s="806" t="s">
        <v>118</v>
      </c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0"/>
      <c r="P107" s="790"/>
      <c r="Q107" s="790"/>
      <c r="R107" s="790"/>
      <c r="S107" s="790"/>
      <c r="T107" s="790"/>
      <c r="U107" s="790"/>
      <c r="V107" s="790"/>
      <c r="W107" s="790"/>
      <c r="X107" s="790"/>
      <c r="Y107" s="790"/>
      <c r="Z107" s="790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82">
        <v>4680115881327</v>
      </c>
      <c r="E108" s="783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9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200</v>
      </c>
      <c r="Y108" s="774">
        <f>IFERROR(IF(X108="",0,CEILING((X108/$H108),1)*$H108),"")</f>
        <v>205.20000000000002</v>
      </c>
      <c r="Z108" s="36">
        <f>IFERROR(IF(Y108=0,"",ROUNDUP(Y108/H108,0)*0.02175),"")</f>
        <v>0.41324999999999995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208.88888888888889</v>
      </c>
      <c r="BN108" s="64">
        <f>IFERROR(Y108*I108/H108,"0")</f>
        <v>214.32</v>
      </c>
      <c r="BO108" s="64">
        <f>IFERROR(1/J108*(X108/H108),"0")</f>
        <v>0.3306878306878307</v>
      </c>
      <c r="BP108" s="64">
        <f>IFERROR(1/J108*(Y108/H108),"0")</f>
        <v>0.33928571428571425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82">
        <v>4680115881518</v>
      </c>
      <c r="E109" s="783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9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82">
        <v>4680115881303</v>
      </c>
      <c r="E110" s="783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8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9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5" t="s">
        <v>71</v>
      </c>
      <c r="Q111" s="786"/>
      <c r="R111" s="786"/>
      <c r="S111" s="786"/>
      <c r="T111" s="786"/>
      <c r="U111" s="786"/>
      <c r="V111" s="787"/>
      <c r="W111" s="37" t="s">
        <v>72</v>
      </c>
      <c r="X111" s="775">
        <f>IFERROR(X108/H108,"0")+IFERROR(X109/H109,"0")+IFERROR(X110/H110,"0")</f>
        <v>18.518518518518519</v>
      </c>
      <c r="Y111" s="775">
        <f>IFERROR(Y108/H108,"0")+IFERROR(Y109/H109,"0")+IFERROR(Y110/H110,"0")</f>
        <v>19</v>
      </c>
      <c r="Z111" s="775">
        <f>IFERROR(IF(Z108="",0,Z108),"0")+IFERROR(IF(Z109="",0,Z109),"0")+IFERROR(IF(Z110="",0,Z110),"0")</f>
        <v>0.41324999999999995</v>
      </c>
      <c r="AA111" s="776"/>
      <c r="AB111" s="776"/>
      <c r="AC111" s="776"/>
    </row>
    <row r="112" spans="1:68" x14ac:dyDescent="0.2">
      <c r="A112" s="790"/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1"/>
      <c r="P112" s="785" t="s">
        <v>71</v>
      </c>
      <c r="Q112" s="786"/>
      <c r="R112" s="786"/>
      <c r="S112" s="786"/>
      <c r="T112" s="786"/>
      <c r="U112" s="786"/>
      <c r="V112" s="787"/>
      <c r="W112" s="37" t="s">
        <v>69</v>
      </c>
      <c r="X112" s="775">
        <f>IFERROR(SUM(X108:X110),"0")</f>
        <v>200</v>
      </c>
      <c r="Y112" s="775">
        <f>IFERROR(SUM(Y108:Y110),"0")</f>
        <v>205.20000000000002</v>
      </c>
      <c r="Z112" s="37"/>
      <c r="AA112" s="776"/>
      <c r="AB112" s="776"/>
      <c r="AC112" s="776"/>
    </row>
    <row r="113" spans="1:68" ht="14.25" hidden="1" customHeight="1" x14ac:dyDescent="0.25">
      <c r="A113" s="806" t="s">
        <v>73</v>
      </c>
      <c r="B113" s="790"/>
      <c r="C113" s="790"/>
      <c r="D113" s="790"/>
      <c r="E113" s="790"/>
      <c r="F113" s="790"/>
      <c r="G113" s="790"/>
      <c r="H113" s="790"/>
      <c r="I113" s="790"/>
      <c r="J113" s="790"/>
      <c r="K113" s="790"/>
      <c r="L113" s="790"/>
      <c r="M113" s="790"/>
      <c r="N113" s="790"/>
      <c r="O113" s="790"/>
      <c r="P113" s="790"/>
      <c r="Q113" s="790"/>
      <c r="R113" s="790"/>
      <c r="S113" s="790"/>
      <c r="T113" s="790"/>
      <c r="U113" s="790"/>
      <c r="V113" s="790"/>
      <c r="W113" s="790"/>
      <c r="X113" s="790"/>
      <c r="Y113" s="790"/>
      <c r="Z113" s="790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82">
        <v>4607091386967</v>
      </c>
      <c r="E114" s="783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9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82">
        <v>4607091386967</v>
      </c>
      <c r="E115" s="783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2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82">
        <v>4607091385731</v>
      </c>
      <c r="E116" s="783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82">
        <v>4680115880894</v>
      </c>
      <c r="E117" s="783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11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82">
        <v>4680115880214</v>
      </c>
      <c r="E118" s="783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110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82">
        <v>4680115880214</v>
      </c>
      <c r="E119" s="783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1117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9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5" t="s">
        <v>71</v>
      </c>
      <c r="Q120" s="786"/>
      <c r="R120" s="786"/>
      <c r="S120" s="786"/>
      <c r="T120" s="786"/>
      <c r="U120" s="786"/>
      <c r="V120" s="787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90"/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1"/>
      <c r="P121" s="785" t="s">
        <v>71</v>
      </c>
      <c r="Q121" s="786"/>
      <c r="R121" s="786"/>
      <c r="S121" s="786"/>
      <c r="T121" s="786"/>
      <c r="U121" s="786"/>
      <c r="V121" s="787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798" t="s">
        <v>249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68"/>
      <c r="AB122" s="768"/>
      <c r="AC122" s="768"/>
    </row>
    <row r="123" spans="1:68" ht="14.25" hidden="1" customHeight="1" x14ac:dyDescent="0.25">
      <c r="A123" s="806" t="s">
        <v>118</v>
      </c>
      <c r="B123" s="790"/>
      <c r="C123" s="790"/>
      <c r="D123" s="790"/>
      <c r="E123" s="790"/>
      <c r="F123" s="790"/>
      <c r="G123" s="790"/>
      <c r="H123" s="790"/>
      <c r="I123" s="790"/>
      <c r="J123" s="790"/>
      <c r="K123" s="790"/>
      <c r="L123" s="790"/>
      <c r="M123" s="790"/>
      <c r="N123" s="790"/>
      <c r="O123" s="790"/>
      <c r="P123" s="790"/>
      <c r="Q123" s="790"/>
      <c r="R123" s="790"/>
      <c r="S123" s="790"/>
      <c r="T123" s="790"/>
      <c r="U123" s="790"/>
      <c r="V123" s="790"/>
      <c r="W123" s="790"/>
      <c r="X123" s="790"/>
      <c r="Y123" s="790"/>
      <c r="Z123" s="790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82">
        <v>4680115882133</v>
      </c>
      <c r="E124" s="783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7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82">
        <v>4680115882133</v>
      </c>
      <c r="E125" s="783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9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82">
        <v>4680115880269</v>
      </c>
      <c r="E126" s="783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8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82">
        <v>4680115880429</v>
      </c>
      <c r="E127" s="783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82">
        <v>4680115881457</v>
      </c>
      <c r="E128" s="783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8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9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5" t="s">
        <v>71</v>
      </c>
      <c r="Q129" s="786"/>
      <c r="R129" s="786"/>
      <c r="S129" s="786"/>
      <c r="T129" s="786"/>
      <c r="U129" s="786"/>
      <c r="V129" s="787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5" t="s">
        <v>71</v>
      </c>
      <c r="Q130" s="786"/>
      <c r="R130" s="786"/>
      <c r="S130" s="786"/>
      <c r="T130" s="786"/>
      <c r="U130" s="786"/>
      <c r="V130" s="787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806" t="s">
        <v>175</v>
      </c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0"/>
      <c r="P131" s="790"/>
      <c r="Q131" s="790"/>
      <c r="R131" s="790"/>
      <c r="S131" s="790"/>
      <c r="T131" s="790"/>
      <c r="U131" s="790"/>
      <c r="V131" s="790"/>
      <c r="W131" s="790"/>
      <c r="X131" s="790"/>
      <c r="Y131" s="790"/>
      <c r="Z131" s="790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82">
        <v>4680115881488</v>
      </c>
      <c r="E132" s="783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10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82">
        <v>4680115882775</v>
      </c>
      <c r="E133" s="783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87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82">
        <v>4680115882775</v>
      </c>
      <c r="E134" s="783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8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82">
        <v>4680115880658</v>
      </c>
      <c r="E135" s="783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8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9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85" t="s">
        <v>71</v>
      </c>
      <c r="Q136" s="786"/>
      <c r="R136" s="786"/>
      <c r="S136" s="786"/>
      <c r="T136" s="786"/>
      <c r="U136" s="786"/>
      <c r="V136" s="787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90"/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1"/>
      <c r="P137" s="785" t="s">
        <v>71</v>
      </c>
      <c r="Q137" s="786"/>
      <c r="R137" s="786"/>
      <c r="S137" s="786"/>
      <c r="T137" s="786"/>
      <c r="U137" s="786"/>
      <c r="V137" s="787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806" t="s">
        <v>73</v>
      </c>
      <c r="B138" s="790"/>
      <c r="C138" s="790"/>
      <c r="D138" s="790"/>
      <c r="E138" s="790"/>
      <c r="F138" s="790"/>
      <c r="G138" s="790"/>
      <c r="H138" s="790"/>
      <c r="I138" s="790"/>
      <c r="J138" s="790"/>
      <c r="K138" s="790"/>
      <c r="L138" s="790"/>
      <c r="M138" s="790"/>
      <c r="N138" s="790"/>
      <c r="O138" s="790"/>
      <c r="P138" s="790"/>
      <c r="Q138" s="790"/>
      <c r="R138" s="790"/>
      <c r="S138" s="790"/>
      <c r="T138" s="790"/>
      <c r="U138" s="790"/>
      <c r="V138" s="790"/>
      <c r="W138" s="790"/>
      <c r="X138" s="790"/>
      <c r="Y138" s="790"/>
      <c r="Z138" s="790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82">
        <v>4607091385168</v>
      </c>
      <c r="E139" s="783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9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82">
        <v>4607091385168</v>
      </c>
      <c r="E140" s="783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6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82">
        <v>4680115884540</v>
      </c>
      <c r="E141" s="783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82">
        <v>4607091383256</v>
      </c>
      <c r="E142" s="783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111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82">
        <v>4607091385748</v>
      </c>
      <c r="E143" s="783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9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82">
        <v>4680115884533</v>
      </c>
      <c r="E144" s="783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12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82">
        <v>4680115882645</v>
      </c>
      <c r="E145" s="783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9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5" t="s">
        <v>71</v>
      </c>
      <c r="Q146" s="786"/>
      <c r="R146" s="786"/>
      <c r="S146" s="786"/>
      <c r="T146" s="786"/>
      <c r="U146" s="786"/>
      <c r="V146" s="787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90"/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1"/>
      <c r="P147" s="785" t="s">
        <v>71</v>
      </c>
      <c r="Q147" s="786"/>
      <c r="R147" s="786"/>
      <c r="S147" s="786"/>
      <c r="T147" s="786"/>
      <c r="U147" s="786"/>
      <c r="V147" s="787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806" t="s">
        <v>217</v>
      </c>
      <c r="B148" s="790"/>
      <c r="C148" s="790"/>
      <c r="D148" s="790"/>
      <c r="E148" s="790"/>
      <c r="F148" s="790"/>
      <c r="G148" s="790"/>
      <c r="H148" s="790"/>
      <c r="I148" s="790"/>
      <c r="J148" s="790"/>
      <c r="K148" s="790"/>
      <c r="L148" s="790"/>
      <c r="M148" s="790"/>
      <c r="N148" s="790"/>
      <c r="O148" s="790"/>
      <c r="P148" s="790"/>
      <c r="Q148" s="790"/>
      <c r="R148" s="790"/>
      <c r="S148" s="790"/>
      <c r="T148" s="790"/>
      <c r="U148" s="790"/>
      <c r="V148" s="790"/>
      <c r="W148" s="790"/>
      <c r="X148" s="790"/>
      <c r="Y148" s="790"/>
      <c r="Z148" s="790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82">
        <v>4680115882652</v>
      </c>
      <c r="E149" s="783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8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82">
        <v>4680115880238</v>
      </c>
      <c r="E150" s="783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9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85" t="s">
        <v>71</v>
      </c>
      <c r="Q151" s="786"/>
      <c r="R151" s="786"/>
      <c r="S151" s="786"/>
      <c r="T151" s="786"/>
      <c r="U151" s="786"/>
      <c r="V151" s="787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90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5" t="s">
        <v>71</v>
      </c>
      <c r="Q152" s="786"/>
      <c r="R152" s="786"/>
      <c r="S152" s="786"/>
      <c r="T152" s="786"/>
      <c r="U152" s="786"/>
      <c r="V152" s="787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798" t="s">
        <v>295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68"/>
      <c r="AB153" s="768"/>
      <c r="AC153" s="768"/>
    </row>
    <row r="154" spans="1:68" ht="14.25" hidden="1" customHeight="1" x14ac:dyDescent="0.25">
      <c r="A154" s="806" t="s">
        <v>118</v>
      </c>
      <c r="B154" s="790"/>
      <c r="C154" s="790"/>
      <c r="D154" s="790"/>
      <c r="E154" s="790"/>
      <c r="F154" s="790"/>
      <c r="G154" s="790"/>
      <c r="H154" s="790"/>
      <c r="I154" s="790"/>
      <c r="J154" s="790"/>
      <c r="K154" s="790"/>
      <c r="L154" s="790"/>
      <c r="M154" s="790"/>
      <c r="N154" s="790"/>
      <c r="O154" s="790"/>
      <c r="P154" s="790"/>
      <c r="Q154" s="790"/>
      <c r="R154" s="790"/>
      <c r="S154" s="790"/>
      <c r="T154" s="790"/>
      <c r="U154" s="790"/>
      <c r="V154" s="790"/>
      <c r="W154" s="790"/>
      <c r="X154" s="790"/>
      <c r="Y154" s="790"/>
      <c r="Z154" s="790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2">
        <v>4680115882577</v>
      </c>
      <c r="E155" s="783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12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82">
        <v>4680115882577</v>
      </c>
      <c r="E156" s="783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9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9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5" t="s">
        <v>71</v>
      </c>
      <c r="Q157" s="786"/>
      <c r="R157" s="786"/>
      <c r="S157" s="786"/>
      <c r="T157" s="786"/>
      <c r="U157" s="786"/>
      <c r="V157" s="787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90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5" t="s">
        <v>71</v>
      </c>
      <c r="Q158" s="786"/>
      <c r="R158" s="786"/>
      <c r="S158" s="786"/>
      <c r="T158" s="786"/>
      <c r="U158" s="786"/>
      <c r="V158" s="787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806" t="s">
        <v>64</v>
      </c>
      <c r="B159" s="790"/>
      <c r="C159" s="790"/>
      <c r="D159" s="790"/>
      <c r="E159" s="790"/>
      <c r="F159" s="790"/>
      <c r="G159" s="790"/>
      <c r="H159" s="790"/>
      <c r="I159" s="790"/>
      <c r="J159" s="790"/>
      <c r="K159" s="790"/>
      <c r="L159" s="790"/>
      <c r="M159" s="790"/>
      <c r="N159" s="790"/>
      <c r="O159" s="790"/>
      <c r="P159" s="790"/>
      <c r="Q159" s="790"/>
      <c r="R159" s="790"/>
      <c r="S159" s="790"/>
      <c r="T159" s="790"/>
      <c r="U159" s="790"/>
      <c r="V159" s="790"/>
      <c r="W159" s="790"/>
      <c r="X159" s="790"/>
      <c r="Y159" s="790"/>
      <c r="Z159" s="790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82">
        <v>4680115883444</v>
      </c>
      <c r="E160" s="783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11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2">
        <v>4680115883444</v>
      </c>
      <c r="E161" s="783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9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85" t="s">
        <v>71</v>
      </c>
      <c r="Q162" s="786"/>
      <c r="R162" s="786"/>
      <c r="S162" s="786"/>
      <c r="T162" s="786"/>
      <c r="U162" s="786"/>
      <c r="V162" s="787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90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5" t="s">
        <v>71</v>
      </c>
      <c r="Q163" s="786"/>
      <c r="R163" s="786"/>
      <c r="S163" s="786"/>
      <c r="T163" s="786"/>
      <c r="U163" s="786"/>
      <c r="V163" s="787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806" t="s">
        <v>73</v>
      </c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0"/>
      <c r="P164" s="790"/>
      <c r="Q164" s="790"/>
      <c r="R164" s="790"/>
      <c r="S164" s="790"/>
      <c r="T164" s="790"/>
      <c r="U164" s="790"/>
      <c r="V164" s="790"/>
      <c r="W164" s="790"/>
      <c r="X164" s="790"/>
      <c r="Y164" s="790"/>
      <c r="Z164" s="790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82">
        <v>4680115882584</v>
      </c>
      <c r="E165" s="783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11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82">
        <v>4680115882584</v>
      </c>
      <c r="E166" s="783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9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85" t="s">
        <v>71</v>
      </c>
      <c r="Q167" s="786"/>
      <c r="R167" s="786"/>
      <c r="S167" s="786"/>
      <c r="T167" s="786"/>
      <c r="U167" s="786"/>
      <c r="V167" s="787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90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5" t="s">
        <v>71</v>
      </c>
      <c r="Q168" s="786"/>
      <c r="R168" s="786"/>
      <c r="S168" s="786"/>
      <c r="T168" s="786"/>
      <c r="U168" s="786"/>
      <c r="V168" s="787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798" t="s">
        <v>116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68"/>
      <c r="AB169" s="768"/>
      <c r="AC169" s="768"/>
    </row>
    <row r="170" spans="1:68" ht="14.25" hidden="1" customHeight="1" x14ac:dyDescent="0.25">
      <c r="A170" s="806" t="s">
        <v>118</v>
      </c>
      <c r="B170" s="790"/>
      <c r="C170" s="790"/>
      <c r="D170" s="790"/>
      <c r="E170" s="790"/>
      <c r="F170" s="790"/>
      <c r="G170" s="790"/>
      <c r="H170" s="790"/>
      <c r="I170" s="790"/>
      <c r="J170" s="790"/>
      <c r="K170" s="790"/>
      <c r="L170" s="790"/>
      <c r="M170" s="790"/>
      <c r="N170" s="790"/>
      <c r="O170" s="790"/>
      <c r="P170" s="790"/>
      <c r="Q170" s="790"/>
      <c r="R170" s="790"/>
      <c r="S170" s="790"/>
      <c r="T170" s="790"/>
      <c r="U170" s="790"/>
      <c r="V170" s="790"/>
      <c r="W170" s="790"/>
      <c r="X170" s="790"/>
      <c r="Y170" s="790"/>
      <c r="Z170" s="790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82">
        <v>4607091384604</v>
      </c>
      <c r="E171" s="783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9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85" t="s">
        <v>71</v>
      </c>
      <c r="Q172" s="786"/>
      <c r="R172" s="786"/>
      <c r="S172" s="786"/>
      <c r="T172" s="786"/>
      <c r="U172" s="786"/>
      <c r="V172" s="787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90"/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1"/>
      <c r="P173" s="785" t="s">
        <v>71</v>
      </c>
      <c r="Q173" s="786"/>
      <c r="R173" s="786"/>
      <c r="S173" s="786"/>
      <c r="T173" s="786"/>
      <c r="U173" s="786"/>
      <c r="V173" s="787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806" t="s">
        <v>64</v>
      </c>
      <c r="B174" s="790"/>
      <c r="C174" s="790"/>
      <c r="D174" s="790"/>
      <c r="E174" s="790"/>
      <c r="F174" s="790"/>
      <c r="G174" s="790"/>
      <c r="H174" s="790"/>
      <c r="I174" s="790"/>
      <c r="J174" s="790"/>
      <c r="K174" s="790"/>
      <c r="L174" s="790"/>
      <c r="M174" s="790"/>
      <c r="N174" s="790"/>
      <c r="O174" s="790"/>
      <c r="P174" s="790"/>
      <c r="Q174" s="790"/>
      <c r="R174" s="790"/>
      <c r="S174" s="790"/>
      <c r="T174" s="790"/>
      <c r="U174" s="790"/>
      <c r="V174" s="790"/>
      <c r="W174" s="790"/>
      <c r="X174" s="790"/>
      <c r="Y174" s="790"/>
      <c r="Z174" s="790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82">
        <v>4607091387667</v>
      </c>
      <c r="E175" s="783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82">
        <v>4607091387636</v>
      </c>
      <c r="E176" s="783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9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82">
        <v>4607091382426</v>
      </c>
      <c r="E177" s="783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9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82">
        <v>4607091386547</v>
      </c>
      <c r="E178" s="783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82">
        <v>4607091382464</v>
      </c>
      <c r="E179" s="783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9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85" t="s">
        <v>71</v>
      </c>
      <c r="Q180" s="786"/>
      <c r="R180" s="786"/>
      <c r="S180" s="786"/>
      <c r="T180" s="786"/>
      <c r="U180" s="786"/>
      <c r="V180" s="787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90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5" t="s">
        <v>71</v>
      </c>
      <c r="Q181" s="786"/>
      <c r="R181" s="786"/>
      <c r="S181" s="786"/>
      <c r="T181" s="786"/>
      <c r="U181" s="786"/>
      <c r="V181" s="787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806" t="s">
        <v>73</v>
      </c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0"/>
      <c r="P182" s="790"/>
      <c r="Q182" s="790"/>
      <c r="R182" s="790"/>
      <c r="S182" s="790"/>
      <c r="T182" s="790"/>
      <c r="U182" s="790"/>
      <c r="V182" s="790"/>
      <c r="W182" s="790"/>
      <c r="X182" s="790"/>
      <c r="Y182" s="790"/>
      <c r="Z182" s="790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82">
        <v>4607091386264</v>
      </c>
      <c r="E183" s="783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82">
        <v>4607091385427</v>
      </c>
      <c r="E184" s="783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1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9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85" t="s">
        <v>71</v>
      </c>
      <c r="Q185" s="786"/>
      <c r="R185" s="786"/>
      <c r="S185" s="786"/>
      <c r="T185" s="786"/>
      <c r="U185" s="786"/>
      <c r="V185" s="787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90"/>
      <c r="B186" s="790"/>
      <c r="C186" s="790"/>
      <c r="D186" s="790"/>
      <c r="E186" s="790"/>
      <c r="F186" s="790"/>
      <c r="G186" s="790"/>
      <c r="H186" s="790"/>
      <c r="I186" s="790"/>
      <c r="J186" s="790"/>
      <c r="K186" s="790"/>
      <c r="L186" s="790"/>
      <c r="M186" s="790"/>
      <c r="N186" s="790"/>
      <c r="O186" s="791"/>
      <c r="P186" s="785" t="s">
        <v>71</v>
      </c>
      <c r="Q186" s="786"/>
      <c r="R186" s="786"/>
      <c r="S186" s="786"/>
      <c r="T186" s="786"/>
      <c r="U186" s="786"/>
      <c r="V186" s="787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02" t="s">
        <v>329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48"/>
      <c r="AB187" s="48"/>
      <c r="AC187" s="48"/>
    </row>
    <row r="188" spans="1:68" ht="16.5" hidden="1" customHeight="1" x14ac:dyDescent="0.25">
      <c r="A188" s="798" t="s">
        <v>330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68"/>
      <c r="AB188" s="768"/>
      <c r="AC188" s="768"/>
    </row>
    <row r="189" spans="1:68" ht="14.25" hidden="1" customHeight="1" x14ac:dyDescent="0.25">
      <c r="A189" s="806" t="s">
        <v>175</v>
      </c>
      <c r="B189" s="790"/>
      <c r="C189" s="790"/>
      <c r="D189" s="790"/>
      <c r="E189" s="790"/>
      <c r="F189" s="790"/>
      <c r="G189" s="790"/>
      <c r="H189" s="790"/>
      <c r="I189" s="790"/>
      <c r="J189" s="790"/>
      <c r="K189" s="790"/>
      <c r="L189" s="790"/>
      <c r="M189" s="790"/>
      <c r="N189" s="790"/>
      <c r="O189" s="790"/>
      <c r="P189" s="790"/>
      <c r="Q189" s="790"/>
      <c r="R189" s="790"/>
      <c r="S189" s="790"/>
      <c r="T189" s="790"/>
      <c r="U189" s="790"/>
      <c r="V189" s="790"/>
      <c r="W189" s="790"/>
      <c r="X189" s="790"/>
      <c r="Y189" s="790"/>
      <c r="Z189" s="790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82">
        <v>4680115886223</v>
      </c>
      <c r="E190" s="783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9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85" t="s">
        <v>71</v>
      </c>
      <c r="Q191" s="786"/>
      <c r="R191" s="786"/>
      <c r="S191" s="786"/>
      <c r="T191" s="786"/>
      <c r="U191" s="786"/>
      <c r="V191" s="787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90"/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1"/>
      <c r="P192" s="785" t="s">
        <v>71</v>
      </c>
      <c r="Q192" s="786"/>
      <c r="R192" s="786"/>
      <c r="S192" s="786"/>
      <c r="T192" s="786"/>
      <c r="U192" s="786"/>
      <c r="V192" s="787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806" t="s">
        <v>64</v>
      </c>
      <c r="B193" s="790"/>
      <c r="C193" s="790"/>
      <c r="D193" s="790"/>
      <c r="E193" s="790"/>
      <c r="F193" s="790"/>
      <c r="G193" s="790"/>
      <c r="H193" s="790"/>
      <c r="I193" s="790"/>
      <c r="J193" s="790"/>
      <c r="K193" s="790"/>
      <c r="L193" s="790"/>
      <c r="M193" s="790"/>
      <c r="N193" s="790"/>
      <c r="O193" s="790"/>
      <c r="P193" s="790"/>
      <c r="Q193" s="790"/>
      <c r="R193" s="790"/>
      <c r="S193" s="790"/>
      <c r="T193" s="790"/>
      <c r="U193" s="790"/>
      <c r="V193" s="790"/>
      <c r="W193" s="790"/>
      <c r="X193" s="790"/>
      <c r="Y193" s="790"/>
      <c r="Z193" s="790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82">
        <v>4680115880993</v>
      </c>
      <c r="E194" s="783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1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82">
        <v>4680115881761</v>
      </c>
      <c r="E195" s="783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82">
        <v>4680115881563</v>
      </c>
      <c r="E196" s="783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82">
        <v>4680115880986</v>
      </c>
      <c r="E197" s="783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82">
        <v>4680115881785</v>
      </c>
      <c r="E198" s="783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82">
        <v>4680115881679</v>
      </c>
      <c r="E199" s="783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82">
        <v>4680115880191</v>
      </c>
      <c r="E200" s="783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82">
        <v>4680115883963</v>
      </c>
      <c r="E201" s="783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9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85" t="s">
        <v>71</v>
      </c>
      <c r="Q202" s="786"/>
      <c r="R202" s="786"/>
      <c r="S202" s="786"/>
      <c r="T202" s="786"/>
      <c r="U202" s="786"/>
      <c r="V202" s="787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90"/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1"/>
      <c r="P203" s="785" t="s">
        <v>71</v>
      </c>
      <c r="Q203" s="786"/>
      <c r="R203" s="786"/>
      <c r="S203" s="786"/>
      <c r="T203" s="786"/>
      <c r="U203" s="786"/>
      <c r="V203" s="787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798" t="s">
        <v>354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68"/>
      <c r="AB204" s="768"/>
      <c r="AC204" s="768"/>
    </row>
    <row r="205" spans="1:68" ht="14.25" hidden="1" customHeight="1" x14ac:dyDescent="0.25">
      <c r="A205" s="806" t="s">
        <v>118</v>
      </c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0"/>
      <c r="P205" s="790"/>
      <c r="Q205" s="790"/>
      <c r="R205" s="790"/>
      <c r="S205" s="790"/>
      <c r="T205" s="790"/>
      <c r="U205" s="790"/>
      <c r="V205" s="790"/>
      <c r="W205" s="790"/>
      <c r="X205" s="790"/>
      <c r="Y205" s="790"/>
      <c r="Z205" s="790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82">
        <v>4680115881402</v>
      </c>
      <c r="E206" s="783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82">
        <v>4680115881396</v>
      </c>
      <c r="E207" s="783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9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85" t="s">
        <v>71</v>
      </c>
      <c r="Q208" s="786"/>
      <c r="R208" s="786"/>
      <c r="S208" s="786"/>
      <c r="T208" s="786"/>
      <c r="U208" s="786"/>
      <c r="V208" s="787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90"/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1"/>
      <c r="P209" s="785" t="s">
        <v>71</v>
      </c>
      <c r="Q209" s="786"/>
      <c r="R209" s="786"/>
      <c r="S209" s="786"/>
      <c r="T209" s="786"/>
      <c r="U209" s="786"/>
      <c r="V209" s="787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806" t="s">
        <v>175</v>
      </c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0"/>
      <c r="P210" s="790"/>
      <c r="Q210" s="790"/>
      <c r="R210" s="790"/>
      <c r="S210" s="790"/>
      <c r="T210" s="790"/>
      <c r="U210" s="790"/>
      <c r="V210" s="790"/>
      <c r="W210" s="790"/>
      <c r="X210" s="790"/>
      <c r="Y210" s="790"/>
      <c r="Z210" s="790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82">
        <v>4680115882935</v>
      </c>
      <c r="E211" s="783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10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82">
        <v>4680115880764</v>
      </c>
      <c r="E212" s="783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9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85" t="s">
        <v>71</v>
      </c>
      <c r="Q213" s="786"/>
      <c r="R213" s="786"/>
      <c r="S213" s="786"/>
      <c r="T213" s="786"/>
      <c r="U213" s="786"/>
      <c r="V213" s="787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90"/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1"/>
      <c r="P214" s="785" t="s">
        <v>71</v>
      </c>
      <c r="Q214" s="786"/>
      <c r="R214" s="786"/>
      <c r="S214" s="786"/>
      <c r="T214" s="786"/>
      <c r="U214" s="786"/>
      <c r="V214" s="787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806" t="s">
        <v>64</v>
      </c>
      <c r="B215" s="790"/>
      <c r="C215" s="790"/>
      <c r="D215" s="790"/>
      <c r="E215" s="790"/>
      <c r="F215" s="790"/>
      <c r="G215" s="790"/>
      <c r="H215" s="790"/>
      <c r="I215" s="790"/>
      <c r="J215" s="790"/>
      <c r="K215" s="790"/>
      <c r="L215" s="790"/>
      <c r="M215" s="790"/>
      <c r="N215" s="790"/>
      <c r="O215" s="790"/>
      <c r="P215" s="790"/>
      <c r="Q215" s="790"/>
      <c r="R215" s="790"/>
      <c r="S215" s="790"/>
      <c r="T215" s="790"/>
      <c r="U215" s="790"/>
      <c r="V215" s="790"/>
      <c r="W215" s="790"/>
      <c r="X215" s="790"/>
      <c r="Y215" s="790"/>
      <c r="Z215" s="790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82">
        <v>4680115882683</v>
      </c>
      <c r="E216" s="783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10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82">
        <v>4680115882690</v>
      </c>
      <c r="E217" s="783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82">
        <v>4680115882669</v>
      </c>
      <c r="E218" s="783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82">
        <v>4680115882676</v>
      </c>
      <c r="E219" s="783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82">
        <v>4680115884014</v>
      </c>
      <c r="E220" s="783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82">
        <v>4680115884007</v>
      </c>
      <c r="E221" s="783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82">
        <v>4680115884038</v>
      </c>
      <c r="E222" s="783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82">
        <v>4680115884021</v>
      </c>
      <c r="E223" s="783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9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85" t="s">
        <v>71</v>
      </c>
      <c r="Q224" s="786"/>
      <c r="R224" s="786"/>
      <c r="S224" s="786"/>
      <c r="T224" s="786"/>
      <c r="U224" s="786"/>
      <c r="V224" s="787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90"/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1"/>
      <c r="P225" s="785" t="s">
        <v>71</v>
      </c>
      <c r="Q225" s="786"/>
      <c r="R225" s="786"/>
      <c r="S225" s="786"/>
      <c r="T225" s="786"/>
      <c r="U225" s="786"/>
      <c r="V225" s="787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806" t="s">
        <v>73</v>
      </c>
      <c r="B226" s="790"/>
      <c r="C226" s="790"/>
      <c r="D226" s="790"/>
      <c r="E226" s="790"/>
      <c r="F226" s="790"/>
      <c r="G226" s="790"/>
      <c r="H226" s="790"/>
      <c r="I226" s="790"/>
      <c r="J226" s="790"/>
      <c r="K226" s="790"/>
      <c r="L226" s="790"/>
      <c r="M226" s="790"/>
      <c r="N226" s="790"/>
      <c r="O226" s="790"/>
      <c r="P226" s="790"/>
      <c r="Q226" s="790"/>
      <c r="R226" s="790"/>
      <c r="S226" s="790"/>
      <c r="T226" s="790"/>
      <c r="U226" s="790"/>
      <c r="V226" s="790"/>
      <c r="W226" s="790"/>
      <c r="X226" s="790"/>
      <c r="Y226" s="790"/>
      <c r="Z226" s="790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82">
        <v>4680115881594</v>
      </c>
      <c r="E227" s="783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9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82">
        <v>4680115880962</v>
      </c>
      <c r="E228" s="783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8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82">
        <v>4680115881617</v>
      </c>
      <c r="E229" s="783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82">
        <v>4680115880573</v>
      </c>
      <c r="E230" s="783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11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82">
        <v>4680115882195</v>
      </c>
      <c r="E231" s="783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12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82">
        <v>4680115882607</v>
      </c>
      <c r="E232" s="783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82">
        <v>4680115880092</v>
      </c>
      <c r="E233" s="783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82">
        <v>4680115880221</v>
      </c>
      <c r="E234" s="783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100</v>
      </c>
      <c r="Y234" s="774">
        <f t="shared" si="46"/>
        <v>100.8</v>
      </c>
      <c r="Z234" s="36">
        <f>IFERROR(IF(Y234=0,"",ROUNDUP(Y234/H234,0)*0.00753),"")</f>
        <v>0.31625999999999999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111.33333333333333</v>
      </c>
      <c r="BN234" s="64">
        <f t="shared" si="48"/>
        <v>112.224</v>
      </c>
      <c r="BO234" s="64">
        <f t="shared" si="49"/>
        <v>0.26709401709401709</v>
      </c>
      <c r="BP234" s="64">
        <f t="shared" si="50"/>
        <v>0.26923076923076922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82">
        <v>4680115882942</v>
      </c>
      <c r="E235" s="783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82">
        <v>4680115880504</v>
      </c>
      <c r="E236" s="783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82">
        <v>4680115882164</v>
      </c>
      <c r="E237" s="783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11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9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85" t="s">
        <v>71</v>
      </c>
      <c r="Q238" s="786"/>
      <c r="R238" s="786"/>
      <c r="S238" s="786"/>
      <c r="T238" s="786"/>
      <c r="U238" s="786"/>
      <c r="V238" s="787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41.666666666666671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42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0.31625999999999999</v>
      </c>
      <c r="AA238" s="776"/>
      <c r="AB238" s="776"/>
      <c r="AC238" s="776"/>
    </row>
    <row r="239" spans="1:68" x14ac:dyDescent="0.2">
      <c r="A239" s="790"/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1"/>
      <c r="P239" s="785" t="s">
        <v>71</v>
      </c>
      <c r="Q239" s="786"/>
      <c r="R239" s="786"/>
      <c r="S239" s="786"/>
      <c r="T239" s="786"/>
      <c r="U239" s="786"/>
      <c r="V239" s="787"/>
      <c r="W239" s="37" t="s">
        <v>69</v>
      </c>
      <c r="X239" s="775">
        <f>IFERROR(SUM(X227:X237),"0")</f>
        <v>100</v>
      </c>
      <c r="Y239" s="775">
        <f>IFERROR(SUM(Y227:Y237),"0")</f>
        <v>100.8</v>
      </c>
      <c r="Z239" s="37"/>
      <c r="AA239" s="776"/>
      <c r="AB239" s="776"/>
      <c r="AC239" s="776"/>
    </row>
    <row r="240" spans="1:68" ht="14.25" hidden="1" customHeight="1" x14ac:dyDescent="0.25">
      <c r="A240" s="806" t="s">
        <v>217</v>
      </c>
      <c r="B240" s="790"/>
      <c r="C240" s="790"/>
      <c r="D240" s="790"/>
      <c r="E240" s="790"/>
      <c r="F240" s="790"/>
      <c r="G240" s="790"/>
      <c r="H240" s="790"/>
      <c r="I240" s="790"/>
      <c r="J240" s="790"/>
      <c r="K240" s="790"/>
      <c r="L240" s="790"/>
      <c r="M240" s="790"/>
      <c r="N240" s="790"/>
      <c r="O240" s="790"/>
      <c r="P240" s="790"/>
      <c r="Q240" s="790"/>
      <c r="R240" s="790"/>
      <c r="S240" s="790"/>
      <c r="T240" s="790"/>
      <c r="U240" s="790"/>
      <c r="V240" s="790"/>
      <c r="W240" s="790"/>
      <c r="X240" s="790"/>
      <c r="Y240" s="790"/>
      <c r="Z240" s="790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82">
        <v>4680115882874</v>
      </c>
      <c r="E241" s="783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9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82">
        <v>4680115882874</v>
      </c>
      <c r="E242" s="783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82">
        <v>4680115884434</v>
      </c>
      <c r="E243" s="783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8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82">
        <v>4680115880818</v>
      </c>
      <c r="E244" s="783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12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82">
        <v>4680115880801</v>
      </c>
      <c r="E245" s="783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10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798" t="s">
        <v>429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68"/>
      <c r="AB248" s="768"/>
      <c r="AC248" s="768"/>
    </row>
    <row r="249" spans="1:68" ht="14.25" hidden="1" customHeight="1" x14ac:dyDescent="0.25">
      <c r="A249" s="806" t="s">
        <v>118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82">
        <v>4680115884274</v>
      </c>
      <c r="E250" s="783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11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82">
        <v>4680115884274</v>
      </c>
      <c r="E251" s="783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82">
        <v>4680115884298</v>
      </c>
      <c r="E252" s="783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12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82">
        <v>4680115884250</v>
      </c>
      <c r="E253" s="783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86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82">
        <v>4680115884250</v>
      </c>
      <c r="E254" s="783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9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82">
        <v>4680115884281</v>
      </c>
      <c r="E255" s="783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11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82">
        <v>4680115884199</v>
      </c>
      <c r="E256" s="783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9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82">
        <v>4680115884267</v>
      </c>
      <c r="E257" s="783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798" t="s">
        <v>450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68"/>
      <c r="AB260" s="768"/>
      <c r="AC260" s="768"/>
    </row>
    <row r="261" spans="1:68" ht="14.25" hidden="1" customHeight="1" x14ac:dyDescent="0.25">
      <c r="A261" s="806" t="s">
        <v>118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82">
        <v>4680115884137</v>
      </c>
      <c r="E262" s="783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8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82">
        <v>4680115884137</v>
      </c>
      <c r="E263" s="783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82">
        <v>4680115884236</v>
      </c>
      <c r="E264" s="783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10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82">
        <v>4680115884175</v>
      </c>
      <c r="E265" s="783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11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82">
        <v>4680115884175</v>
      </c>
      <c r="E266" s="783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11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82">
        <v>4680115884144</v>
      </c>
      <c r="E267" s="783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10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82">
        <v>4680115885288</v>
      </c>
      <c r="E268" s="783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11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82">
        <v>4680115884182</v>
      </c>
      <c r="E269" s="783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82">
        <v>4680115884205</v>
      </c>
      <c r="E270" s="783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9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806" t="s">
        <v>175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82">
        <v>4680115885721</v>
      </c>
      <c r="E274" s="783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798" t="s">
        <v>474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68"/>
      <c r="AB277" s="768"/>
      <c r="AC277" s="768"/>
    </row>
    <row r="278" spans="1:68" ht="14.25" hidden="1" customHeight="1" x14ac:dyDescent="0.25">
      <c r="A278" s="806" t="s">
        <v>118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82">
        <v>4607091387452</v>
      </c>
      <c r="E279" s="783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97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82">
        <v>4680115885837</v>
      </c>
      <c r="E280" s="783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82">
        <v>4680115885806</v>
      </c>
      <c r="E281" s="783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11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82">
        <v>4680115885806</v>
      </c>
      <c r="E282" s="783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9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82">
        <v>4607091385984</v>
      </c>
      <c r="E283" s="783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106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82">
        <v>4680115885851</v>
      </c>
      <c r="E284" s="783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82">
        <v>4607091387469</v>
      </c>
      <c r="E285" s="783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107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82">
        <v>4680115885844</v>
      </c>
      <c r="E286" s="783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11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82">
        <v>4607091387438</v>
      </c>
      <c r="E287" s="783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11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82">
        <v>4680115885820</v>
      </c>
      <c r="E288" s="783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8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85" t="s">
        <v>71</v>
      </c>
      <c r="Q289" s="786"/>
      <c r="R289" s="786"/>
      <c r="S289" s="786"/>
      <c r="T289" s="786"/>
      <c r="U289" s="786"/>
      <c r="V289" s="787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5" t="s">
        <v>71</v>
      </c>
      <c r="Q290" s="786"/>
      <c r="R290" s="786"/>
      <c r="S290" s="786"/>
      <c r="T290" s="786"/>
      <c r="U290" s="786"/>
      <c r="V290" s="787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798" t="s">
        <v>501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68"/>
      <c r="AB291" s="768"/>
      <c r="AC291" s="768"/>
    </row>
    <row r="292" spans="1:68" ht="14.25" hidden="1" customHeight="1" x14ac:dyDescent="0.25">
      <c r="A292" s="806" t="s">
        <v>118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82">
        <v>4680115885707</v>
      </c>
      <c r="E293" s="783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85" t="s">
        <v>71</v>
      </c>
      <c r="Q294" s="786"/>
      <c r="R294" s="786"/>
      <c r="S294" s="786"/>
      <c r="T294" s="786"/>
      <c r="U294" s="786"/>
      <c r="V294" s="787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85" t="s">
        <v>71</v>
      </c>
      <c r="Q295" s="786"/>
      <c r="R295" s="786"/>
      <c r="S295" s="786"/>
      <c r="T295" s="786"/>
      <c r="U295" s="786"/>
      <c r="V295" s="787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798" t="s">
        <v>504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68"/>
      <c r="AB296" s="768"/>
      <c r="AC296" s="768"/>
    </row>
    <row r="297" spans="1:68" ht="14.25" hidden="1" customHeight="1" x14ac:dyDescent="0.25">
      <c r="A297" s="806" t="s">
        <v>118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82">
        <v>4607091383423</v>
      </c>
      <c r="E298" s="783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82">
        <v>4680115885691</v>
      </c>
      <c r="E299" s="783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82">
        <v>4680115885660</v>
      </c>
      <c r="E300" s="783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85" t="s">
        <v>71</v>
      </c>
      <c r="Q301" s="786"/>
      <c r="R301" s="786"/>
      <c r="S301" s="786"/>
      <c r="T301" s="786"/>
      <c r="U301" s="786"/>
      <c r="V301" s="787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85" t="s">
        <v>71</v>
      </c>
      <c r="Q302" s="786"/>
      <c r="R302" s="786"/>
      <c r="S302" s="786"/>
      <c r="T302" s="786"/>
      <c r="U302" s="786"/>
      <c r="V302" s="787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798" t="s">
        <v>513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68"/>
      <c r="AB303" s="768"/>
      <c r="AC303" s="768"/>
    </row>
    <row r="304" spans="1:68" ht="14.25" hidden="1" customHeight="1" x14ac:dyDescent="0.25">
      <c r="A304" s="806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82">
        <v>4680115881556</v>
      </c>
      <c r="E305" s="783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10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82">
        <v>4680115881037</v>
      </c>
      <c r="E306" s="783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82">
        <v>4680115886186</v>
      </c>
      <c r="E307" s="783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7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82">
        <v>4680115881228</v>
      </c>
      <c r="E308" s="783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82">
        <v>4680115881211</v>
      </c>
      <c r="E309" s="783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10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82">
        <v>4680115881020</v>
      </c>
      <c r="E310" s="783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85" t="s">
        <v>71</v>
      </c>
      <c r="Q311" s="786"/>
      <c r="R311" s="786"/>
      <c r="S311" s="786"/>
      <c r="T311" s="786"/>
      <c r="U311" s="786"/>
      <c r="V311" s="787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5" t="s">
        <v>71</v>
      </c>
      <c r="Q312" s="786"/>
      <c r="R312" s="786"/>
      <c r="S312" s="786"/>
      <c r="T312" s="786"/>
      <c r="U312" s="786"/>
      <c r="V312" s="787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798" t="s">
        <v>529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68"/>
      <c r="AB313" s="768"/>
      <c r="AC313" s="768"/>
    </row>
    <row r="314" spans="1:68" ht="14.25" hidden="1" customHeight="1" x14ac:dyDescent="0.25">
      <c r="A314" s="806" t="s">
        <v>118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82">
        <v>4607091389296</v>
      </c>
      <c r="E315" s="783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5" t="s">
        <v>71</v>
      </c>
      <c r="Q316" s="786"/>
      <c r="R316" s="786"/>
      <c r="S316" s="786"/>
      <c r="T316" s="786"/>
      <c r="U316" s="786"/>
      <c r="V316" s="787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5" t="s">
        <v>71</v>
      </c>
      <c r="Q317" s="786"/>
      <c r="R317" s="786"/>
      <c r="S317" s="786"/>
      <c r="T317" s="786"/>
      <c r="U317" s="786"/>
      <c r="V317" s="787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806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82">
        <v>4680115880344</v>
      </c>
      <c r="E319" s="783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1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85" t="s">
        <v>71</v>
      </c>
      <c r="Q320" s="786"/>
      <c r="R320" s="786"/>
      <c r="S320" s="786"/>
      <c r="T320" s="786"/>
      <c r="U320" s="786"/>
      <c r="V320" s="787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5" t="s">
        <v>71</v>
      </c>
      <c r="Q321" s="786"/>
      <c r="R321" s="786"/>
      <c r="S321" s="786"/>
      <c r="T321" s="786"/>
      <c r="U321" s="786"/>
      <c r="V321" s="787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806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82">
        <v>4680115884618</v>
      </c>
      <c r="E323" s="783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9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85" t="s">
        <v>71</v>
      </c>
      <c r="Q324" s="786"/>
      <c r="R324" s="786"/>
      <c r="S324" s="786"/>
      <c r="T324" s="786"/>
      <c r="U324" s="786"/>
      <c r="V324" s="787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85" t="s">
        <v>71</v>
      </c>
      <c r="Q325" s="786"/>
      <c r="R325" s="786"/>
      <c r="S325" s="786"/>
      <c r="T325" s="786"/>
      <c r="U325" s="786"/>
      <c r="V325" s="787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798" t="s">
        <v>539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68"/>
      <c r="AB326" s="768"/>
      <c r="AC326" s="768"/>
    </row>
    <row r="327" spans="1:68" ht="14.25" hidden="1" customHeight="1" x14ac:dyDescent="0.25">
      <c r="A327" s="806" t="s">
        <v>118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82">
        <v>4607091389807</v>
      </c>
      <c r="E328" s="783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12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85" t="s">
        <v>71</v>
      </c>
      <c r="Q329" s="786"/>
      <c r="R329" s="786"/>
      <c r="S329" s="786"/>
      <c r="T329" s="786"/>
      <c r="U329" s="786"/>
      <c r="V329" s="787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5" t="s">
        <v>71</v>
      </c>
      <c r="Q330" s="786"/>
      <c r="R330" s="786"/>
      <c r="S330" s="786"/>
      <c r="T330" s="786"/>
      <c r="U330" s="786"/>
      <c r="V330" s="787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806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82">
        <v>4680115880481</v>
      </c>
      <c r="E332" s="783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85" t="s">
        <v>71</v>
      </c>
      <c r="Q333" s="786"/>
      <c r="R333" s="786"/>
      <c r="S333" s="786"/>
      <c r="T333" s="786"/>
      <c r="U333" s="786"/>
      <c r="V333" s="787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85" t="s">
        <v>71</v>
      </c>
      <c r="Q334" s="786"/>
      <c r="R334" s="786"/>
      <c r="S334" s="786"/>
      <c r="T334" s="786"/>
      <c r="U334" s="786"/>
      <c r="V334" s="787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806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82">
        <v>4680115880412</v>
      </c>
      <c r="E336" s="783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88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82">
        <v>4680115880511</v>
      </c>
      <c r="E337" s="783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11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85" t="s">
        <v>71</v>
      </c>
      <c r="Q338" s="786"/>
      <c r="R338" s="786"/>
      <c r="S338" s="786"/>
      <c r="T338" s="786"/>
      <c r="U338" s="786"/>
      <c r="V338" s="787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85" t="s">
        <v>71</v>
      </c>
      <c r="Q339" s="786"/>
      <c r="R339" s="786"/>
      <c r="S339" s="786"/>
      <c r="T339" s="786"/>
      <c r="U339" s="786"/>
      <c r="V339" s="787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798" t="s">
        <v>552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68"/>
      <c r="AB340" s="768"/>
      <c r="AC340" s="768"/>
    </row>
    <row r="341" spans="1:68" ht="14.25" hidden="1" customHeight="1" x14ac:dyDescent="0.25">
      <c r="A341" s="806" t="s">
        <v>118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82">
        <v>4680115882973</v>
      </c>
      <c r="E342" s="783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806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82">
        <v>4607091389845</v>
      </c>
      <c r="E346" s="783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82">
        <v>4680115882881</v>
      </c>
      <c r="E347" s="783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806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82">
        <v>4680115883390</v>
      </c>
      <c r="E351" s="783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798" t="s">
        <v>563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68"/>
      <c r="AB354" s="768"/>
      <c r="AC354" s="768"/>
    </row>
    <row r="355" spans="1:68" ht="14.25" hidden="1" customHeight="1" x14ac:dyDescent="0.25">
      <c r="A355" s="806" t="s">
        <v>118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82">
        <v>4680115885615</v>
      </c>
      <c r="E356" s="783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82">
        <v>4680115885554</v>
      </c>
      <c r="E357" s="783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8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82">
        <v>4680115885554</v>
      </c>
      <c r="E358" s="783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10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82">
        <v>4680115885646</v>
      </c>
      <c r="E359" s="783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9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82">
        <v>4680115885622</v>
      </c>
      <c r="E360" s="783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82">
        <v>4680115881938</v>
      </c>
      <c r="E361" s="783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82">
        <v>4607091387346</v>
      </c>
      <c r="E362" s="783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8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82">
        <v>4607091386011</v>
      </c>
      <c r="E363" s="783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8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82">
        <v>4680115885608</v>
      </c>
      <c r="E364" s="783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85" t="s">
        <v>71</v>
      </c>
      <c r="Q365" s="786"/>
      <c r="R365" s="786"/>
      <c r="S365" s="786"/>
      <c r="T365" s="786"/>
      <c r="U365" s="786"/>
      <c r="V365" s="787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85" t="s">
        <v>71</v>
      </c>
      <c r="Q366" s="786"/>
      <c r="R366" s="786"/>
      <c r="S366" s="786"/>
      <c r="T366" s="786"/>
      <c r="U366" s="786"/>
      <c r="V366" s="787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806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82">
        <v>4607091387193</v>
      </c>
      <c r="E368" s="783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8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82">
        <v>4607091387230</v>
      </c>
      <c r="E369" s="783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82">
        <v>4607091387292</v>
      </c>
      <c r="E370" s="783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8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82">
        <v>4607091387285</v>
      </c>
      <c r="E371" s="783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1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85" t="s">
        <v>71</v>
      </c>
      <c r="Q372" s="786"/>
      <c r="R372" s="786"/>
      <c r="S372" s="786"/>
      <c r="T372" s="786"/>
      <c r="U372" s="786"/>
      <c r="V372" s="787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85" t="s">
        <v>71</v>
      </c>
      <c r="Q373" s="786"/>
      <c r="R373" s="786"/>
      <c r="S373" s="786"/>
      <c r="T373" s="786"/>
      <c r="U373" s="786"/>
      <c r="V373" s="787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806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82">
        <v>4607091387766</v>
      </c>
      <c r="E375" s="783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82">
        <v>4607091387957</v>
      </c>
      <c r="E376" s="783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1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82">
        <v>4607091387964</v>
      </c>
      <c r="E377" s="783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82">
        <v>4680115884588</v>
      </c>
      <c r="E378" s="783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11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82">
        <v>4607091387537</v>
      </c>
      <c r="E379" s="783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82">
        <v>4607091387513</v>
      </c>
      <c r="E380" s="783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85" t="s">
        <v>71</v>
      </c>
      <c r="Q381" s="786"/>
      <c r="R381" s="786"/>
      <c r="S381" s="786"/>
      <c r="T381" s="786"/>
      <c r="U381" s="786"/>
      <c r="V381" s="787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85" t="s">
        <v>71</v>
      </c>
      <c r="Q382" s="786"/>
      <c r="R382" s="786"/>
      <c r="S382" s="786"/>
      <c r="T382" s="786"/>
      <c r="U382" s="786"/>
      <c r="V382" s="787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806" t="s">
        <v>217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82">
        <v>4607091380880</v>
      </c>
      <c r="E384" s="783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12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82">
        <v>4607091384482</v>
      </c>
      <c r="E385" s="783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82">
        <v>4607091380897</v>
      </c>
      <c r="E386" s="783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11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85" t="s">
        <v>71</v>
      </c>
      <c r="Q387" s="786"/>
      <c r="R387" s="786"/>
      <c r="S387" s="786"/>
      <c r="T387" s="786"/>
      <c r="U387" s="786"/>
      <c r="V387" s="787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85" t="s">
        <v>71</v>
      </c>
      <c r="Q388" s="786"/>
      <c r="R388" s="786"/>
      <c r="S388" s="786"/>
      <c r="T388" s="786"/>
      <c r="U388" s="786"/>
      <c r="V388" s="787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806" t="s">
        <v>107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82">
        <v>4607091388374</v>
      </c>
      <c r="E390" s="783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980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82">
        <v>4607091388381</v>
      </c>
      <c r="E391" s="783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12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82">
        <v>4607091383102</v>
      </c>
      <c r="E392" s="783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11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82">
        <v>4607091388404</v>
      </c>
      <c r="E393" s="783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85" t="s">
        <v>71</v>
      </c>
      <c r="Q394" s="786"/>
      <c r="R394" s="786"/>
      <c r="S394" s="786"/>
      <c r="T394" s="786"/>
      <c r="U394" s="786"/>
      <c r="V394" s="787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85" t="s">
        <v>71</v>
      </c>
      <c r="Q395" s="786"/>
      <c r="R395" s="786"/>
      <c r="S395" s="786"/>
      <c r="T395" s="786"/>
      <c r="U395" s="786"/>
      <c r="V395" s="787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806" t="s">
        <v>638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82">
        <v>4680115881808</v>
      </c>
      <c r="E397" s="783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10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82">
        <v>4680115881822</v>
      </c>
      <c r="E398" s="783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82">
        <v>4680115880016</v>
      </c>
      <c r="E399" s="783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85" t="s">
        <v>71</v>
      </c>
      <c r="Q400" s="786"/>
      <c r="R400" s="786"/>
      <c r="S400" s="786"/>
      <c r="T400" s="786"/>
      <c r="U400" s="786"/>
      <c r="V400" s="787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85" t="s">
        <v>71</v>
      </c>
      <c r="Q401" s="786"/>
      <c r="R401" s="786"/>
      <c r="S401" s="786"/>
      <c r="T401" s="786"/>
      <c r="U401" s="786"/>
      <c r="V401" s="787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798" t="s">
        <v>647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68"/>
      <c r="AB402" s="768"/>
      <c r="AC402" s="768"/>
    </row>
    <row r="403" spans="1:68" ht="14.25" hidden="1" customHeight="1" x14ac:dyDescent="0.25">
      <c r="A403" s="806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82">
        <v>4607091383836</v>
      </c>
      <c r="E404" s="783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806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82">
        <v>4607091387919</v>
      </c>
      <c r="E408" s="783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8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82">
        <v>4680115883604</v>
      </c>
      <c r="E409" s="783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82">
        <v>4680115883567</v>
      </c>
      <c r="E410" s="783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8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85" t="s">
        <v>71</v>
      </c>
      <c r="Q411" s="786"/>
      <c r="R411" s="786"/>
      <c r="S411" s="786"/>
      <c r="T411" s="786"/>
      <c r="U411" s="786"/>
      <c r="V411" s="787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85" t="s">
        <v>71</v>
      </c>
      <c r="Q412" s="786"/>
      <c r="R412" s="786"/>
      <c r="S412" s="786"/>
      <c r="T412" s="786"/>
      <c r="U412" s="786"/>
      <c r="V412" s="787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02" t="s">
        <v>660</v>
      </c>
      <c r="B413" s="803"/>
      <c r="C413" s="803"/>
      <c r="D413" s="803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03"/>
      <c r="P413" s="803"/>
      <c r="Q413" s="803"/>
      <c r="R413" s="803"/>
      <c r="S413" s="803"/>
      <c r="T413" s="803"/>
      <c r="U413" s="803"/>
      <c r="V413" s="803"/>
      <c r="W413" s="803"/>
      <c r="X413" s="803"/>
      <c r="Y413" s="803"/>
      <c r="Z413" s="803"/>
      <c r="AA413" s="48"/>
      <c r="AB413" s="48"/>
      <c r="AC413" s="48"/>
    </row>
    <row r="414" spans="1:68" ht="16.5" hidden="1" customHeight="1" x14ac:dyDescent="0.25">
      <c r="A414" s="798" t="s">
        <v>661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68"/>
      <c r="AB414" s="768"/>
      <c r="AC414" s="768"/>
    </row>
    <row r="415" spans="1:68" ht="14.25" hidden="1" customHeight="1" x14ac:dyDescent="0.25">
      <c r="A415" s="806" t="s">
        <v>118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82">
        <v>4680115884847</v>
      </c>
      <c r="E416" s="783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82">
        <v>4680115884847</v>
      </c>
      <c r="E417" s="783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8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1540</v>
      </c>
      <c r="Y417" s="774">
        <f t="shared" si="81"/>
        <v>1545</v>
      </c>
      <c r="Z417" s="36">
        <f>IFERROR(IF(Y417=0,"",ROUNDUP(Y417/H417,0)*0.02175),"")</f>
        <v>2.2402499999999996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1589.28</v>
      </c>
      <c r="BN417" s="64">
        <f t="shared" si="83"/>
        <v>1594.44</v>
      </c>
      <c r="BO417" s="64">
        <f t="shared" si="84"/>
        <v>2.1388888888888888</v>
      </c>
      <c r="BP417" s="64">
        <f t="shared" si="85"/>
        <v>2.145833333333333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82">
        <v>4680115884854</v>
      </c>
      <c r="E418" s="783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82">
        <v>4680115884854</v>
      </c>
      <c r="E419" s="783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82">
        <v>4607091383997</v>
      </c>
      <c r="E420" s="783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8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82">
        <v>4680115884830</v>
      </c>
      <c r="E421" s="783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8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82">
        <v>4680115884830</v>
      </c>
      <c r="E422" s="783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82">
        <v>4680115882638</v>
      </c>
      <c r="E423" s="783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11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82">
        <v>4680115884922</v>
      </c>
      <c r="E424" s="783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10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82">
        <v>4680115884861</v>
      </c>
      <c r="E425" s="783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10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2">
        <v>4680115884878</v>
      </c>
      <c r="E426" s="783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11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85" t="s">
        <v>71</v>
      </c>
      <c r="Q427" s="786"/>
      <c r="R427" s="786"/>
      <c r="S427" s="786"/>
      <c r="T427" s="786"/>
      <c r="U427" s="786"/>
      <c r="V427" s="787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102.66666666666667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103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2.2402499999999996</v>
      </c>
      <c r="AA427" s="776"/>
      <c r="AB427" s="776"/>
      <c r="AC427" s="776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85" t="s">
        <v>71</v>
      </c>
      <c r="Q428" s="786"/>
      <c r="R428" s="786"/>
      <c r="S428" s="786"/>
      <c r="T428" s="786"/>
      <c r="U428" s="786"/>
      <c r="V428" s="787"/>
      <c r="W428" s="37" t="s">
        <v>69</v>
      </c>
      <c r="X428" s="775">
        <f>IFERROR(SUM(X416:X426),"0")</f>
        <v>1540</v>
      </c>
      <c r="Y428" s="775">
        <f>IFERROR(SUM(Y416:Y426),"0")</f>
        <v>1545</v>
      </c>
      <c r="Z428" s="37"/>
      <c r="AA428" s="776"/>
      <c r="AB428" s="776"/>
      <c r="AC428" s="776"/>
    </row>
    <row r="429" spans="1:68" ht="14.25" hidden="1" customHeight="1" x14ac:dyDescent="0.25">
      <c r="A429" s="806" t="s">
        <v>175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82">
        <v>4607091383980</v>
      </c>
      <c r="E430" s="783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82">
        <v>4607091384178</v>
      </c>
      <c r="E431" s="783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85" t="s">
        <v>71</v>
      </c>
      <c r="Q432" s="786"/>
      <c r="R432" s="786"/>
      <c r="S432" s="786"/>
      <c r="T432" s="786"/>
      <c r="U432" s="786"/>
      <c r="V432" s="787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85" t="s">
        <v>71</v>
      </c>
      <c r="Q433" s="786"/>
      <c r="R433" s="786"/>
      <c r="S433" s="786"/>
      <c r="T433" s="786"/>
      <c r="U433" s="786"/>
      <c r="V433" s="787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806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82">
        <v>4607091383928</v>
      </c>
      <c r="E435" s="783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856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82">
        <v>4607091384260</v>
      </c>
      <c r="E436" s="783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848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85" t="s">
        <v>71</v>
      </c>
      <c r="Q437" s="786"/>
      <c r="R437" s="786"/>
      <c r="S437" s="786"/>
      <c r="T437" s="786"/>
      <c r="U437" s="786"/>
      <c r="V437" s="787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5" t="s">
        <v>71</v>
      </c>
      <c r="Q438" s="786"/>
      <c r="R438" s="786"/>
      <c r="S438" s="786"/>
      <c r="T438" s="786"/>
      <c r="U438" s="786"/>
      <c r="V438" s="787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806" t="s">
        <v>217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82">
        <v>4607091384673</v>
      </c>
      <c r="E440" s="783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2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798" t="s">
        <v>705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68"/>
      <c r="AB443" s="768"/>
      <c r="AC443" s="768"/>
    </row>
    <row r="444" spans="1:68" ht="14.25" hidden="1" customHeight="1" x14ac:dyDescent="0.25">
      <c r="A444" s="806" t="s">
        <v>118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82">
        <v>4680115881907</v>
      </c>
      <c r="E445" s="783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11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82">
        <v>4680115881907</v>
      </c>
      <c r="E446" s="783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82">
        <v>4680115883925</v>
      </c>
      <c r="E447" s="783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8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82">
        <v>4680115883925</v>
      </c>
      <c r="E448" s="783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9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82">
        <v>4607091384192</v>
      </c>
      <c r="E449" s="783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7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82">
        <v>4680115884892</v>
      </c>
      <c r="E450" s="783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107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82">
        <v>4680115884885</v>
      </c>
      <c r="E451" s="783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82">
        <v>4680115884908</v>
      </c>
      <c r="E452" s="783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85" t="s">
        <v>71</v>
      </c>
      <c r="Q453" s="786"/>
      <c r="R453" s="786"/>
      <c r="S453" s="786"/>
      <c r="T453" s="786"/>
      <c r="U453" s="786"/>
      <c r="V453" s="787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85" t="s">
        <v>71</v>
      </c>
      <c r="Q454" s="786"/>
      <c r="R454" s="786"/>
      <c r="S454" s="786"/>
      <c r="T454" s="786"/>
      <c r="U454" s="786"/>
      <c r="V454" s="787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806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82">
        <v>4607091384802</v>
      </c>
      <c r="E456" s="783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11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82">
        <v>4607091384826</v>
      </c>
      <c r="E457" s="783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1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85" t="s">
        <v>71</v>
      </c>
      <c r="Q458" s="786"/>
      <c r="R458" s="786"/>
      <c r="S458" s="786"/>
      <c r="T458" s="786"/>
      <c r="U458" s="786"/>
      <c r="V458" s="787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85" t="s">
        <v>71</v>
      </c>
      <c r="Q459" s="786"/>
      <c r="R459" s="786"/>
      <c r="S459" s="786"/>
      <c r="T459" s="786"/>
      <c r="U459" s="786"/>
      <c r="V459" s="787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806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82">
        <v>4607091384246</v>
      </c>
      <c r="E461" s="783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944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600</v>
      </c>
      <c r="Y461" s="774">
        <f>IFERROR(IF(X461="",0,CEILING((X461/$H461),1)*$H461),"")</f>
        <v>603</v>
      </c>
      <c r="Z461" s="36">
        <f>IFERROR(IF(Y461=0,"",ROUNDUP(Y461/H461,0)*0.02175),"")</f>
        <v>1.4572499999999999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637.59999999999991</v>
      </c>
      <c r="BN461" s="64">
        <f>IFERROR(Y461*I461/H461,"0")</f>
        <v>640.78800000000001</v>
      </c>
      <c r="BO461" s="64">
        <f>IFERROR(1/J461*(X461/H461),"0")</f>
        <v>1.1904761904761905</v>
      </c>
      <c r="BP461" s="64">
        <f>IFERROR(1/J461*(Y461/H461),"0")</f>
        <v>1.1964285714285714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82">
        <v>4680115881976</v>
      </c>
      <c r="E462" s="783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989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82">
        <v>4607091384253</v>
      </c>
      <c r="E463" s="783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82">
        <v>4607091384253</v>
      </c>
      <c r="E464" s="783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11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82">
        <v>4680115881969</v>
      </c>
      <c r="E465" s="783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85" t="s">
        <v>71</v>
      </c>
      <c r="Q466" s="786"/>
      <c r="R466" s="786"/>
      <c r="S466" s="786"/>
      <c r="T466" s="786"/>
      <c r="U466" s="786"/>
      <c r="V466" s="787"/>
      <c r="W466" s="37" t="s">
        <v>72</v>
      </c>
      <c r="X466" s="775">
        <f>IFERROR(X461/H461,"0")+IFERROR(X462/H462,"0")+IFERROR(X463/H463,"0")+IFERROR(X464/H464,"0")+IFERROR(X465/H465,"0")</f>
        <v>66.666666666666671</v>
      </c>
      <c r="Y466" s="775">
        <f>IFERROR(Y461/H461,"0")+IFERROR(Y462/H462,"0")+IFERROR(Y463/H463,"0")+IFERROR(Y464/H464,"0")+IFERROR(Y465/H465,"0")</f>
        <v>67</v>
      </c>
      <c r="Z466" s="775">
        <f>IFERROR(IF(Z461="",0,Z461),"0")+IFERROR(IF(Z462="",0,Z462),"0")+IFERROR(IF(Z463="",0,Z463),"0")+IFERROR(IF(Z464="",0,Z464),"0")+IFERROR(IF(Z465="",0,Z465),"0")</f>
        <v>1.4572499999999999</v>
      </c>
      <c r="AA466" s="776"/>
      <c r="AB466" s="776"/>
      <c r="AC466" s="776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85" t="s">
        <v>71</v>
      </c>
      <c r="Q467" s="786"/>
      <c r="R467" s="786"/>
      <c r="S467" s="786"/>
      <c r="T467" s="786"/>
      <c r="U467" s="786"/>
      <c r="V467" s="787"/>
      <c r="W467" s="37" t="s">
        <v>69</v>
      </c>
      <c r="X467" s="775">
        <f>IFERROR(SUM(X461:X465),"0")</f>
        <v>600</v>
      </c>
      <c r="Y467" s="775">
        <f>IFERROR(SUM(Y461:Y465),"0")</f>
        <v>603</v>
      </c>
      <c r="Z467" s="37"/>
      <c r="AA467" s="776"/>
      <c r="AB467" s="776"/>
      <c r="AC467" s="776"/>
    </row>
    <row r="468" spans="1:68" ht="14.25" hidden="1" customHeight="1" x14ac:dyDescent="0.25">
      <c r="A468" s="806" t="s">
        <v>217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82">
        <v>4607091389357</v>
      </c>
      <c r="E469" s="783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1096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02" t="s">
        <v>749</v>
      </c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03"/>
      <c r="P472" s="803"/>
      <c r="Q472" s="803"/>
      <c r="R472" s="803"/>
      <c r="S472" s="803"/>
      <c r="T472" s="803"/>
      <c r="U472" s="803"/>
      <c r="V472" s="803"/>
      <c r="W472" s="803"/>
      <c r="X472" s="803"/>
      <c r="Y472" s="803"/>
      <c r="Z472" s="803"/>
      <c r="AA472" s="48"/>
      <c r="AB472" s="48"/>
      <c r="AC472" s="48"/>
    </row>
    <row r="473" spans="1:68" ht="16.5" hidden="1" customHeight="1" x14ac:dyDescent="0.25">
      <c r="A473" s="798" t="s">
        <v>750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68"/>
      <c r="AB473" s="768"/>
      <c r="AC473" s="768"/>
    </row>
    <row r="474" spans="1:68" ht="14.25" hidden="1" customHeight="1" x14ac:dyDescent="0.25">
      <c r="A474" s="806" t="s">
        <v>118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82">
        <v>4607091389708</v>
      </c>
      <c r="E475" s="783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9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85" t="s">
        <v>71</v>
      </c>
      <c r="Q476" s="786"/>
      <c r="R476" s="786"/>
      <c r="S476" s="786"/>
      <c r="T476" s="786"/>
      <c r="U476" s="786"/>
      <c r="V476" s="787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5" t="s">
        <v>71</v>
      </c>
      <c r="Q477" s="786"/>
      <c r="R477" s="786"/>
      <c r="S477" s="786"/>
      <c r="T477" s="786"/>
      <c r="U477" s="786"/>
      <c r="V477" s="787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806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82">
        <v>4607091389753</v>
      </c>
      <c r="E479" s="783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11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82">
        <v>4607091389753</v>
      </c>
      <c r="E480" s="783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1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82">
        <v>4680115886100</v>
      </c>
      <c r="E481" s="783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112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82">
        <v>4607091389760</v>
      </c>
      <c r="E482" s="783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118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82">
        <v>4680115886117</v>
      </c>
      <c r="E483" s="783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92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82">
        <v>4607091389746</v>
      </c>
      <c r="E484" s="783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83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82">
        <v>4607091389746</v>
      </c>
      <c r="E485" s="783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97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82">
        <v>4680115883147</v>
      </c>
      <c r="E486" s="783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82">
        <v>4680115883147</v>
      </c>
      <c r="E487" s="783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77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82">
        <v>4607091384338</v>
      </c>
      <c r="E488" s="783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82">
        <v>4607091384338</v>
      </c>
      <c r="E489" s="783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82">
        <v>4680115883154</v>
      </c>
      <c r="E490" s="783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82">
        <v>4680115883154</v>
      </c>
      <c r="E491" s="783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10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82">
        <v>4680115883154</v>
      </c>
      <c r="E492" s="783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82">
        <v>4607091389524</v>
      </c>
      <c r="E493" s="783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82">
        <v>4607091389524</v>
      </c>
      <c r="E494" s="783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82">
        <v>4680115883161</v>
      </c>
      <c r="E495" s="783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82">
        <v>4680115883161</v>
      </c>
      <c r="E496" s="783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9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82">
        <v>4607091389531</v>
      </c>
      <c r="E497" s="783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82">
        <v>4607091389531</v>
      </c>
      <c r="E498" s="783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82">
        <v>4607091384345</v>
      </c>
      <c r="E499" s="783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82">
        <v>4680115883185</v>
      </c>
      <c r="E500" s="783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82">
        <v>4680115883185</v>
      </c>
      <c r="E501" s="783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72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82">
        <v>4680115883185</v>
      </c>
      <c r="E502" s="783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9"/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1"/>
      <c r="P503" s="785" t="s">
        <v>71</v>
      </c>
      <c r="Q503" s="786"/>
      <c r="R503" s="786"/>
      <c r="S503" s="786"/>
      <c r="T503" s="786"/>
      <c r="U503" s="786"/>
      <c r="V503" s="787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90"/>
      <c r="B504" s="790"/>
      <c r="C504" s="790"/>
      <c r="D504" s="790"/>
      <c r="E504" s="790"/>
      <c r="F504" s="790"/>
      <c r="G504" s="790"/>
      <c r="H504" s="790"/>
      <c r="I504" s="790"/>
      <c r="J504" s="790"/>
      <c r="K504" s="790"/>
      <c r="L504" s="790"/>
      <c r="M504" s="790"/>
      <c r="N504" s="790"/>
      <c r="O504" s="791"/>
      <c r="P504" s="785" t="s">
        <v>71</v>
      </c>
      <c r="Q504" s="786"/>
      <c r="R504" s="786"/>
      <c r="S504" s="786"/>
      <c r="T504" s="786"/>
      <c r="U504" s="786"/>
      <c r="V504" s="787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806" t="s">
        <v>73</v>
      </c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0"/>
      <c r="P505" s="790"/>
      <c r="Q505" s="790"/>
      <c r="R505" s="790"/>
      <c r="S505" s="790"/>
      <c r="T505" s="790"/>
      <c r="U505" s="790"/>
      <c r="V505" s="790"/>
      <c r="W505" s="790"/>
      <c r="X505" s="790"/>
      <c r="Y505" s="790"/>
      <c r="Z505" s="790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82">
        <v>4607091384352</v>
      </c>
      <c r="E506" s="783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9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82">
        <v>4607091389654</v>
      </c>
      <c r="E507" s="783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8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9"/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1"/>
      <c r="P508" s="785" t="s">
        <v>71</v>
      </c>
      <c r="Q508" s="786"/>
      <c r="R508" s="786"/>
      <c r="S508" s="786"/>
      <c r="T508" s="786"/>
      <c r="U508" s="786"/>
      <c r="V508" s="787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90"/>
      <c r="B509" s="790"/>
      <c r="C509" s="790"/>
      <c r="D509" s="790"/>
      <c r="E509" s="790"/>
      <c r="F509" s="790"/>
      <c r="G509" s="790"/>
      <c r="H509" s="790"/>
      <c r="I509" s="790"/>
      <c r="J509" s="790"/>
      <c r="K509" s="790"/>
      <c r="L509" s="790"/>
      <c r="M509" s="790"/>
      <c r="N509" s="790"/>
      <c r="O509" s="791"/>
      <c r="P509" s="785" t="s">
        <v>71</v>
      </c>
      <c r="Q509" s="786"/>
      <c r="R509" s="786"/>
      <c r="S509" s="786"/>
      <c r="T509" s="786"/>
      <c r="U509" s="786"/>
      <c r="V509" s="787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806" t="s">
        <v>107</v>
      </c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0"/>
      <c r="P510" s="790"/>
      <c r="Q510" s="790"/>
      <c r="R510" s="790"/>
      <c r="S510" s="790"/>
      <c r="T510" s="790"/>
      <c r="U510" s="790"/>
      <c r="V510" s="790"/>
      <c r="W510" s="790"/>
      <c r="X510" s="790"/>
      <c r="Y510" s="790"/>
      <c r="Z510" s="790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82">
        <v>4680115884335</v>
      </c>
      <c r="E511" s="783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82">
        <v>4680115884113</v>
      </c>
      <c r="E512" s="783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9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9"/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1"/>
      <c r="P513" s="785" t="s">
        <v>71</v>
      </c>
      <c r="Q513" s="786"/>
      <c r="R513" s="786"/>
      <c r="S513" s="786"/>
      <c r="T513" s="786"/>
      <c r="U513" s="786"/>
      <c r="V513" s="787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90"/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1"/>
      <c r="P514" s="785" t="s">
        <v>71</v>
      </c>
      <c r="Q514" s="786"/>
      <c r="R514" s="786"/>
      <c r="S514" s="786"/>
      <c r="T514" s="786"/>
      <c r="U514" s="786"/>
      <c r="V514" s="787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798" t="s">
        <v>817</v>
      </c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0"/>
      <c r="P515" s="790"/>
      <c r="Q515" s="790"/>
      <c r="R515" s="790"/>
      <c r="S515" s="790"/>
      <c r="T515" s="790"/>
      <c r="U515" s="790"/>
      <c r="V515" s="790"/>
      <c r="W515" s="790"/>
      <c r="X515" s="790"/>
      <c r="Y515" s="790"/>
      <c r="Z515" s="790"/>
      <c r="AA515" s="768"/>
      <c r="AB515" s="768"/>
      <c r="AC515" s="768"/>
    </row>
    <row r="516" spans="1:68" ht="14.25" hidden="1" customHeight="1" x14ac:dyDescent="0.25">
      <c r="A516" s="806" t="s">
        <v>175</v>
      </c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0"/>
      <c r="P516" s="790"/>
      <c r="Q516" s="790"/>
      <c r="R516" s="790"/>
      <c r="S516" s="790"/>
      <c r="T516" s="790"/>
      <c r="U516" s="790"/>
      <c r="V516" s="790"/>
      <c r="W516" s="790"/>
      <c r="X516" s="790"/>
      <c r="Y516" s="790"/>
      <c r="Z516" s="790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82">
        <v>4607091389364</v>
      </c>
      <c r="E517" s="783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9"/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1"/>
      <c r="P518" s="785" t="s">
        <v>71</v>
      </c>
      <c r="Q518" s="786"/>
      <c r="R518" s="786"/>
      <c r="S518" s="786"/>
      <c r="T518" s="786"/>
      <c r="U518" s="786"/>
      <c r="V518" s="787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90"/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1"/>
      <c r="P519" s="785" t="s">
        <v>71</v>
      </c>
      <c r="Q519" s="786"/>
      <c r="R519" s="786"/>
      <c r="S519" s="786"/>
      <c r="T519" s="786"/>
      <c r="U519" s="786"/>
      <c r="V519" s="787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806" t="s">
        <v>64</v>
      </c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0"/>
      <c r="P520" s="790"/>
      <c r="Q520" s="790"/>
      <c r="R520" s="790"/>
      <c r="S520" s="790"/>
      <c r="T520" s="790"/>
      <c r="U520" s="790"/>
      <c r="V520" s="790"/>
      <c r="W520" s="790"/>
      <c r="X520" s="790"/>
      <c r="Y520" s="790"/>
      <c r="Z520" s="790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82">
        <v>4607091389739</v>
      </c>
      <c r="E521" s="783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115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82">
        <v>4680115886094</v>
      </c>
      <c r="E522" s="783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116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82">
        <v>4607091389425</v>
      </c>
      <c r="E523" s="783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82">
        <v>4680115880771</v>
      </c>
      <c r="E524" s="783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7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82">
        <v>4680115880771</v>
      </c>
      <c r="E525" s="783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6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82">
        <v>4607091389500</v>
      </c>
      <c r="E526" s="783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82">
        <v>4607091389500</v>
      </c>
      <c r="E527" s="783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5" t="s">
        <v>71</v>
      </c>
      <c r="Q528" s="786"/>
      <c r="R528" s="786"/>
      <c r="S528" s="786"/>
      <c r="T528" s="786"/>
      <c r="U528" s="786"/>
      <c r="V528" s="787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85" t="s">
        <v>71</v>
      </c>
      <c r="Q529" s="786"/>
      <c r="R529" s="786"/>
      <c r="S529" s="786"/>
      <c r="T529" s="786"/>
      <c r="U529" s="786"/>
      <c r="V529" s="787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806" t="s">
        <v>107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82">
        <v>4680115884359</v>
      </c>
      <c r="E531" s="783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11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5" t="s">
        <v>71</v>
      </c>
      <c r="Q532" s="786"/>
      <c r="R532" s="786"/>
      <c r="S532" s="786"/>
      <c r="T532" s="786"/>
      <c r="U532" s="786"/>
      <c r="V532" s="787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85" t="s">
        <v>71</v>
      </c>
      <c r="Q533" s="786"/>
      <c r="R533" s="786"/>
      <c r="S533" s="786"/>
      <c r="T533" s="786"/>
      <c r="U533" s="786"/>
      <c r="V533" s="787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806" t="s">
        <v>839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82">
        <v>4680115884564</v>
      </c>
      <c r="E535" s="783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9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798" t="s">
        <v>843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68"/>
      <c r="AB538" s="768"/>
      <c r="AC538" s="768"/>
    </row>
    <row r="539" spans="1:68" ht="14.25" hidden="1" customHeight="1" x14ac:dyDescent="0.25">
      <c r="A539" s="806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82">
        <v>4680115885189</v>
      </c>
      <c r="E540" s="783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82">
        <v>4680115885172</v>
      </c>
      <c r="E541" s="783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9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82">
        <v>4680115885110</v>
      </c>
      <c r="E542" s="783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11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82">
        <v>4680115885219</v>
      </c>
      <c r="E543" s="783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3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5" t="s">
        <v>71</v>
      </c>
      <c r="Q544" s="786"/>
      <c r="R544" s="786"/>
      <c r="S544" s="786"/>
      <c r="T544" s="786"/>
      <c r="U544" s="786"/>
      <c r="V544" s="787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5" t="s">
        <v>71</v>
      </c>
      <c r="Q545" s="786"/>
      <c r="R545" s="786"/>
      <c r="S545" s="786"/>
      <c r="T545" s="786"/>
      <c r="U545" s="786"/>
      <c r="V545" s="787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798" t="s">
        <v>855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68"/>
      <c r="AB546" s="768"/>
      <c r="AC546" s="768"/>
    </row>
    <row r="547" spans="1:68" ht="14.25" hidden="1" customHeight="1" x14ac:dyDescent="0.25">
      <c r="A547" s="806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82">
        <v>4680115885103</v>
      </c>
      <c r="E548" s="783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5" t="s">
        <v>71</v>
      </c>
      <c r="Q549" s="786"/>
      <c r="R549" s="786"/>
      <c r="S549" s="786"/>
      <c r="T549" s="786"/>
      <c r="U549" s="786"/>
      <c r="V549" s="787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85" t="s">
        <v>71</v>
      </c>
      <c r="Q550" s="786"/>
      <c r="R550" s="786"/>
      <c r="S550" s="786"/>
      <c r="T550" s="786"/>
      <c r="U550" s="786"/>
      <c r="V550" s="787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02" t="s">
        <v>859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8" t="s">
        <v>859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68"/>
      <c r="AB552" s="768"/>
      <c r="AC552" s="768"/>
    </row>
    <row r="553" spans="1:68" ht="14.25" hidden="1" customHeight="1" x14ac:dyDescent="0.25">
      <c r="A553" s="806" t="s">
        <v>118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82">
        <v>4607091389067</v>
      </c>
      <c r="E554" s="783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9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82">
        <v>4680115885271</v>
      </c>
      <c r="E555" s="783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9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82">
        <v>4680115884502</v>
      </c>
      <c r="E556" s="783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11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82">
        <v>4607091389104</v>
      </c>
      <c r="E557" s="783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9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82">
        <v>4680115884519</v>
      </c>
      <c r="E558" s="783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10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82">
        <v>4680115885226</v>
      </c>
      <c r="E559" s="783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82">
        <v>4680115880603</v>
      </c>
      <c r="E560" s="783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9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82">
        <v>4680115880603</v>
      </c>
      <c r="E561" s="783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9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82">
        <v>4680115882782</v>
      </c>
      <c r="E562" s="783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82">
        <v>4607091389982</v>
      </c>
      <c r="E563" s="783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82">
        <v>4607091389982</v>
      </c>
      <c r="E564" s="783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9"/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1"/>
      <c r="P565" s="785" t="s">
        <v>71</v>
      </c>
      <c r="Q565" s="786"/>
      <c r="R565" s="786"/>
      <c r="S565" s="786"/>
      <c r="T565" s="786"/>
      <c r="U565" s="786"/>
      <c r="V565" s="787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90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85" t="s">
        <v>71</v>
      </c>
      <c r="Q566" s="786"/>
      <c r="R566" s="786"/>
      <c r="S566" s="786"/>
      <c r="T566" s="786"/>
      <c r="U566" s="786"/>
      <c r="V566" s="787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806" t="s">
        <v>175</v>
      </c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0"/>
      <c r="P567" s="790"/>
      <c r="Q567" s="790"/>
      <c r="R567" s="790"/>
      <c r="S567" s="790"/>
      <c r="T567" s="790"/>
      <c r="U567" s="790"/>
      <c r="V567" s="790"/>
      <c r="W567" s="790"/>
      <c r="X567" s="790"/>
      <c r="Y567" s="790"/>
      <c r="Z567" s="790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82">
        <v>4607091388930</v>
      </c>
      <c r="E568" s="783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8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82">
        <v>4680115880054</v>
      </c>
      <c r="E569" s="783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82">
        <v>4680115880054</v>
      </c>
      <c r="E570" s="783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115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9"/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1"/>
      <c r="P571" s="785" t="s">
        <v>71</v>
      </c>
      <c r="Q571" s="786"/>
      <c r="R571" s="786"/>
      <c r="S571" s="786"/>
      <c r="T571" s="786"/>
      <c r="U571" s="786"/>
      <c r="V571" s="787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90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85" t="s">
        <v>71</v>
      </c>
      <c r="Q572" s="786"/>
      <c r="R572" s="786"/>
      <c r="S572" s="786"/>
      <c r="T572" s="786"/>
      <c r="U572" s="786"/>
      <c r="V572" s="787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806" t="s">
        <v>64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82">
        <v>4680115883116</v>
      </c>
      <c r="E574" s="783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82">
        <v>4680115883093</v>
      </c>
      <c r="E575" s="783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8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82">
        <v>4680115883109</v>
      </c>
      <c r="E576" s="783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9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82">
        <v>4680115882072</v>
      </c>
      <c r="E577" s="783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82">
        <v>4680115882072</v>
      </c>
      <c r="E578" s="783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9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82">
        <v>4680115882102</v>
      </c>
      <c r="E579" s="783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8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82">
        <v>4680115882102</v>
      </c>
      <c r="E580" s="783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91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82">
        <v>4680115882096</v>
      </c>
      <c r="E581" s="783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82">
        <v>4680115882096</v>
      </c>
      <c r="E582" s="783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92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9"/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1"/>
      <c r="P583" s="785" t="s">
        <v>71</v>
      </c>
      <c r="Q583" s="786"/>
      <c r="R583" s="786"/>
      <c r="S583" s="786"/>
      <c r="T583" s="786"/>
      <c r="U583" s="786"/>
      <c r="V583" s="787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90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85" t="s">
        <v>71</v>
      </c>
      <c r="Q584" s="786"/>
      <c r="R584" s="786"/>
      <c r="S584" s="786"/>
      <c r="T584" s="786"/>
      <c r="U584" s="786"/>
      <c r="V584" s="787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806" t="s">
        <v>73</v>
      </c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0"/>
      <c r="P585" s="790"/>
      <c r="Q585" s="790"/>
      <c r="R585" s="790"/>
      <c r="S585" s="790"/>
      <c r="T585" s="790"/>
      <c r="U585" s="790"/>
      <c r="V585" s="790"/>
      <c r="W585" s="790"/>
      <c r="X585" s="790"/>
      <c r="Y585" s="790"/>
      <c r="Z585" s="790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82">
        <v>4607091383409</v>
      </c>
      <c r="E586" s="783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82">
        <v>4607091383416</v>
      </c>
      <c r="E587" s="783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10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82">
        <v>4680115883536</v>
      </c>
      <c r="E588" s="783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8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9"/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1"/>
      <c r="P589" s="785" t="s">
        <v>71</v>
      </c>
      <c r="Q589" s="786"/>
      <c r="R589" s="786"/>
      <c r="S589" s="786"/>
      <c r="T589" s="786"/>
      <c r="U589" s="786"/>
      <c r="V589" s="787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90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85" t="s">
        <v>71</v>
      </c>
      <c r="Q590" s="786"/>
      <c r="R590" s="786"/>
      <c r="S590" s="786"/>
      <c r="T590" s="786"/>
      <c r="U590" s="786"/>
      <c r="V590" s="787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806" t="s">
        <v>217</v>
      </c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0"/>
      <c r="P591" s="790"/>
      <c r="Q591" s="790"/>
      <c r="R591" s="790"/>
      <c r="S591" s="790"/>
      <c r="T591" s="790"/>
      <c r="U591" s="790"/>
      <c r="V591" s="790"/>
      <c r="W591" s="790"/>
      <c r="X591" s="790"/>
      <c r="Y591" s="790"/>
      <c r="Z591" s="790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82">
        <v>4680115885035</v>
      </c>
      <c r="E592" s="783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10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82">
        <v>4680115885936</v>
      </c>
      <c r="E593" s="783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1088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9"/>
      <c r="B594" s="790"/>
      <c r="C594" s="790"/>
      <c r="D594" s="790"/>
      <c r="E594" s="790"/>
      <c r="F594" s="790"/>
      <c r="G594" s="790"/>
      <c r="H594" s="790"/>
      <c r="I594" s="790"/>
      <c r="J594" s="790"/>
      <c r="K594" s="790"/>
      <c r="L594" s="790"/>
      <c r="M594" s="790"/>
      <c r="N594" s="790"/>
      <c r="O594" s="791"/>
      <c r="P594" s="785" t="s">
        <v>71</v>
      </c>
      <c r="Q594" s="786"/>
      <c r="R594" s="786"/>
      <c r="S594" s="786"/>
      <c r="T594" s="786"/>
      <c r="U594" s="786"/>
      <c r="V594" s="787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90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85" t="s">
        <v>71</v>
      </c>
      <c r="Q595" s="786"/>
      <c r="R595" s="786"/>
      <c r="S595" s="786"/>
      <c r="T595" s="786"/>
      <c r="U595" s="786"/>
      <c r="V595" s="787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02" t="s">
        <v>927</v>
      </c>
      <c r="B596" s="803"/>
      <c r="C596" s="803"/>
      <c r="D596" s="803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3"/>
      <c r="P596" s="803"/>
      <c r="Q596" s="803"/>
      <c r="R596" s="803"/>
      <c r="S596" s="803"/>
      <c r="T596" s="803"/>
      <c r="U596" s="803"/>
      <c r="V596" s="803"/>
      <c r="W596" s="803"/>
      <c r="X596" s="803"/>
      <c r="Y596" s="803"/>
      <c r="Z596" s="803"/>
      <c r="AA596" s="48"/>
      <c r="AB596" s="48"/>
      <c r="AC596" s="48"/>
    </row>
    <row r="597" spans="1:68" ht="16.5" hidden="1" customHeight="1" x14ac:dyDescent="0.25">
      <c r="A597" s="798" t="s">
        <v>927</v>
      </c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0"/>
      <c r="P597" s="790"/>
      <c r="Q597" s="790"/>
      <c r="R597" s="790"/>
      <c r="S597" s="790"/>
      <c r="T597" s="790"/>
      <c r="U597" s="790"/>
      <c r="V597" s="790"/>
      <c r="W597" s="790"/>
      <c r="X597" s="790"/>
      <c r="Y597" s="790"/>
      <c r="Z597" s="790"/>
      <c r="AA597" s="768"/>
      <c r="AB597" s="768"/>
      <c r="AC597" s="768"/>
    </row>
    <row r="598" spans="1:68" ht="14.25" hidden="1" customHeight="1" x14ac:dyDescent="0.25">
      <c r="A598" s="806" t="s">
        <v>118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82">
        <v>4640242181011</v>
      </c>
      <c r="E599" s="783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828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82">
        <v>4640242180441</v>
      </c>
      <c r="E600" s="783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1214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82">
        <v>4640242180564</v>
      </c>
      <c r="E601" s="783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866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82">
        <v>4640242180922</v>
      </c>
      <c r="E602" s="783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992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82">
        <v>4640242181189</v>
      </c>
      <c r="E603" s="783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870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82">
        <v>4640242180038</v>
      </c>
      <c r="E604" s="783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00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82">
        <v>4640242181172</v>
      </c>
      <c r="E605" s="783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962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9"/>
      <c r="B606" s="790"/>
      <c r="C606" s="790"/>
      <c r="D606" s="790"/>
      <c r="E606" s="790"/>
      <c r="F606" s="790"/>
      <c r="G606" s="790"/>
      <c r="H606" s="790"/>
      <c r="I606" s="790"/>
      <c r="J606" s="790"/>
      <c r="K606" s="790"/>
      <c r="L606" s="790"/>
      <c r="M606" s="790"/>
      <c r="N606" s="790"/>
      <c r="O606" s="791"/>
      <c r="P606" s="785" t="s">
        <v>71</v>
      </c>
      <c r="Q606" s="786"/>
      <c r="R606" s="786"/>
      <c r="S606" s="786"/>
      <c r="T606" s="786"/>
      <c r="U606" s="786"/>
      <c r="V606" s="787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90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85" t="s">
        <v>71</v>
      </c>
      <c r="Q607" s="786"/>
      <c r="R607" s="786"/>
      <c r="S607" s="786"/>
      <c r="T607" s="786"/>
      <c r="U607" s="786"/>
      <c r="V607" s="787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806" t="s">
        <v>175</v>
      </c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0"/>
      <c r="P608" s="790"/>
      <c r="Q608" s="790"/>
      <c r="R608" s="790"/>
      <c r="S608" s="790"/>
      <c r="T608" s="790"/>
      <c r="U608" s="790"/>
      <c r="V608" s="790"/>
      <c r="W608" s="790"/>
      <c r="X608" s="790"/>
      <c r="Y608" s="790"/>
      <c r="Z608" s="790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82">
        <v>4640242180519</v>
      </c>
      <c r="E609" s="783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21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82">
        <v>4640242180526</v>
      </c>
      <c r="E610" s="783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1105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82">
        <v>4640242180090</v>
      </c>
      <c r="E611" s="783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1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82">
        <v>4640242181363</v>
      </c>
      <c r="E612" s="783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996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9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5" t="s">
        <v>71</v>
      </c>
      <c r="Q613" s="786"/>
      <c r="R613" s="786"/>
      <c r="S613" s="786"/>
      <c r="T613" s="786"/>
      <c r="U613" s="786"/>
      <c r="V613" s="787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90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85" t="s">
        <v>71</v>
      </c>
      <c r="Q614" s="786"/>
      <c r="R614" s="786"/>
      <c r="S614" s="786"/>
      <c r="T614" s="786"/>
      <c r="U614" s="786"/>
      <c r="V614" s="787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806" t="s">
        <v>64</v>
      </c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0"/>
      <c r="P615" s="790"/>
      <c r="Q615" s="790"/>
      <c r="R615" s="790"/>
      <c r="S615" s="790"/>
      <c r="T615" s="790"/>
      <c r="U615" s="790"/>
      <c r="V615" s="790"/>
      <c r="W615" s="790"/>
      <c r="X615" s="790"/>
      <c r="Y615" s="790"/>
      <c r="Z615" s="790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82">
        <v>4640242180816</v>
      </c>
      <c r="E616" s="783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1188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82">
        <v>4640242180595</v>
      </c>
      <c r="E617" s="783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54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82">
        <v>4640242181615</v>
      </c>
      <c r="E618" s="783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961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82">
        <v>4640242181639</v>
      </c>
      <c r="E619" s="783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990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82">
        <v>4640242181622</v>
      </c>
      <c r="E620" s="783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37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82">
        <v>4640242180908</v>
      </c>
      <c r="E621" s="783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4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82">
        <v>4640242180489</v>
      </c>
      <c r="E622" s="783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19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9"/>
      <c r="B623" s="790"/>
      <c r="C623" s="790"/>
      <c r="D623" s="790"/>
      <c r="E623" s="790"/>
      <c r="F623" s="790"/>
      <c r="G623" s="790"/>
      <c r="H623" s="790"/>
      <c r="I623" s="790"/>
      <c r="J623" s="790"/>
      <c r="K623" s="790"/>
      <c r="L623" s="790"/>
      <c r="M623" s="790"/>
      <c r="N623" s="790"/>
      <c r="O623" s="791"/>
      <c r="P623" s="785" t="s">
        <v>71</v>
      </c>
      <c r="Q623" s="786"/>
      <c r="R623" s="786"/>
      <c r="S623" s="786"/>
      <c r="T623" s="786"/>
      <c r="U623" s="786"/>
      <c r="V623" s="787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5" t="s">
        <v>71</v>
      </c>
      <c r="Q624" s="786"/>
      <c r="R624" s="786"/>
      <c r="S624" s="786"/>
      <c r="T624" s="786"/>
      <c r="U624" s="786"/>
      <c r="V624" s="787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806" t="s">
        <v>73</v>
      </c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0"/>
      <c r="P625" s="790"/>
      <c r="Q625" s="790"/>
      <c r="R625" s="790"/>
      <c r="S625" s="790"/>
      <c r="T625" s="790"/>
      <c r="U625" s="790"/>
      <c r="V625" s="790"/>
      <c r="W625" s="790"/>
      <c r="X625" s="790"/>
      <c r="Y625" s="790"/>
      <c r="Z625" s="790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82">
        <v>4640242180533</v>
      </c>
      <c r="E626" s="783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12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82">
        <v>4640242180533</v>
      </c>
      <c r="E627" s="783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1031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82">
        <v>4640242180540</v>
      </c>
      <c r="E628" s="783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1195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82">
        <v>4640242180540</v>
      </c>
      <c r="E629" s="783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05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82">
        <v>4640242181233</v>
      </c>
      <c r="E630" s="783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2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82">
        <v>4640242181233</v>
      </c>
      <c r="E631" s="783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946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82">
        <v>4640242181226</v>
      </c>
      <c r="E632" s="783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981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82">
        <v>4640242181226</v>
      </c>
      <c r="E633" s="783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988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9"/>
      <c r="B634" s="790"/>
      <c r="C634" s="790"/>
      <c r="D634" s="790"/>
      <c r="E634" s="790"/>
      <c r="F634" s="790"/>
      <c r="G634" s="790"/>
      <c r="H634" s="790"/>
      <c r="I634" s="790"/>
      <c r="J634" s="790"/>
      <c r="K634" s="790"/>
      <c r="L634" s="790"/>
      <c r="M634" s="790"/>
      <c r="N634" s="790"/>
      <c r="O634" s="791"/>
      <c r="P634" s="785" t="s">
        <v>71</v>
      </c>
      <c r="Q634" s="786"/>
      <c r="R634" s="786"/>
      <c r="S634" s="786"/>
      <c r="T634" s="786"/>
      <c r="U634" s="786"/>
      <c r="V634" s="787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90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85" t="s">
        <v>71</v>
      </c>
      <c r="Q635" s="786"/>
      <c r="R635" s="786"/>
      <c r="S635" s="786"/>
      <c r="T635" s="786"/>
      <c r="U635" s="786"/>
      <c r="V635" s="787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806" t="s">
        <v>217</v>
      </c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0"/>
      <c r="P636" s="790"/>
      <c r="Q636" s="790"/>
      <c r="R636" s="790"/>
      <c r="S636" s="790"/>
      <c r="T636" s="790"/>
      <c r="U636" s="790"/>
      <c r="V636" s="790"/>
      <c r="W636" s="790"/>
      <c r="X636" s="790"/>
      <c r="Y636" s="790"/>
      <c r="Z636" s="790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82">
        <v>4640242180120</v>
      </c>
      <c r="E637" s="783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114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82">
        <v>4640242180120</v>
      </c>
      <c r="E638" s="783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115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82">
        <v>4640242180137</v>
      </c>
      <c r="E639" s="783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92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82">
        <v>4640242180137</v>
      </c>
      <c r="E640" s="783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1095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9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5" t="s">
        <v>71</v>
      </c>
      <c r="Q641" s="786"/>
      <c r="R641" s="786"/>
      <c r="S641" s="786"/>
      <c r="T641" s="786"/>
      <c r="U641" s="786"/>
      <c r="V641" s="787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5" t="s">
        <v>71</v>
      </c>
      <c r="Q642" s="786"/>
      <c r="R642" s="786"/>
      <c r="S642" s="786"/>
      <c r="T642" s="786"/>
      <c r="U642" s="786"/>
      <c r="V642" s="787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798" t="s">
        <v>1027</v>
      </c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0"/>
      <c r="P643" s="790"/>
      <c r="Q643" s="790"/>
      <c r="R643" s="790"/>
      <c r="S643" s="790"/>
      <c r="T643" s="790"/>
      <c r="U643" s="790"/>
      <c r="V643" s="790"/>
      <c r="W643" s="790"/>
      <c r="X643" s="790"/>
      <c r="Y643" s="790"/>
      <c r="Z643" s="790"/>
      <c r="AA643" s="768"/>
      <c r="AB643" s="768"/>
      <c r="AC643" s="768"/>
    </row>
    <row r="644" spans="1:68" ht="14.25" hidden="1" customHeight="1" x14ac:dyDescent="0.25">
      <c r="A644" s="806" t="s">
        <v>118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82">
        <v>4640242180045</v>
      </c>
      <c r="E645" s="783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115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82">
        <v>4640242180601</v>
      </c>
      <c r="E646" s="783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909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9"/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1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90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806" t="s">
        <v>175</v>
      </c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0"/>
      <c r="X649" s="790"/>
      <c r="Y649" s="790"/>
      <c r="Z649" s="790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82">
        <v>4640242180090</v>
      </c>
      <c r="E650" s="783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817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85" t="s">
        <v>71</v>
      </c>
      <c r="Q651" s="786"/>
      <c r="R651" s="786"/>
      <c r="S651" s="786"/>
      <c r="T651" s="786"/>
      <c r="U651" s="786"/>
      <c r="V651" s="787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5" t="s">
        <v>71</v>
      </c>
      <c r="Q652" s="786"/>
      <c r="R652" s="786"/>
      <c r="S652" s="786"/>
      <c r="T652" s="786"/>
      <c r="U652" s="786"/>
      <c r="V652" s="787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806" t="s">
        <v>64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82">
        <v>4640242180076</v>
      </c>
      <c r="E654" s="783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881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85" t="s">
        <v>71</v>
      </c>
      <c r="Q655" s="786"/>
      <c r="R655" s="786"/>
      <c r="S655" s="786"/>
      <c r="T655" s="786"/>
      <c r="U655" s="786"/>
      <c r="V655" s="787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85" t="s">
        <v>71</v>
      </c>
      <c r="Q656" s="786"/>
      <c r="R656" s="786"/>
      <c r="S656" s="786"/>
      <c r="T656" s="786"/>
      <c r="U656" s="786"/>
      <c r="V656" s="787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806" t="s">
        <v>73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82">
        <v>4640242180106</v>
      </c>
      <c r="E658" s="783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1073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5" t="s">
        <v>71</v>
      </c>
      <c r="Q659" s="786"/>
      <c r="R659" s="786"/>
      <c r="S659" s="786"/>
      <c r="T659" s="786"/>
      <c r="U659" s="786"/>
      <c r="V659" s="787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5" t="s">
        <v>71</v>
      </c>
      <c r="Q660" s="786"/>
      <c r="R660" s="786"/>
      <c r="S660" s="786"/>
      <c r="T660" s="786"/>
      <c r="U660" s="786"/>
      <c r="V660" s="787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24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1025"/>
      <c r="P661" s="826" t="s">
        <v>1048</v>
      </c>
      <c r="Q661" s="827"/>
      <c r="R661" s="827"/>
      <c r="S661" s="827"/>
      <c r="T661" s="827"/>
      <c r="U661" s="827"/>
      <c r="V661" s="796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2440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2454</v>
      </c>
      <c r="Z661" s="37"/>
      <c r="AA661" s="776"/>
      <c r="AB661" s="776"/>
      <c r="AC661" s="776"/>
    </row>
    <row r="662" spans="1:68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1025"/>
      <c r="P662" s="826" t="s">
        <v>1049</v>
      </c>
      <c r="Q662" s="827"/>
      <c r="R662" s="827"/>
      <c r="S662" s="827"/>
      <c r="T662" s="827"/>
      <c r="U662" s="827"/>
      <c r="V662" s="796"/>
      <c r="W662" s="37" t="s">
        <v>69</v>
      </c>
      <c r="X662" s="775">
        <f>IFERROR(SUM(BM22:BM658),"0")</f>
        <v>2547.1022222222218</v>
      </c>
      <c r="Y662" s="775">
        <f>IFERROR(SUM(BN22:BN658),"0")</f>
        <v>2561.7719999999999</v>
      </c>
      <c r="Z662" s="37"/>
      <c r="AA662" s="776"/>
      <c r="AB662" s="776"/>
      <c r="AC662" s="776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1025"/>
      <c r="P663" s="826" t="s">
        <v>1050</v>
      </c>
      <c r="Q663" s="827"/>
      <c r="R663" s="827"/>
      <c r="S663" s="827"/>
      <c r="T663" s="827"/>
      <c r="U663" s="827"/>
      <c r="V663" s="796"/>
      <c r="W663" s="37" t="s">
        <v>1051</v>
      </c>
      <c r="X663" s="38">
        <f>ROUNDUP(SUM(BO22:BO658),0)</f>
        <v>4</v>
      </c>
      <c r="Y663" s="38">
        <f>ROUNDUP(SUM(BP22:BP658),0)</f>
        <v>4</v>
      </c>
      <c r="Z663" s="37"/>
      <c r="AA663" s="776"/>
      <c r="AB663" s="776"/>
      <c r="AC663" s="776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1025"/>
      <c r="P664" s="826" t="s">
        <v>1052</v>
      </c>
      <c r="Q664" s="827"/>
      <c r="R664" s="827"/>
      <c r="S664" s="827"/>
      <c r="T664" s="827"/>
      <c r="U664" s="827"/>
      <c r="V664" s="796"/>
      <c r="W664" s="37" t="s">
        <v>69</v>
      </c>
      <c r="X664" s="775">
        <f>GrossWeightTotal+PalletQtyTotal*25</f>
        <v>2647.1022222222218</v>
      </c>
      <c r="Y664" s="775">
        <f>GrossWeightTotalR+PalletQtyTotalR*25</f>
        <v>2661.7719999999999</v>
      </c>
      <c r="Z664" s="37"/>
      <c r="AA664" s="776"/>
      <c r="AB664" s="776"/>
      <c r="AC664" s="776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1025"/>
      <c r="P665" s="826" t="s">
        <v>1053</v>
      </c>
      <c r="Q665" s="827"/>
      <c r="R665" s="827"/>
      <c r="S665" s="827"/>
      <c r="T665" s="827"/>
      <c r="U665" s="827"/>
      <c r="V665" s="796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229.51851851851853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231</v>
      </c>
      <c r="Z665" s="37"/>
      <c r="AA665" s="776"/>
      <c r="AB665" s="776"/>
      <c r="AC665" s="776"/>
    </row>
    <row r="666" spans="1:68" ht="14.25" hidden="1" customHeight="1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1025"/>
      <c r="P666" s="826" t="s">
        <v>1054</v>
      </c>
      <c r="Q666" s="827"/>
      <c r="R666" s="827"/>
      <c r="S666" s="827"/>
      <c r="T666" s="827"/>
      <c r="U666" s="827"/>
      <c r="V666" s="796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4.4270099999999992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77" t="s">
        <v>116</v>
      </c>
      <c r="D668" s="820"/>
      <c r="E668" s="820"/>
      <c r="F668" s="820"/>
      <c r="G668" s="820"/>
      <c r="H668" s="821"/>
      <c r="I668" s="777" t="s">
        <v>329</v>
      </c>
      <c r="J668" s="820"/>
      <c r="K668" s="820"/>
      <c r="L668" s="820"/>
      <c r="M668" s="820"/>
      <c r="N668" s="820"/>
      <c r="O668" s="820"/>
      <c r="P668" s="820"/>
      <c r="Q668" s="820"/>
      <c r="R668" s="820"/>
      <c r="S668" s="820"/>
      <c r="T668" s="820"/>
      <c r="U668" s="820"/>
      <c r="V668" s="821"/>
      <c r="W668" s="777" t="s">
        <v>660</v>
      </c>
      <c r="X668" s="821"/>
      <c r="Y668" s="777" t="s">
        <v>749</v>
      </c>
      <c r="Z668" s="820"/>
      <c r="AA668" s="820"/>
      <c r="AB668" s="821"/>
      <c r="AC668" s="770" t="s">
        <v>859</v>
      </c>
      <c r="AD668" s="777" t="s">
        <v>927</v>
      </c>
      <c r="AE668" s="821"/>
      <c r="AF668" s="771"/>
    </row>
    <row r="669" spans="1:68" ht="14.25" customHeight="1" thickTop="1" x14ac:dyDescent="0.2">
      <c r="A669" s="1159" t="s">
        <v>1057</v>
      </c>
      <c r="B669" s="777" t="s">
        <v>63</v>
      </c>
      <c r="C669" s="777" t="s">
        <v>117</v>
      </c>
      <c r="D669" s="777" t="s">
        <v>143</v>
      </c>
      <c r="E669" s="777" t="s">
        <v>225</v>
      </c>
      <c r="F669" s="777" t="s">
        <v>249</v>
      </c>
      <c r="G669" s="777" t="s">
        <v>295</v>
      </c>
      <c r="H669" s="777" t="s">
        <v>116</v>
      </c>
      <c r="I669" s="777" t="s">
        <v>330</v>
      </c>
      <c r="J669" s="777" t="s">
        <v>354</v>
      </c>
      <c r="K669" s="777" t="s">
        <v>429</v>
      </c>
      <c r="L669" s="777" t="s">
        <v>450</v>
      </c>
      <c r="M669" s="777" t="s">
        <v>474</v>
      </c>
      <c r="N669" s="771"/>
      <c r="O669" s="777" t="s">
        <v>501</v>
      </c>
      <c r="P669" s="777" t="s">
        <v>504</v>
      </c>
      <c r="Q669" s="777" t="s">
        <v>513</v>
      </c>
      <c r="R669" s="777" t="s">
        <v>529</v>
      </c>
      <c r="S669" s="777" t="s">
        <v>539</v>
      </c>
      <c r="T669" s="777" t="s">
        <v>552</v>
      </c>
      <c r="U669" s="777" t="s">
        <v>563</v>
      </c>
      <c r="V669" s="777" t="s">
        <v>647</v>
      </c>
      <c r="W669" s="777" t="s">
        <v>661</v>
      </c>
      <c r="X669" s="777" t="s">
        <v>705</v>
      </c>
      <c r="Y669" s="777" t="s">
        <v>750</v>
      </c>
      <c r="Z669" s="777" t="s">
        <v>817</v>
      </c>
      <c r="AA669" s="777" t="s">
        <v>843</v>
      </c>
      <c r="AB669" s="777" t="s">
        <v>855</v>
      </c>
      <c r="AC669" s="777" t="s">
        <v>859</v>
      </c>
      <c r="AD669" s="777" t="s">
        <v>927</v>
      </c>
      <c r="AE669" s="777" t="s">
        <v>1027</v>
      </c>
      <c r="AF669" s="771"/>
    </row>
    <row r="670" spans="1:68" ht="13.5" customHeight="1" thickBot="1" x14ac:dyDescent="0.25">
      <c r="A670" s="1160"/>
      <c r="B670" s="778"/>
      <c r="C670" s="778"/>
      <c r="D670" s="778"/>
      <c r="E670" s="778"/>
      <c r="F670" s="778"/>
      <c r="G670" s="778"/>
      <c r="H670" s="778"/>
      <c r="I670" s="778"/>
      <c r="J670" s="778"/>
      <c r="K670" s="778"/>
      <c r="L670" s="778"/>
      <c r="M670" s="778"/>
      <c r="N670" s="771"/>
      <c r="O670" s="778"/>
      <c r="P670" s="778"/>
      <c r="Q670" s="778"/>
      <c r="R670" s="778"/>
      <c r="S670" s="778"/>
      <c r="T670" s="778"/>
      <c r="U670" s="778"/>
      <c r="V670" s="778"/>
      <c r="W670" s="778"/>
      <c r="X670" s="778"/>
      <c r="Y670" s="778"/>
      <c r="Z670" s="778"/>
      <c r="AA670" s="778"/>
      <c r="AB670" s="778"/>
      <c r="AC670" s="778"/>
      <c r="AD670" s="778"/>
      <c r="AE670" s="778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205.20000000000002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100.8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1545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603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40,00"/>
        <filter val="100,00"/>
        <filter val="102,67"/>
        <filter val="18,52"/>
        <filter val="2 440,00"/>
        <filter val="2 547,10"/>
        <filter val="2 647,10"/>
        <filter val="200,00"/>
        <filter val="229,52"/>
        <filter val="4"/>
        <filter val="41,67"/>
        <filter val="600,00"/>
        <filter val="66,67"/>
      </filters>
    </filterColumn>
    <filterColumn colId="29" showButton="0"/>
    <filterColumn colId="30" showButton="0"/>
  </autoFilter>
  <mergeCells count="1184"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