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B8EEFC-DBCD-4004-8601-AA13082B5A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BO659" i="1"/>
  <c r="BM659" i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X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X608" i="1"/>
  <c r="BO607" i="1"/>
  <c r="BM607" i="1"/>
  <c r="Y607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Y593" i="1" s="1"/>
  <c r="P591" i="1"/>
  <c r="BP590" i="1"/>
  <c r="BO590" i="1"/>
  <c r="BN590" i="1"/>
  <c r="BM590" i="1"/>
  <c r="Z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X576" i="1"/>
  <c r="X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X552" i="1"/>
  <c r="BO551" i="1"/>
  <c r="BM551" i="1"/>
  <c r="Y551" i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Y545" i="1"/>
  <c r="Z545" i="1" s="1"/>
  <c r="P545" i="1"/>
  <c r="BO544" i="1"/>
  <c r="BM544" i="1"/>
  <c r="Y544" i="1"/>
  <c r="BP544" i="1" s="1"/>
  <c r="P544" i="1"/>
  <c r="BO543" i="1"/>
  <c r="BM543" i="1"/>
  <c r="Y543" i="1"/>
  <c r="P543" i="1"/>
  <c r="X540" i="1"/>
  <c r="X539" i="1"/>
  <c r="BO538" i="1"/>
  <c r="BM538" i="1"/>
  <c r="Y538" i="1"/>
  <c r="P538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Y531" i="1" s="1"/>
  <c r="P525" i="1"/>
  <c r="X523" i="1"/>
  <c r="X522" i="1"/>
  <c r="BO521" i="1"/>
  <c r="BM521" i="1"/>
  <c r="Y521" i="1"/>
  <c r="Z685" i="1" s="1"/>
  <c r="P521" i="1"/>
  <c r="X518" i="1"/>
  <c r="X517" i="1"/>
  <c r="BO516" i="1"/>
  <c r="BM516" i="1"/>
  <c r="Y516" i="1"/>
  <c r="Y518" i="1" s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O505" i="1"/>
  <c r="BM505" i="1"/>
  <c r="Y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P460" i="1"/>
  <c r="BO459" i="1"/>
  <c r="BM459" i="1"/>
  <c r="Z459" i="1"/>
  <c r="Y459" i="1"/>
  <c r="P459" i="1"/>
  <c r="X457" i="1"/>
  <c r="X456" i="1"/>
  <c r="BO455" i="1"/>
  <c r="BM455" i="1"/>
  <c r="Y455" i="1"/>
  <c r="Z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Y445" i="1" s="1"/>
  <c r="X441" i="1"/>
  <c r="X440" i="1"/>
  <c r="BO439" i="1"/>
  <c r="BM439" i="1"/>
  <c r="Y439" i="1"/>
  <c r="BP439" i="1" s="1"/>
  <c r="BO438" i="1"/>
  <c r="BM438" i="1"/>
  <c r="Y438" i="1"/>
  <c r="X436" i="1"/>
  <c r="X435" i="1"/>
  <c r="BO434" i="1"/>
  <c r="BM434" i="1"/>
  <c r="Y434" i="1"/>
  <c r="P434" i="1"/>
  <c r="BO433" i="1"/>
  <c r="BM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P389" i="1"/>
  <c r="BO388" i="1"/>
  <c r="BM388" i="1"/>
  <c r="Y388" i="1"/>
  <c r="BP388" i="1" s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X375" i="1"/>
  <c r="X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Y375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U685" i="1" s="1"/>
  <c r="P358" i="1"/>
  <c r="X355" i="1"/>
  <c r="X354" i="1"/>
  <c r="BO353" i="1"/>
  <c r="BM353" i="1"/>
  <c r="Y353" i="1"/>
  <c r="Y354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O339" i="1"/>
  <c r="BM339" i="1"/>
  <c r="Y339" i="1"/>
  <c r="BP339" i="1" s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85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85" i="1" s="1"/>
  <c r="P317" i="1"/>
  <c r="X314" i="1"/>
  <c r="X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X297" i="1"/>
  <c r="X296" i="1"/>
  <c r="BO295" i="1"/>
  <c r="BM295" i="1"/>
  <c r="Y295" i="1"/>
  <c r="O685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M685" i="1" s="1"/>
  <c r="P281" i="1"/>
  <c r="X278" i="1"/>
  <c r="X277" i="1"/>
  <c r="BO276" i="1"/>
  <c r="BM276" i="1"/>
  <c r="Y276" i="1"/>
  <c r="Y277" i="1" s="1"/>
  <c r="P276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O243" i="1"/>
  <c r="BM243" i="1"/>
  <c r="Y243" i="1"/>
  <c r="P243" i="1"/>
  <c r="BO242" i="1"/>
  <c r="BM242" i="1"/>
  <c r="Y242" i="1"/>
  <c r="BP242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2" i="1" s="1"/>
  <c r="P191" i="1"/>
  <c r="X187" i="1"/>
  <c r="X186" i="1"/>
  <c r="BO185" i="1"/>
  <c r="BM185" i="1"/>
  <c r="Y185" i="1"/>
  <c r="BP185" i="1" s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Y168" i="1" s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65" i="1" l="1"/>
  <c r="BN465" i="1"/>
  <c r="Z465" i="1"/>
  <c r="BP505" i="1"/>
  <c r="BN505" i="1"/>
  <c r="Z505" i="1"/>
  <c r="BP562" i="1"/>
  <c r="BN562" i="1"/>
  <c r="Z562" i="1"/>
  <c r="BP584" i="1"/>
  <c r="BN584" i="1"/>
  <c r="Z584" i="1"/>
  <c r="BP597" i="1"/>
  <c r="BN597" i="1"/>
  <c r="Z597" i="1"/>
  <c r="Y609" i="1"/>
  <c r="Y608" i="1"/>
  <c r="BP607" i="1"/>
  <c r="BN607" i="1"/>
  <c r="Z607" i="1"/>
  <c r="Z608" i="1" s="1"/>
  <c r="Y628" i="1"/>
  <c r="Y627" i="1"/>
  <c r="BP623" i="1"/>
  <c r="BN623" i="1"/>
  <c r="Z623" i="1"/>
  <c r="BP625" i="1"/>
  <c r="BN625" i="1"/>
  <c r="Z625" i="1"/>
  <c r="BP641" i="1"/>
  <c r="BN641" i="1"/>
  <c r="Z641" i="1"/>
  <c r="BP643" i="1"/>
  <c r="BN643" i="1"/>
  <c r="Z643" i="1"/>
  <c r="BP645" i="1"/>
  <c r="BN645" i="1"/>
  <c r="Z645" i="1"/>
  <c r="BP647" i="1"/>
  <c r="BN647" i="1"/>
  <c r="Z647" i="1"/>
  <c r="Z22" i="1"/>
  <c r="Z23" i="1" s="1"/>
  <c r="BN22" i="1"/>
  <c r="BP22" i="1"/>
  <c r="Z26" i="1"/>
  <c r="BN26" i="1"/>
  <c r="Z33" i="1"/>
  <c r="BN33" i="1"/>
  <c r="C685" i="1"/>
  <c r="Z57" i="1"/>
  <c r="BN57" i="1"/>
  <c r="D685" i="1"/>
  <c r="Z70" i="1"/>
  <c r="BN70" i="1"/>
  <c r="Z84" i="1"/>
  <c r="BN84" i="1"/>
  <c r="Z96" i="1"/>
  <c r="BN96" i="1"/>
  <c r="Z109" i="1"/>
  <c r="BN109" i="1"/>
  <c r="Y120" i="1"/>
  <c r="Z127" i="1"/>
  <c r="BN127" i="1"/>
  <c r="Y135" i="1"/>
  <c r="Z141" i="1"/>
  <c r="BN141" i="1"/>
  <c r="Z185" i="1"/>
  <c r="BN185" i="1"/>
  <c r="Y203" i="1"/>
  <c r="Z201" i="1"/>
  <c r="BN201" i="1"/>
  <c r="J685" i="1"/>
  <c r="Y239" i="1"/>
  <c r="Z234" i="1"/>
  <c r="BN234" i="1"/>
  <c r="Z254" i="1"/>
  <c r="BN254" i="1"/>
  <c r="Z267" i="1"/>
  <c r="BN267" i="1"/>
  <c r="Z284" i="1"/>
  <c r="BN284" i="1"/>
  <c r="Z295" i="1"/>
  <c r="Z296" i="1" s="1"/>
  <c r="BN295" i="1"/>
  <c r="BP295" i="1"/>
  <c r="Y296" i="1"/>
  <c r="Z300" i="1"/>
  <c r="BN300" i="1"/>
  <c r="Z311" i="1"/>
  <c r="BN311" i="1"/>
  <c r="Z361" i="1"/>
  <c r="BN361" i="1"/>
  <c r="Z373" i="1"/>
  <c r="BN373" i="1"/>
  <c r="Z387" i="1"/>
  <c r="BN387" i="1"/>
  <c r="Z388" i="1"/>
  <c r="BN388" i="1"/>
  <c r="Z393" i="1"/>
  <c r="BN393" i="1"/>
  <c r="Z394" i="1"/>
  <c r="BN394" i="1"/>
  <c r="Z413" i="1"/>
  <c r="BN413" i="1"/>
  <c r="W685" i="1"/>
  <c r="Z425" i="1"/>
  <c r="BN425" i="1"/>
  <c r="Y441" i="1"/>
  <c r="Z453" i="1"/>
  <c r="BN453" i="1"/>
  <c r="BP459" i="1"/>
  <c r="BN459" i="1"/>
  <c r="BP464" i="1"/>
  <c r="BN464" i="1"/>
  <c r="Z464" i="1"/>
  <c r="BP504" i="1"/>
  <c r="BN504" i="1"/>
  <c r="Z504" i="1"/>
  <c r="Y536" i="1"/>
  <c r="Y535" i="1"/>
  <c r="BP534" i="1"/>
  <c r="BN534" i="1"/>
  <c r="Z534" i="1"/>
  <c r="Z535" i="1" s="1"/>
  <c r="Y540" i="1"/>
  <c r="Y539" i="1"/>
  <c r="BP538" i="1"/>
  <c r="BN538" i="1"/>
  <c r="Z538" i="1"/>
  <c r="Z539" i="1" s="1"/>
  <c r="BP543" i="1"/>
  <c r="BN543" i="1"/>
  <c r="Z543" i="1"/>
  <c r="BP572" i="1"/>
  <c r="BN572" i="1"/>
  <c r="Z572" i="1"/>
  <c r="Y599" i="1"/>
  <c r="Y598" i="1"/>
  <c r="BP596" i="1"/>
  <c r="BN596" i="1"/>
  <c r="Z596" i="1"/>
  <c r="Z598" i="1" s="1"/>
  <c r="BP624" i="1"/>
  <c r="BN624" i="1"/>
  <c r="Z624" i="1"/>
  <c r="BP626" i="1"/>
  <c r="BN626" i="1"/>
  <c r="Z626" i="1"/>
  <c r="Y649" i="1"/>
  <c r="Y648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Y462" i="1"/>
  <c r="Y470" i="1"/>
  <c r="X675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Z86" i="1"/>
  <c r="BN86" i="1"/>
  <c r="Y98" i="1"/>
  <c r="Z94" i="1"/>
  <c r="BN94" i="1"/>
  <c r="Z100" i="1"/>
  <c r="BN100" i="1"/>
  <c r="BP100" i="1"/>
  <c r="Z107" i="1"/>
  <c r="BN107" i="1"/>
  <c r="Z113" i="1"/>
  <c r="BN113" i="1"/>
  <c r="BP113" i="1"/>
  <c r="Z117" i="1"/>
  <c r="BN117" i="1"/>
  <c r="Z118" i="1"/>
  <c r="BN118" i="1"/>
  <c r="Z125" i="1"/>
  <c r="BN125" i="1"/>
  <c r="Z131" i="1"/>
  <c r="BN131" i="1"/>
  <c r="BP131" i="1"/>
  <c r="Z139" i="1"/>
  <c r="BN139" i="1"/>
  <c r="Z143" i="1"/>
  <c r="BN143" i="1"/>
  <c r="G685" i="1"/>
  <c r="Z161" i="1"/>
  <c r="BN161" i="1"/>
  <c r="Z166" i="1"/>
  <c r="BN166" i="1"/>
  <c r="H685" i="1"/>
  <c r="Y181" i="1"/>
  <c r="Z179" i="1"/>
  <c r="BN179" i="1"/>
  <c r="Z191" i="1"/>
  <c r="Z192" i="1" s="1"/>
  <c r="BN191" i="1"/>
  <c r="BP191" i="1"/>
  <c r="Z195" i="1"/>
  <c r="BN195" i="1"/>
  <c r="BP195" i="1"/>
  <c r="Z199" i="1"/>
  <c r="BN199" i="1"/>
  <c r="Z228" i="1"/>
  <c r="BN228" i="1"/>
  <c r="BP228" i="1"/>
  <c r="Z232" i="1"/>
  <c r="BN232" i="1"/>
  <c r="Z236" i="1"/>
  <c r="BN236" i="1"/>
  <c r="Z242" i="1"/>
  <c r="BN242" i="1"/>
  <c r="Z245" i="1"/>
  <c r="BN245" i="1"/>
  <c r="Z252" i="1"/>
  <c r="BN252" i="1"/>
  <c r="Y261" i="1"/>
  <c r="Z256" i="1"/>
  <c r="BN256" i="1"/>
  <c r="BP269" i="1"/>
  <c r="BN269" i="1"/>
  <c r="Z269" i="1"/>
  <c r="BP286" i="1"/>
  <c r="BN286" i="1"/>
  <c r="Z286" i="1"/>
  <c r="BP302" i="1"/>
  <c r="BN302" i="1"/>
  <c r="Z302" i="1"/>
  <c r="BP265" i="1"/>
  <c r="BN265" i="1"/>
  <c r="Z265" i="1"/>
  <c r="BP282" i="1"/>
  <c r="BN282" i="1"/>
  <c r="Z282" i="1"/>
  <c r="BP290" i="1"/>
  <c r="BN290" i="1"/>
  <c r="Z290" i="1"/>
  <c r="Z309" i="1"/>
  <c r="BN309" i="1"/>
  <c r="Z339" i="1"/>
  <c r="BN339" i="1"/>
  <c r="Y350" i="1"/>
  <c r="Z359" i="1"/>
  <c r="BN359" i="1"/>
  <c r="Z363" i="1"/>
  <c r="BN363" i="1"/>
  <c r="Z371" i="1"/>
  <c r="BN371" i="1"/>
  <c r="Z377" i="1"/>
  <c r="BN377" i="1"/>
  <c r="Z381" i="1"/>
  <c r="BN381" i="1"/>
  <c r="Z396" i="1"/>
  <c r="BN396" i="1"/>
  <c r="Y404" i="1"/>
  <c r="Z402" i="1"/>
  <c r="BN402" i="1"/>
  <c r="Y403" i="1"/>
  <c r="Z407" i="1"/>
  <c r="Z408" i="1" s="1"/>
  <c r="BN407" i="1"/>
  <c r="BP407" i="1"/>
  <c r="Z411" i="1"/>
  <c r="BN411" i="1"/>
  <c r="Z419" i="1"/>
  <c r="BN419" i="1"/>
  <c r="BP419" i="1"/>
  <c r="Z423" i="1"/>
  <c r="BN423" i="1"/>
  <c r="Z427" i="1"/>
  <c r="BN427" i="1"/>
  <c r="Z433" i="1"/>
  <c r="BN433" i="1"/>
  <c r="BP433" i="1"/>
  <c r="Y436" i="1"/>
  <c r="Z438" i="1"/>
  <c r="Z440" i="1" s="1"/>
  <c r="BN438" i="1"/>
  <c r="BP438" i="1"/>
  <c r="Z439" i="1"/>
  <c r="BN439" i="1"/>
  <c r="Y440" i="1"/>
  <c r="X685" i="1"/>
  <c r="Z451" i="1"/>
  <c r="BN451" i="1"/>
  <c r="Y474" i="1"/>
  <c r="Y473" i="1"/>
  <c r="BP472" i="1"/>
  <c r="BN472" i="1"/>
  <c r="Z472" i="1"/>
  <c r="Z473" i="1" s="1"/>
  <c r="Y479" i="1"/>
  <c r="BP478" i="1"/>
  <c r="BN478" i="1"/>
  <c r="Z478" i="1"/>
  <c r="Z479" i="1" s="1"/>
  <c r="Y508" i="1"/>
  <c r="BP482" i="1"/>
  <c r="BN482" i="1"/>
  <c r="Z482" i="1"/>
  <c r="BP486" i="1"/>
  <c r="BN486" i="1"/>
  <c r="Z486" i="1"/>
  <c r="BP494" i="1"/>
  <c r="BN494" i="1"/>
  <c r="Z494" i="1"/>
  <c r="BP502" i="1"/>
  <c r="BN502" i="1"/>
  <c r="Z502" i="1"/>
  <c r="BP530" i="1"/>
  <c r="BN530" i="1"/>
  <c r="Z530" i="1"/>
  <c r="AB685" i="1"/>
  <c r="Y552" i="1"/>
  <c r="BP551" i="1"/>
  <c r="BN551" i="1"/>
  <c r="Z551" i="1"/>
  <c r="Z552" i="1" s="1"/>
  <c r="BP560" i="1"/>
  <c r="BN560" i="1"/>
  <c r="Z560" i="1"/>
  <c r="BP568" i="1"/>
  <c r="BN568" i="1"/>
  <c r="Z568" i="1"/>
  <c r="BP582" i="1"/>
  <c r="BN582" i="1"/>
  <c r="Z582" i="1"/>
  <c r="BP592" i="1"/>
  <c r="BN592" i="1"/>
  <c r="Z592" i="1"/>
  <c r="BP660" i="1"/>
  <c r="BN660" i="1"/>
  <c r="Z660" i="1"/>
  <c r="Y670" i="1"/>
  <c r="Y669" i="1"/>
  <c r="BP668" i="1"/>
  <c r="BN668" i="1"/>
  <c r="Z668" i="1"/>
  <c r="Z669" i="1" s="1"/>
  <c r="BP455" i="1"/>
  <c r="BN455" i="1"/>
  <c r="BP467" i="1"/>
  <c r="BN467" i="1"/>
  <c r="Z467" i="1"/>
  <c r="BP485" i="1"/>
  <c r="BN485" i="1"/>
  <c r="Z485" i="1"/>
  <c r="BP487" i="1"/>
  <c r="BN487" i="1"/>
  <c r="Z487" i="1"/>
  <c r="BP497" i="1"/>
  <c r="BN497" i="1"/>
  <c r="Z497" i="1"/>
  <c r="BP511" i="1"/>
  <c r="BN511" i="1"/>
  <c r="Z511" i="1"/>
  <c r="BP564" i="1"/>
  <c r="BN564" i="1"/>
  <c r="Z564" i="1"/>
  <c r="BP574" i="1"/>
  <c r="BN574" i="1"/>
  <c r="Z574" i="1"/>
  <c r="BP578" i="1"/>
  <c r="BN578" i="1"/>
  <c r="Z578" i="1"/>
  <c r="BP586" i="1"/>
  <c r="BN586" i="1"/>
  <c r="Z586" i="1"/>
  <c r="Y661" i="1"/>
  <c r="BP659" i="1"/>
  <c r="BN659" i="1"/>
  <c r="Z659" i="1"/>
  <c r="Z661" i="1" s="1"/>
  <c r="Y461" i="1"/>
  <c r="Y469" i="1"/>
  <c r="Y517" i="1"/>
  <c r="Y576" i="1"/>
  <c r="Y575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8" i="1"/>
  <c r="Y162" i="1"/>
  <c r="Y169" i="1"/>
  <c r="Y174" i="1"/>
  <c r="Y182" i="1"/>
  <c r="Y186" i="1"/>
  <c r="Y204" i="1"/>
  <c r="Z208" i="1"/>
  <c r="BN208" i="1"/>
  <c r="Y209" i="1"/>
  <c r="Z212" i="1"/>
  <c r="BN212" i="1"/>
  <c r="BP212" i="1"/>
  <c r="Y215" i="1"/>
  <c r="Z218" i="1"/>
  <c r="BN218" i="1"/>
  <c r="Z220" i="1"/>
  <c r="BN220" i="1"/>
  <c r="Z222" i="1"/>
  <c r="BN222" i="1"/>
  <c r="Z224" i="1"/>
  <c r="BN224" i="1"/>
  <c r="Y225" i="1"/>
  <c r="BP233" i="1"/>
  <c r="BN233" i="1"/>
  <c r="BP235" i="1"/>
  <c r="BN235" i="1"/>
  <c r="Z235" i="1"/>
  <c r="BP243" i="1"/>
  <c r="BN243" i="1"/>
  <c r="Z243" i="1"/>
  <c r="BP246" i="1"/>
  <c r="BN246" i="1"/>
  <c r="Z246" i="1"/>
  <c r="BP255" i="1"/>
  <c r="BN255" i="1"/>
  <c r="Z255" i="1"/>
  <c r="BP259" i="1"/>
  <c r="BN259" i="1"/>
  <c r="Z259" i="1"/>
  <c r="L685" i="1"/>
  <c r="Y273" i="1"/>
  <c r="BP264" i="1"/>
  <c r="BN264" i="1"/>
  <c r="Z264" i="1"/>
  <c r="Y274" i="1"/>
  <c r="BP268" i="1"/>
  <c r="BN268" i="1"/>
  <c r="Z268" i="1"/>
  <c r="H9" i="1"/>
  <c r="B685" i="1"/>
  <c r="X676" i="1"/>
  <c r="X677" i="1"/>
  <c r="X679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85" i="1"/>
  <c r="Z108" i="1"/>
  <c r="Z110" i="1" s="1"/>
  <c r="BN108" i="1"/>
  <c r="Y111" i="1"/>
  <c r="Z114" i="1"/>
  <c r="BN114" i="1"/>
  <c r="Z116" i="1"/>
  <c r="BN116" i="1"/>
  <c r="F685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Z154" i="1"/>
  <c r="BN154" i="1"/>
  <c r="BP154" i="1"/>
  <c r="Z156" i="1"/>
  <c r="BN156" i="1"/>
  <c r="Y157" i="1"/>
  <c r="Z160" i="1"/>
  <c r="Z162" i="1" s="1"/>
  <c r="BN160" i="1"/>
  <c r="BP160" i="1"/>
  <c r="Z165" i="1"/>
  <c r="BN165" i="1"/>
  <c r="BP165" i="1"/>
  <c r="Z167" i="1"/>
  <c r="BN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Z184" i="1"/>
  <c r="Z186" i="1" s="1"/>
  <c r="BN184" i="1"/>
  <c r="BP184" i="1"/>
  <c r="I685" i="1"/>
  <c r="Y193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P237" i="1"/>
  <c r="BN237" i="1"/>
  <c r="Z237" i="1"/>
  <c r="Y249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0" i="1"/>
  <c r="BN270" i="1"/>
  <c r="Z270" i="1"/>
  <c r="Y278" i="1"/>
  <c r="Y291" i="1"/>
  <c r="Y303" i="1"/>
  <c r="Y314" i="1"/>
  <c r="Y319" i="1"/>
  <c r="Y323" i="1"/>
  <c r="Y327" i="1"/>
  <c r="Y332" i="1"/>
  <c r="Y336" i="1"/>
  <c r="Y340" i="1"/>
  <c r="Y351" i="1"/>
  <c r="Y355" i="1"/>
  <c r="Y368" i="1"/>
  <c r="Y374" i="1"/>
  <c r="BP382" i="1"/>
  <c r="BN382" i="1"/>
  <c r="BP389" i="1"/>
  <c r="BN389" i="1"/>
  <c r="Z389" i="1"/>
  <c r="Y391" i="1"/>
  <c r="BP395" i="1"/>
  <c r="BN395" i="1"/>
  <c r="Z395" i="1"/>
  <c r="Z397" i="1" s="1"/>
  <c r="BP412" i="1"/>
  <c r="BN412" i="1"/>
  <c r="Z412" i="1"/>
  <c r="Z414" i="1" s="1"/>
  <c r="BP422" i="1"/>
  <c r="BN422" i="1"/>
  <c r="Z422" i="1"/>
  <c r="K685" i="1"/>
  <c r="Y260" i="1"/>
  <c r="Z272" i="1"/>
  <c r="BN272" i="1"/>
  <c r="Z276" i="1"/>
  <c r="Z277" i="1" s="1"/>
  <c r="BN276" i="1"/>
  <c r="BP276" i="1"/>
  <c r="Z281" i="1"/>
  <c r="BN281" i="1"/>
  <c r="BP281" i="1"/>
  <c r="Z283" i="1"/>
  <c r="BN283" i="1"/>
  <c r="Z285" i="1"/>
  <c r="BN285" i="1"/>
  <c r="Z287" i="1"/>
  <c r="BN287" i="1"/>
  <c r="Z289" i="1"/>
  <c r="BN289" i="1"/>
  <c r="Y292" i="1"/>
  <c r="Y297" i="1"/>
  <c r="P685" i="1"/>
  <c r="Z301" i="1"/>
  <c r="Z303" i="1" s="1"/>
  <c r="BN301" i="1"/>
  <c r="Y304" i="1"/>
  <c r="Q685" i="1"/>
  <c r="Z308" i="1"/>
  <c r="BN308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Z340" i="1" s="1"/>
  <c r="BN338" i="1"/>
  <c r="BP338" i="1"/>
  <c r="T685" i="1"/>
  <c r="Y346" i="1"/>
  <c r="Z349" i="1"/>
  <c r="Z350" i="1" s="1"/>
  <c r="BN349" i="1"/>
  <c r="Z353" i="1"/>
  <c r="Z354" i="1" s="1"/>
  <c r="BN353" i="1"/>
  <c r="BP353" i="1"/>
  <c r="Z358" i="1"/>
  <c r="BN358" i="1"/>
  <c r="BP358" i="1"/>
  <c r="Z360" i="1"/>
  <c r="BN360" i="1"/>
  <c r="Z362" i="1"/>
  <c r="BN362" i="1"/>
  <c r="Z364" i="1"/>
  <c r="BN364" i="1"/>
  <c r="Z366" i="1"/>
  <c r="BN366" i="1"/>
  <c r="Y367" i="1"/>
  <c r="Z370" i="1"/>
  <c r="BN370" i="1"/>
  <c r="BP370" i="1"/>
  <c r="Z372" i="1"/>
  <c r="BN372" i="1"/>
  <c r="Y383" i="1"/>
  <c r="Z378" i="1"/>
  <c r="BN378" i="1"/>
  <c r="Z380" i="1"/>
  <c r="BN380" i="1"/>
  <c r="Z382" i="1"/>
  <c r="Y384" i="1"/>
  <c r="Y390" i="1"/>
  <c r="BP386" i="1"/>
  <c r="BN386" i="1"/>
  <c r="Z386" i="1"/>
  <c r="Y398" i="1"/>
  <c r="Y397" i="1"/>
  <c r="BP401" i="1"/>
  <c r="BN401" i="1"/>
  <c r="Z401" i="1"/>
  <c r="Z403" i="1" s="1"/>
  <c r="Y415" i="1"/>
  <c r="Y414" i="1"/>
  <c r="Y430" i="1"/>
  <c r="BP420" i="1"/>
  <c r="BN420" i="1"/>
  <c r="Z420" i="1"/>
  <c r="V685" i="1"/>
  <c r="Y409" i="1"/>
  <c r="Z424" i="1"/>
  <c r="BN424" i="1"/>
  <c r="Z426" i="1"/>
  <c r="BN426" i="1"/>
  <c r="Z428" i="1"/>
  <c r="BN428" i="1"/>
  <c r="Y431" i="1"/>
  <c r="Z434" i="1"/>
  <c r="Z435" i="1" s="1"/>
  <c r="BN434" i="1"/>
  <c r="BP434" i="1"/>
  <c r="Z443" i="1"/>
  <c r="Z444" i="1" s="1"/>
  <c r="BN443" i="1"/>
  <c r="BP443" i="1"/>
  <c r="Y444" i="1"/>
  <c r="Z448" i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BP460" i="1"/>
  <c r="Z466" i="1"/>
  <c r="Z469" i="1" s="1"/>
  <c r="BN466" i="1"/>
  <c r="BP466" i="1"/>
  <c r="Z468" i="1"/>
  <c r="BN468" i="1"/>
  <c r="Y685" i="1"/>
  <c r="Y480" i="1"/>
  <c r="Z483" i="1"/>
  <c r="BN483" i="1"/>
  <c r="Z484" i="1"/>
  <c r="BN484" i="1"/>
  <c r="Z488" i="1"/>
  <c r="BN488" i="1"/>
  <c r="Z490" i="1"/>
  <c r="BN490" i="1"/>
  <c r="Z491" i="1"/>
  <c r="BN491" i="1"/>
  <c r="Z493" i="1"/>
  <c r="BN493" i="1"/>
  <c r="Z495" i="1"/>
  <c r="BN495" i="1"/>
  <c r="Z496" i="1"/>
  <c r="BN496" i="1"/>
  <c r="Z498" i="1"/>
  <c r="BN498" i="1"/>
  <c r="Z501" i="1"/>
  <c r="BN501" i="1"/>
  <c r="Z503" i="1"/>
  <c r="BN503" i="1"/>
  <c r="Z506" i="1"/>
  <c r="BN506" i="1"/>
  <c r="Y507" i="1"/>
  <c r="Z510" i="1"/>
  <c r="Z512" i="1" s="1"/>
  <c r="BN510" i="1"/>
  <c r="BP510" i="1"/>
  <c r="Y513" i="1"/>
  <c r="Z516" i="1"/>
  <c r="Z517" i="1" s="1"/>
  <c r="BN516" i="1"/>
  <c r="BP516" i="1"/>
  <c r="Z521" i="1"/>
  <c r="Z522" i="1" s="1"/>
  <c r="BN521" i="1"/>
  <c r="BP521" i="1"/>
  <c r="Y522" i="1"/>
  <c r="Z525" i="1"/>
  <c r="BN525" i="1"/>
  <c r="BP525" i="1"/>
  <c r="Z526" i="1"/>
  <c r="BN526" i="1"/>
  <c r="Z529" i="1"/>
  <c r="BN529" i="1"/>
  <c r="Y532" i="1"/>
  <c r="Y548" i="1"/>
  <c r="Z544" i="1"/>
  <c r="Z547" i="1" s="1"/>
  <c r="BN544" i="1"/>
  <c r="BP545" i="1"/>
  <c r="BN545" i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BP573" i="1"/>
  <c r="BN573" i="1"/>
  <c r="Z573" i="1"/>
  <c r="Y588" i="1"/>
  <c r="BP581" i="1"/>
  <c r="BN581" i="1"/>
  <c r="Z581" i="1"/>
  <c r="BP585" i="1"/>
  <c r="BN585" i="1"/>
  <c r="Z585" i="1"/>
  <c r="Y594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BP615" i="1"/>
  <c r="BN615" i="1"/>
  <c r="Z615" i="1"/>
  <c r="AA685" i="1"/>
  <c r="Y456" i="1"/>
  <c r="Y523" i="1"/>
  <c r="BP559" i="1"/>
  <c r="BN559" i="1"/>
  <c r="Z559" i="1"/>
  <c r="BP563" i="1"/>
  <c r="BN563" i="1"/>
  <c r="Z563" i="1"/>
  <c r="BP567" i="1"/>
  <c r="BN567" i="1"/>
  <c r="Z567" i="1"/>
  <c r="BP579" i="1"/>
  <c r="BN579" i="1"/>
  <c r="Z579" i="1"/>
  <c r="BP583" i="1"/>
  <c r="BN583" i="1"/>
  <c r="Z583" i="1"/>
  <c r="Y587" i="1"/>
  <c r="BP591" i="1"/>
  <c r="BN591" i="1"/>
  <c r="Z591" i="1"/>
  <c r="Z593" i="1" s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AE685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62" i="1"/>
  <c r="Z648" i="1" l="1"/>
  <c r="Z587" i="1"/>
  <c r="Z575" i="1"/>
  <c r="Z390" i="1"/>
  <c r="Z225" i="1"/>
  <c r="Z181" i="1"/>
  <c r="Z157" i="1"/>
  <c r="Z145" i="1"/>
  <c r="Z627" i="1"/>
  <c r="Z239" i="1"/>
  <c r="Z203" i="1"/>
  <c r="Z135" i="1"/>
  <c r="Z119" i="1"/>
  <c r="Z79" i="1"/>
  <c r="Z72" i="1"/>
  <c r="Z54" i="1"/>
  <c r="Y677" i="1"/>
  <c r="Z35" i="1"/>
  <c r="Y679" i="1"/>
  <c r="Z531" i="1"/>
  <c r="Z507" i="1"/>
  <c r="Z456" i="1"/>
  <c r="Z430" i="1"/>
  <c r="Z383" i="1"/>
  <c r="Z313" i="1"/>
  <c r="Z260" i="1"/>
  <c r="Z128" i="1"/>
  <c r="Z88" i="1"/>
  <c r="Y676" i="1"/>
  <c r="Y678" i="1" s="1"/>
  <c r="Z248" i="1"/>
  <c r="X678" i="1"/>
  <c r="Z273" i="1"/>
  <c r="Z214" i="1"/>
  <c r="Z620" i="1"/>
  <c r="Z569" i="1"/>
  <c r="Z655" i="1"/>
  <c r="Z637" i="1"/>
  <c r="Z374" i="1"/>
  <c r="Z367" i="1"/>
  <c r="Z291" i="1"/>
  <c r="Z168" i="1"/>
  <c r="Z97" i="1"/>
  <c r="Z680" i="1" s="1"/>
  <c r="Y675" i="1"/>
</calcChain>
</file>

<file path=xl/sharedStrings.xml><?xml version="1.0" encoding="utf-8"?>
<sst xmlns="http://schemas.openxmlformats.org/spreadsheetml/2006/main" count="3187" uniqueCount="1097">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</sst>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5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1" t="s">
        <v>0</v>
      </c>
      <c r="E1" s="823"/>
      <c r="F1" s="823"/>
      <c r="G1" s="12" t="s">
        <v>1</v>
      </c>
      <c r="H1" s="871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2" t="s">
        <v>8</v>
      </c>
      <c r="B5" s="828"/>
      <c r="C5" s="829"/>
      <c r="D5" s="872"/>
      <c r="E5" s="873"/>
      <c r="F5" s="1156" t="s">
        <v>9</v>
      </c>
      <c r="G5" s="829"/>
      <c r="H5" s="872" t="s">
        <v>1096</v>
      </c>
      <c r="I5" s="1100"/>
      <c r="J5" s="1100"/>
      <c r="K5" s="1100"/>
      <c r="L5" s="1100"/>
      <c r="M5" s="873"/>
      <c r="N5" s="58"/>
      <c r="P5" s="24" t="s">
        <v>10</v>
      </c>
      <c r="Q5" s="1186">
        <v>45642</v>
      </c>
      <c r="R5" s="929"/>
      <c r="T5" s="985" t="s">
        <v>11</v>
      </c>
      <c r="U5" s="986"/>
      <c r="V5" s="988" t="s">
        <v>12</v>
      </c>
      <c r="W5" s="929"/>
      <c r="AB5" s="51"/>
      <c r="AC5" s="51"/>
      <c r="AD5" s="51"/>
      <c r="AE5" s="51"/>
    </row>
    <row r="6" spans="1:32" s="779" customFormat="1" ht="24" customHeight="1" x14ac:dyDescent="0.2">
      <c r="A6" s="942" t="s">
        <v>13</v>
      </c>
      <c r="B6" s="828"/>
      <c r="C6" s="829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29"/>
      <c r="N6" s="59"/>
      <c r="P6" s="24" t="s">
        <v>15</v>
      </c>
      <c r="Q6" s="1199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10" t="s">
        <v>16</v>
      </c>
      <c r="U6" s="986"/>
      <c r="V6" s="1084" t="s">
        <v>17</v>
      </c>
      <c r="W6" s="811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9"/>
      <c r="U7" s="986"/>
      <c r="V7" s="1085"/>
      <c r="W7" s="1086"/>
      <c r="AB7" s="51"/>
      <c r="AC7" s="51"/>
      <c r="AD7" s="51"/>
      <c r="AE7" s="51"/>
    </row>
    <row r="8" spans="1:32" s="779" customFormat="1" ht="25.5" customHeight="1" x14ac:dyDescent="0.2">
      <c r="A8" s="1213" t="s">
        <v>18</v>
      </c>
      <c r="B8" s="801"/>
      <c r="C8" s="802"/>
      <c r="D8" s="861" t="s">
        <v>19</v>
      </c>
      <c r="E8" s="862"/>
      <c r="F8" s="862"/>
      <c r="G8" s="862"/>
      <c r="H8" s="862"/>
      <c r="I8" s="862"/>
      <c r="J8" s="862"/>
      <c r="K8" s="862"/>
      <c r="L8" s="862"/>
      <c r="M8" s="863"/>
      <c r="N8" s="61"/>
      <c r="P8" s="24" t="s">
        <v>20</v>
      </c>
      <c r="Q8" s="949">
        <v>0.375</v>
      </c>
      <c r="R8" s="847"/>
      <c r="T8" s="799"/>
      <c r="U8" s="986"/>
      <c r="V8" s="1085"/>
      <c r="W8" s="1086"/>
      <c r="AB8" s="51"/>
      <c r="AC8" s="51"/>
      <c r="AD8" s="51"/>
      <c r="AE8" s="51"/>
    </row>
    <row r="9" spans="1:32" s="779" customFormat="1" ht="39.950000000000003" customHeight="1" x14ac:dyDescent="0.2">
      <c r="A9" s="11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54"/>
      <c r="E9" s="804"/>
      <c r="F9" s="11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24"/>
      <c r="R9" s="925"/>
      <c r="T9" s="799"/>
      <c r="U9" s="986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54"/>
      <c r="E10" s="804"/>
      <c r="F10" s="11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2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1"/>
      <c r="R10" s="101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8"/>
      <c r="R11" s="929"/>
      <c r="U11" s="24" t="s">
        <v>27</v>
      </c>
      <c r="V11" s="1133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100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9"/>
      <c r="R12" s="847"/>
      <c r="S12" s="23"/>
      <c r="U12" s="24"/>
      <c r="V12" s="823"/>
      <c r="W12" s="799"/>
      <c r="AB12" s="51"/>
      <c r="AC12" s="51"/>
      <c r="AD12" s="51"/>
      <c r="AE12" s="51"/>
    </row>
    <row r="13" spans="1:32" s="779" customFormat="1" ht="23.25" customHeight="1" x14ac:dyDescent="0.2">
      <c r="A13" s="100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33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100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2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5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6"/>
      <c r="Q16" s="996"/>
      <c r="R16" s="996"/>
      <c r="S16" s="996"/>
      <c r="T16" s="9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2" t="s">
        <v>36</v>
      </c>
      <c r="B17" s="812" t="s">
        <v>37</v>
      </c>
      <c r="C17" s="962" t="s">
        <v>38</v>
      </c>
      <c r="D17" s="812" t="s">
        <v>39</v>
      </c>
      <c r="E17" s="933"/>
      <c r="F17" s="812" t="s">
        <v>40</v>
      </c>
      <c r="G17" s="812" t="s">
        <v>41</v>
      </c>
      <c r="H17" s="812" t="s">
        <v>42</v>
      </c>
      <c r="I17" s="812" t="s">
        <v>43</v>
      </c>
      <c r="J17" s="812" t="s">
        <v>44</v>
      </c>
      <c r="K17" s="812" t="s">
        <v>45</v>
      </c>
      <c r="L17" s="812" t="s">
        <v>46</v>
      </c>
      <c r="M17" s="812" t="s">
        <v>47</v>
      </c>
      <c r="N17" s="812" t="s">
        <v>48</v>
      </c>
      <c r="O17" s="812" t="s">
        <v>49</v>
      </c>
      <c r="P17" s="812" t="s">
        <v>50</v>
      </c>
      <c r="Q17" s="932"/>
      <c r="R17" s="932"/>
      <c r="S17" s="932"/>
      <c r="T17" s="933"/>
      <c r="U17" s="1210" t="s">
        <v>51</v>
      </c>
      <c r="V17" s="829"/>
      <c r="W17" s="812" t="s">
        <v>52</v>
      </c>
      <c r="X17" s="812" t="s">
        <v>53</v>
      </c>
      <c r="Y17" s="1211" t="s">
        <v>54</v>
      </c>
      <c r="Z17" s="1096" t="s">
        <v>55</v>
      </c>
      <c r="AA17" s="1069" t="s">
        <v>56</v>
      </c>
      <c r="AB17" s="1069" t="s">
        <v>57</v>
      </c>
      <c r="AC17" s="1069" t="s">
        <v>58</v>
      </c>
      <c r="AD17" s="1069" t="s">
        <v>59</v>
      </c>
      <c r="AE17" s="1159"/>
      <c r="AF17" s="1160"/>
      <c r="AG17" s="66"/>
      <c r="BD17" s="65" t="s">
        <v>60</v>
      </c>
    </row>
    <row r="18" spans="1:68" ht="14.25" customHeight="1" x14ac:dyDescent="0.2">
      <c r="A18" s="813"/>
      <c r="B18" s="813"/>
      <c r="C18" s="813"/>
      <c r="D18" s="934"/>
      <c r="E18" s="936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934"/>
      <c r="Q18" s="935"/>
      <c r="R18" s="935"/>
      <c r="S18" s="935"/>
      <c r="T18" s="936"/>
      <c r="U18" s="67" t="s">
        <v>61</v>
      </c>
      <c r="V18" s="67" t="s">
        <v>62</v>
      </c>
      <c r="W18" s="813"/>
      <c r="X18" s="813"/>
      <c r="Y18" s="1212"/>
      <c r="Z18" s="1097"/>
      <c r="AA18" s="1070"/>
      <c r="AB18" s="1070"/>
      <c r="AC18" s="1070"/>
      <c r="AD18" s="1161"/>
      <c r="AE18" s="1162"/>
      <c r="AF18" s="1163"/>
      <c r="AG18" s="66"/>
      <c r="BD18" s="65"/>
    </row>
    <row r="19" spans="1:68" ht="27.75" hidden="1" customHeight="1" x14ac:dyDescent="0.2">
      <c r="A19" s="892" t="s">
        <v>63</v>
      </c>
      <c r="B19" s="893"/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3"/>
      <c r="T19" s="893"/>
      <c r="U19" s="893"/>
      <c r="V19" s="893"/>
      <c r="W19" s="893"/>
      <c r="X19" s="893"/>
      <c r="Y19" s="893"/>
      <c r="Z19" s="893"/>
      <c r="AA19" s="48"/>
      <c r="AB19" s="48"/>
      <c r="AC19" s="48"/>
    </row>
    <row r="20" spans="1:68" ht="16.5" hidden="1" customHeight="1" x14ac:dyDescent="0.25">
      <c r="A20" s="849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hidden="1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hidden="1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hidden="1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4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5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hidden="1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hidden="1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hidden="1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hidden="1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hidden="1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hidden="1" customHeight="1" x14ac:dyDescent="0.2">
      <c r="A45" s="892" t="s">
        <v>113</v>
      </c>
      <c r="B45" s="893"/>
      <c r="C45" s="893"/>
      <c r="D45" s="893"/>
      <c r="E45" s="893"/>
      <c r="F45" s="893"/>
      <c r="G45" s="893"/>
      <c r="H45" s="893"/>
      <c r="I45" s="893"/>
      <c r="J45" s="893"/>
      <c r="K45" s="893"/>
      <c r="L45" s="893"/>
      <c r="M45" s="893"/>
      <c r="N45" s="893"/>
      <c r="O45" s="893"/>
      <c r="P45" s="893"/>
      <c r="Q45" s="893"/>
      <c r="R45" s="893"/>
      <c r="S45" s="893"/>
      <c r="T45" s="893"/>
      <c r="U45" s="893"/>
      <c r="V45" s="893"/>
      <c r="W45" s="893"/>
      <c r="X45" s="893"/>
      <c r="Y45" s="893"/>
      <c r="Z45" s="893"/>
      <c r="AA45" s="48"/>
      <c r="AB45" s="48"/>
      <c r="AC45" s="48"/>
    </row>
    <row r="46" spans="1:68" ht="16.5" hidden="1" customHeight="1" x14ac:dyDescent="0.25">
      <c r="A46" s="849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hidden="1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0</v>
      </c>
      <c r="Y49" s="78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240</v>
      </c>
      <c r="Y52" s="786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102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60</v>
      </c>
      <c r="Y54" s="787">
        <f>IFERROR(Y48/H48,"0")+IFERROR(Y49/H49,"0")+IFERROR(Y50/H50,"0")+IFERROR(Y51/H51,"0")+IFERROR(Y52/H52,"0")+IFERROR(Y53/H53,"0")</f>
        <v>60</v>
      </c>
      <c r="Z54" s="787">
        <f>IFERROR(IF(Z48="",0,Z48),"0")+IFERROR(IF(Z49="",0,Z49),"0")+IFERROR(IF(Z50="",0,Z50),"0")+IFERROR(IF(Z51="",0,Z51),"0")+IFERROR(IF(Z52="",0,Z52),"0")+IFERROR(IF(Z53="",0,Z53),"0")</f>
        <v>0.54120000000000001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240</v>
      </c>
      <c r="Y55" s="787">
        <f>IFERROR(SUM(Y48:Y53),"0")</f>
        <v>240</v>
      </c>
      <c r="Z55" s="37"/>
      <c r="AA55" s="788"/>
      <c r="AB55" s="788"/>
      <c r="AC55" s="788"/>
    </row>
    <row r="56" spans="1:68" ht="14.25" hidden="1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hidden="1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hidden="1" customHeight="1" x14ac:dyDescent="0.25">
      <c r="A61" s="849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hidden="1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300</v>
      </c>
      <c r="Y64" s="786">
        <f t="shared" si="11"/>
        <v>302.40000000000003</v>
      </c>
      <c r="Z64" s="36">
        <f>IFERROR(IF(Y64=0,"",ROUNDUP(Y64/H64,0)*0.02175),"")</f>
        <v>0.60899999999999999</v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313.33333333333331</v>
      </c>
      <c r="BN64" s="64">
        <f t="shared" si="13"/>
        <v>315.83999999999997</v>
      </c>
      <c r="BO64" s="64">
        <f t="shared" si="14"/>
        <v>0.49603174603174593</v>
      </c>
      <c r="BP64" s="64">
        <f t="shared" si="15"/>
        <v>0.5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10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9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360</v>
      </c>
      <c r="Y71" s="786">
        <f t="shared" si="11"/>
        <v>360</v>
      </c>
      <c r="Z71" s="36">
        <f>IFERROR(IF(Y71=0,"",ROUNDUP(Y71/H71,0)*0.00902),"")</f>
        <v>0.72160000000000002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376.79999999999995</v>
      </c>
      <c r="BN71" s="64">
        <f t="shared" si="13"/>
        <v>376.79999999999995</v>
      </c>
      <c r="BO71" s="64">
        <f t="shared" si="14"/>
        <v>0.60606060606060608</v>
      </c>
      <c r="BP71" s="64">
        <f t="shared" si="15"/>
        <v>0.60606060606060608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107.77777777777777</v>
      </c>
      <c r="Y72" s="787">
        <f>IFERROR(Y63/H63,"0")+IFERROR(Y64/H64,"0")+IFERROR(Y65/H65,"0")+IFERROR(Y66/H66,"0")+IFERROR(Y67/H67,"0")+IFERROR(Y68/H68,"0")+IFERROR(Y69/H69,"0")+IFERROR(Y70/H70,"0")+IFERROR(Y71/H71,"0")</f>
        <v>108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1.3306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660</v>
      </c>
      <c r="Y73" s="787">
        <f>IFERROR(SUM(Y63:Y71),"0")</f>
        <v>662.40000000000009</v>
      </c>
      <c r="Z73" s="37"/>
      <c r="AA73" s="788"/>
      <c r="AB73" s="788"/>
      <c r="AC73" s="788"/>
    </row>
    <row r="74" spans="1:68" ht="14.25" hidden="1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hidden="1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0</v>
      </c>
      <c r="Y75" s="78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0</v>
      </c>
      <c r="Y78" s="78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0</v>
      </c>
      <c r="Y79" s="787">
        <f>IFERROR(Y75/H75,"0")+IFERROR(Y76/H76,"0")+IFERROR(Y77/H77,"0")+IFERROR(Y78/H78,"0")</f>
        <v>0</v>
      </c>
      <c r="Z79" s="787">
        <f>IFERROR(IF(Z75="",0,Z75),"0")+IFERROR(IF(Z76="",0,Z76),"0")+IFERROR(IF(Z77="",0,Z77),"0")+IFERROR(IF(Z78="",0,Z78),"0")</f>
        <v>0</v>
      </c>
      <c r="AA79" s="788"/>
      <c r="AB79" s="788"/>
      <c r="AC79" s="788"/>
    </row>
    <row r="80" spans="1:68" hidden="1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0</v>
      </c>
      <c r="Y80" s="787">
        <f>IFERROR(SUM(Y75:Y78),"0")</f>
        <v>0</v>
      </c>
      <c r="Z80" s="37"/>
      <c r="AA80" s="788"/>
      <c r="AB80" s="788"/>
      <c r="AC80" s="788"/>
    </row>
    <row r="81" spans="1:68" ht="14.25" hidden="1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5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3</v>
      </c>
      <c r="Y87" s="786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3.1666666666666661</v>
      </c>
      <c r="BN87" s="64">
        <f t="shared" si="18"/>
        <v>3.8</v>
      </c>
      <c r="BO87" s="64">
        <f t="shared" si="19"/>
        <v>7.1225071225071226E-3</v>
      </c>
      <c r="BP87" s="64">
        <f t="shared" si="20"/>
        <v>8.5470085470085479E-3</v>
      </c>
    </row>
    <row r="88" spans="1:68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1.6666666666666665</v>
      </c>
      <c r="Y88" s="787">
        <f>IFERROR(Y82/H82,"0")+IFERROR(Y83/H83,"0")+IFERROR(Y84/H84,"0")+IFERROR(Y85/H85,"0")+IFERROR(Y86/H86,"0")+IFERROR(Y87/H87,"0")</f>
        <v>2</v>
      </c>
      <c r="Z88" s="787">
        <f>IFERROR(IF(Z82="",0,Z82),"0")+IFERROR(IF(Z83="",0,Z83),"0")+IFERROR(IF(Z84="",0,Z84),"0")+IFERROR(IF(Z85="",0,Z85),"0")+IFERROR(IF(Z86="",0,Z86),"0")+IFERROR(IF(Z87="",0,Z87),"0")</f>
        <v>1.004E-2</v>
      </c>
      <c r="AA88" s="788"/>
      <c r="AB88" s="788"/>
      <c r="AC88" s="788"/>
    </row>
    <row r="89" spans="1:68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3</v>
      </c>
      <c r="Y89" s="787">
        <f>IFERROR(SUM(Y82:Y87),"0")</f>
        <v>3.6</v>
      </c>
      <c r="Z89" s="37"/>
      <c r="AA89" s="788"/>
      <c r="AB89" s="788"/>
      <c r="AC89" s="788"/>
    </row>
    <row r="90" spans="1:68" ht="14.25" hidden="1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hidden="1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hidden="1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hidden="1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hidden="1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30</v>
      </c>
      <c r="Y101" s="786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hidden="1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3.5714285714285712</v>
      </c>
      <c r="Y103" s="787">
        <f>IFERROR(Y100/H100,"0")+IFERROR(Y101/H101,"0")+IFERROR(Y102/H102,"0")</f>
        <v>4</v>
      </c>
      <c r="Z103" s="787">
        <f>IFERROR(IF(Z100="",0,Z100),"0")+IFERROR(IF(Z101="",0,Z101),"0")+IFERROR(IF(Z102="",0,Z102),"0")</f>
        <v>8.6999999999999994E-2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30</v>
      </c>
      <c r="Y104" s="787">
        <f>IFERROR(SUM(Y100:Y102),"0")</f>
        <v>33.6</v>
      </c>
      <c r="Z104" s="37"/>
      <c r="AA104" s="788"/>
      <c r="AB104" s="788"/>
      <c r="AC104" s="788"/>
    </row>
    <row r="105" spans="1:68" ht="16.5" hidden="1" customHeight="1" x14ac:dyDescent="0.25">
      <c r="A105" s="849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hidden="1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200</v>
      </c>
      <c r="Y107" s="786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hidden="1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360</v>
      </c>
      <c r="Y109" s="786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98.518518518518519</v>
      </c>
      <c r="Y110" s="787">
        <f>IFERROR(Y107/H107,"0")+IFERROR(Y108/H108,"0")+IFERROR(Y109/H109,"0")</f>
        <v>99</v>
      </c>
      <c r="Z110" s="787">
        <f>IFERROR(IF(Z107="",0,Z107),"0")+IFERROR(IF(Z108="",0,Z108),"0")+IFERROR(IF(Z109="",0,Z109),"0")</f>
        <v>1.1348499999999999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560</v>
      </c>
      <c r="Y111" s="787">
        <f>IFERROR(SUM(Y107:Y109),"0")</f>
        <v>565.20000000000005</v>
      </c>
      <c r="Z111" s="37"/>
      <c r="AA111" s="788"/>
      <c r="AB111" s="788"/>
      <c r="AC111" s="788"/>
    </row>
    <row r="112" spans="1:68" ht="14.25" hidden="1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130</v>
      </c>
      <c r="Y113" s="786">
        <f t="shared" ref="Y113:Y118" si="26">IFERROR(IF(X113="",0,CEILING((X113/$H113),1)*$H113),"")</f>
        <v>134.4</v>
      </c>
      <c r="Z113" s="36">
        <f>IFERROR(IF(Y113=0,"",ROUNDUP(Y113/H113,0)*0.02175),"")</f>
        <v>0.34799999999999998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138.72857142857146</v>
      </c>
      <c r="BN113" s="64">
        <f t="shared" ref="BN113:BN118" si="28">IFERROR(Y113*I113/H113,"0")</f>
        <v>143.42400000000001</v>
      </c>
      <c r="BO113" s="64">
        <f t="shared" ref="BO113:BO118" si="29">IFERROR(1/J113*(X113/H113),"0")</f>
        <v>0.27636054421768708</v>
      </c>
      <c r="BP113" s="64">
        <f t="shared" ref="BP113:BP118" si="30">IFERROR(1/J113*(Y113/H113),"0")</f>
        <v>0.2857142857142857</v>
      </c>
    </row>
    <row r="114" spans="1:68" ht="27" hidden="1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405</v>
      </c>
      <c r="Y115" s="786">
        <f t="shared" si="26"/>
        <v>405</v>
      </c>
      <c r="Z115" s="36">
        <f>IFERROR(IF(Y115=0,"",ROUNDUP(Y115/H115,0)*0.00651),"")</f>
        <v>0.97650000000000003</v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442.79999999999995</v>
      </c>
      <c r="BN115" s="64">
        <f t="shared" si="28"/>
        <v>442.79999999999995</v>
      </c>
      <c r="BO115" s="64">
        <f t="shared" si="29"/>
        <v>0.82417582417582425</v>
      </c>
      <c r="BP115" s="64">
        <f t="shared" si="30"/>
        <v>0.82417582417582425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31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165.47619047619048</v>
      </c>
      <c r="Y119" s="787">
        <f>IFERROR(Y113/H113,"0")+IFERROR(Y114/H114,"0")+IFERROR(Y115/H115,"0")+IFERROR(Y116/H116,"0")+IFERROR(Y117/H117,"0")+IFERROR(Y118/H118,"0")</f>
        <v>166</v>
      </c>
      <c r="Z119" s="787">
        <f>IFERROR(IF(Z113="",0,Z113),"0")+IFERROR(IF(Z114="",0,Z114),"0")+IFERROR(IF(Z115="",0,Z115),"0")+IFERROR(IF(Z116="",0,Z116),"0")+IFERROR(IF(Z117="",0,Z117),"0")+IFERROR(IF(Z118="",0,Z118),"0")</f>
        <v>1.3245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535</v>
      </c>
      <c r="Y120" s="787">
        <f>IFERROR(SUM(Y113:Y118),"0")</f>
        <v>539.4</v>
      </c>
      <c r="Z120" s="37"/>
      <c r="AA120" s="788"/>
      <c r="AB120" s="788"/>
      <c r="AC120" s="788"/>
    </row>
    <row r="121" spans="1:68" ht="16.5" hidden="1" customHeight="1" x14ac:dyDescent="0.25">
      <c r="A121" s="849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hidden="1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hidden="1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0</v>
      </c>
      <c r="Y123" s="78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0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180</v>
      </c>
      <c r="Y126" s="786">
        <f>IFERROR(IF(X126="",0,CEILING((X126/$H126),1)*$H126),"")</f>
        <v>180</v>
      </c>
      <c r="Z126" s="36">
        <f>IFERROR(IF(Y126=0,"",ROUNDUP(Y126/H126,0)*0.00902),"")</f>
        <v>0.36080000000000001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188.39999999999998</v>
      </c>
      <c r="BN126" s="64">
        <f>IFERROR(Y126*I126/H126,"0")</f>
        <v>188.39999999999998</v>
      </c>
      <c r="BO126" s="64">
        <f>IFERROR(1/J126*(X126/H126),"0")</f>
        <v>0.30303030303030304</v>
      </c>
      <c r="BP126" s="64">
        <f>IFERROR(1/J126*(Y126/H126),"0")</f>
        <v>0.30303030303030304</v>
      </c>
    </row>
    <row r="127" spans="1:68" ht="27" hidden="1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40</v>
      </c>
      <c r="Y128" s="787">
        <f>IFERROR(Y123/H123,"0")+IFERROR(Y124/H124,"0")+IFERROR(Y125/H125,"0")+IFERROR(Y126/H126,"0")+IFERROR(Y127/H127,"0")</f>
        <v>40</v>
      </c>
      <c r="Z128" s="787">
        <f>IFERROR(IF(Z123="",0,Z123),"0")+IFERROR(IF(Z124="",0,Z124),"0")+IFERROR(IF(Z125="",0,Z125),"0")+IFERROR(IF(Z126="",0,Z126),"0")+IFERROR(IF(Z127="",0,Z127),"0")</f>
        <v>0.36080000000000001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180</v>
      </c>
      <c r="Y129" s="787">
        <f>IFERROR(SUM(Y123:Y127),"0")</f>
        <v>180</v>
      </c>
      <c r="Z129" s="37"/>
      <c r="AA129" s="788"/>
      <c r="AB129" s="788"/>
      <c r="AC129" s="788"/>
    </row>
    <row r="130" spans="1:68" ht="14.25" hidden="1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hidden="1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hidden="1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hidden="1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550</v>
      </c>
      <c r="Y138" s="786">
        <f t="shared" ref="Y138:Y144" si="31">IFERROR(IF(X138="",0,CEILING((X138/$H138),1)*$H138),"")</f>
        <v>554.4</v>
      </c>
      <c r="Z138" s="36">
        <f>IFERROR(IF(Y138=0,"",ROUNDUP(Y138/H138,0)*0.02175),"")</f>
        <v>1.4355</v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586.53571428571433</v>
      </c>
      <c r="BN138" s="64">
        <f t="shared" ref="BN138:BN144" si="33">IFERROR(Y138*I138/H138,"0")</f>
        <v>591.22799999999995</v>
      </c>
      <c r="BO138" s="64">
        <f t="shared" ref="BO138:BO144" si="34">IFERROR(1/J138*(X138/H138),"0")</f>
        <v>1.1692176870748296</v>
      </c>
      <c r="BP138" s="64">
        <f t="shared" ref="BP138:BP144" si="35">IFERROR(1/J138*(Y138/H138),"0")</f>
        <v>1.1785714285714286</v>
      </c>
    </row>
    <row r="139" spans="1:68" ht="37.5" hidden="1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360</v>
      </c>
      <c r="Y142" s="786">
        <f t="shared" si="31"/>
        <v>361.8</v>
      </c>
      <c r="Z142" s="36">
        <f>IFERROR(IF(Y142=0,"",ROUNDUP(Y142/H142,0)*0.00651),"")</f>
        <v>0.87234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393.59999999999997</v>
      </c>
      <c r="BN142" s="64">
        <f t="shared" si="33"/>
        <v>395.56799999999998</v>
      </c>
      <c r="BO142" s="64">
        <f t="shared" si="34"/>
        <v>0.73260073260073255</v>
      </c>
      <c r="BP142" s="64">
        <f t="shared" si="35"/>
        <v>0.73626373626373631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12</v>
      </c>
      <c r="Y143" s="786">
        <f t="shared" si="31"/>
        <v>12.6</v>
      </c>
      <c r="Z143" s="36">
        <f>IFERROR(IF(Y143=0,"",ROUNDUP(Y143/H143,0)*0.00651),"")</f>
        <v>4.5569999999999999E-2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13.2</v>
      </c>
      <c r="BN143" s="64">
        <f t="shared" si="33"/>
        <v>13.86</v>
      </c>
      <c r="BO143" s="64">
        <f t="shared" si="34"/>
        <v>3.6630036630036632E-2</v>
      </c>
      <c r="BP143" s="64">
        <f t="shared" si="35"/>
        <v>3.8461538461538464E-2</v>
      </c>
    </row>
    <row r="144" spans="1:68" ht="37.5" hidden="1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205.47619047619045</v>
      </c>
      <c r="Y145" s="787">
        <f>IFERROR(Y138/H138,"0")+IFERROR(Y139/H139,"0")+IFERROR(Y140/H140,"0")+IFERROR(Y141/H141,"0")+IFERROR(Y142/H142,"0")+IFERROR(Y143/H143,"0")+IFERROR(Y144/H144,"0")</f>
        <v>207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2.3534100000000002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922</v>
      </c>
      <c r="Y146" s="787">
        <f>IFERROR(SUM(Y138:Y144),"0")</f>
        <v>928.80000000000007</v>
      </c>
      <c r="Z146" s="37"/>
      <c r="AA146" s="788"/>
      <c r="AB146" s="788"/>
      <c r="AC146" s="788"/>
    </row>
    <row r="147" spans="1:68" ht="14.25" hidden="1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hidden="1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26.4</v>
      </c>
      <c r="Y149" s="786">
        <f>IFERROR(IF(X149="",0,CEILING((X149/$H149),1)*$H149),"")</f>
        <v>27.72</v>
      </c>
      <c r="Z149" s="36">
        <f>IFERROR(IF(Y149=0,"",ROUNDUP(Y149/H149,0)*0.00651),"")</f>
        <v>9.1139999999999999E-2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29.84</v>
      </c>
      <c r="BN149" s="64">
        <f>IFERROR(Y149*I149/H149,"0")</f>
        <v>31.332000000000001</v>
      </c>
      <c r="BO149" s="64">
        <f>IFERROR(1/J149*(X149/H149),"0")</f>
        <v>7.3260073260073263E-2</v>
      </c>
      <c r="BP149" s="64">
        <f>IFERROR(1/J149*(Y149/H149),"0")</f>
        <v>7.6923076923076927E-2</v>
      </c>
    </row>
    <row r="150" spans="1:68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13.333333333333332</v>
      </c>
      <c r="Y150" s="787">
        <f>IFERROR(Y148/H148,"0")+IFERROR(Y149/H149,"0")</f>
        <v>14</v>
      </c>
      <c r="Z150" s="787">
        <f>IFERROR(IF(Z148="",0,Z148),"0")+IFERROR(IF(Z149="",0,Z149),"0")</f>
        <v>9.1139999999999999E-2</v>
      </c>
      <c r="AA150" s="788"/>
      <c r="AB150" s="788"/>
      <c r="AC150" s="788"/>
    </row>
    <row r="151" spans="1:68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26.4</v>
      </c>
      <c r="Y151" s="787">
        <f>IFERROR(SUM(Y148:Y149),"0")</f>
        <v>27.72</v>
      </c>
      <c r="Z151" s="37"/>
      <c r="AA151" s="788"/>
      <c r="AB151" s="788"/>
      <c r="AC151" s="788"/>
    </row>
    <row r="152" spans="1:68" ht="16.5" hidden="1" customHeight="1" x14ac:dyDescent="0.25">
      <c r="A152" s="849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hidden="1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hidden="1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57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64</v>
      </c>
      <c r="Y156" s="786">
        <f>IFERROR(IF(X156="",0,CEILING((X156/$H156),1)*$H156),"")</f>
        <v>64</v>
      </c>
      <c r="Z156" s="36">
        <f>IFERROR(IF(Y156=0,"",ROUNDUP(Y156/H156,0)*0.00651),"")</f>
        <v>0.13020000000000001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67.599999999999994</v>
      </c>
      <c r="BN156" s="64">
        <f>IFERROR(Y156*I156/H156,"0")</f>
        <v>67.599999999999994</v>
      </c>
      <c r="BO156" s="64">
        <f>IFERROR(1/J156*(X156/H156),"0")</f>
        <v>0.1098901098901099</v>
      </c>
      <c r="BP156" s="64">
        <f>IFERROR(1/J156*(Y156/H156),"0")</f>
        <v>0.1098901098901099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20</v>
      </c>
      <c r="Y157" s="787">
        <f>IFERROR(Y154/H154,"0")+IFERROR(Y155/H155,"0")+IFERROR(Y156/H156,"0")</f>
        <v>20</v>
      </c>
      <c r="Z157" s="787">
        <f>IFERROR(IF(Z154="",0,Z154),"0")+IFERROR(IF(Z155="",0,Z155),"0")+IFERROR(IF(Z156="",0,Z156),"0")</f>
        <v>0.13020000000000001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64</v>
      </c>
      <c r="Y158" s="787">
        <f>IFERROR(SUM(Y154:Y156),"0")</f>
        <v>64</v>
      </c>
      <c r="Z158" s="37"/>
      <c r="AA158" s="788"/>
      <c r="AB158" s="788"/>
      <c r="AC158" s="788"/>
    </row>
    <row r="159" spans="1:68" ht="14.25" hidden="1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70</v>
      </c>
      <c r="Y160" s="786">
        <f>IFERROR(IF(X160="",0,CEILING((X160/$H160),1)*$H160),"")</f>
        <v>70</v>
      </c>
      <c r="Z160" s="36">
        <f>IFERROR(IF(Y160=0,"",ROUNDUP(Y160/H160,0)*0.00651),"")</f>
        <v>0.16275000000000001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76.7</v>
      </c>
      <c r="BN160" s="64">
        <f>IFERROR(Y160*I160/H160,"0")</f>
        <v>76.7</v>
      </c>
      <c r="BO160" s="64">
        <f>IFERROR(1/J160*(X160/H160),"0")</f>
        <v>0.13736263736263737</v>
      </c>
      <c r="BP160" s="64">
        <f>IFERROR(1/J160*(Y160/H160),"0")</f>
        <v>0.13736263736263737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25</v>
      </c>
      <c r="Y162" s="787">
        <f>IFERROR(Y160/H160,"0")+IFERROR(Y161/H161,"0")</f>
        <v>25</v>
      </c>
      <c r="Z162" s="787">
        <f>IFERROR(IF(Z160="",0,Z160),"0")+IFERROR(IF(Z161="",0,Z161),"0")</f>
        <v>0.16275000000000001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70</v>
      </c>
      <c r="Y163" s="787">
        <f>IFERROR(SUM(Y160:Y161),"0")</f>
        <v>70</v>
      </c>
      <c r="Z163" s="37"/>
      <c r="AA163" s="788"/>
      <c r="AB163" s="788"/>
      <c r="AC163" s="788"/>
    </row>
    <row r="164" spans="1:68" ht="14.25" hidden="1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hidden="1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30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33</v>
      </c>
      <c r="Y167" s="786">
        <f>IFERROR(IF(X167="",0,CEILING((X167/$H167),1)*$H167),"")</f>
        <v>34.32</v>
      </c>
      <c r="Z167" s="36">
        <f>IFERROR(IF(Y167=0,"",ROUNDUP(Y167/H167,0)*0.00651),"")</f>
        <v>8.4629999999999997E-2</v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36.349999999999994</v>
      </c>
      <c r="BN167" s="64">
        <f>IFERROR(Y167*I167/H167,"0")</f>
        <v>37.803999999999995</v>
      </c>
      <c r="BO167" s="64">
        <f>IFERROR(1/J167*(X167/H167),"0")</f>
        <v>6.8681318681318687E-2</v>
      </c>
      <c r="BP167" s="64">
        <f>IFERROR(1/J167*(Y167/H167),"0")</f>
        <v>7.1428571428571438E-2</v>
      </c>
    </row>
    <row r="168" spans="1:68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12.5</v>
      </c>
      <c r="Y168" s="787">
        <f>IFERROR(Y165/H165,"0")+IFERROR(Y166/H166,"0")+IFERROR(Y167/H167,"0")</f>
        <v>13</v>
      </c>
      <c r="Z168" s="787">
        <f>IFERROR(IF(Z165="",0,Z165),"0")+IFERROR(IF(Z166="",0,Z166),"0")+IFERROR(IF(Z167="",0,Z167),"0")</f>
        <v>8.4629999999999997E-2</v>
      </c>
      <c r="AA168" s="788"/>
      <c r="AB168" s="788"/>
      <c r="AC168" s="788"/>
    </row>
    <row r="169" spans="1:68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33</v>
      </c>
      <c r="Y169" s="787">
        <f>IFERROR(SUM(Y165:Y167),"0")</f>
        <v>34.32</v>
      </c>
      <c r="Z169" s="37"/>
      <c r="AA169" s="788"/>
      <c r="AB169" s="788"/>
      <c r="AC169" s="788"/>
    </row>
    <row r="170" spans="1:68" ht="16.5" hidden="1" customHeight="1" x14ac:dyDescent="0.25">
      <c r="A170" s="849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hidden="1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hidden="1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hidden="1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hidden="1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hidden="1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hidden="1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hidden="1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hidden="1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10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hidden="1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hidden="1" customHeight="1" x14ac:dyDescent="0.2">
      <c r="A188" s="892" t="s">
        <v>332</v>
      </c>
      <c r="B188" s="893"/>
      <c r="C188" s="893"/>
      <c r="D188" s="893"/>
      <c r="E188" s="893"/>
      <c r="F188" s="893"/>
      <c r="G188" s="893"/>
      <c r="H188" s="893"/>
      <c r="I188" s="893"/>
      <c r="J188" s="893"/>
      <c r="K188" s="893"/>
      <c r="L188" s="893"/>
      <c r="M188" s="893"/>
      <c r="N188" s="893"/>
      <c r="O188" s="893"/>
      <c r="P188" s="893"/>
      <c r="Q188" s="893"/>
      <c r="R188" s="893"/>
      <c r="S188" s="893"/>
      <c r="T188" s="893"/>
      <c r="U188" s="893"/>
      <c r="V188" s="893"/>
      <c r="W188" s="893"/>
      <c r="X188" s="893"/>
      <c r="Y188" s="893"/>
      <c r="Z188" s="893"/>
      <c r="AA188" s="48"/>
      <c r="AB188" s="48"/>
      <c r="AC188" s="48"/>
    </row>
    <row r="189" spans="1:68" ht="16.5" hidden="1" customHeight="1" x14ac:dyDescent="0.25">
      <c r="A189" s="849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hidden="1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3.3</v>
      </c>
      <c r="Y191" s="786">
        <f>IFERROR(IF(X191="",0,CEILING((X191/$H191),1)*$H191),"")</f>
        <v>3.96</v>
      </c>
      <c r="Z191" s="36">
        <f>IFERROR(IF(Y191=0,"",ROUNDUP(Y191/H191,0)*0.00502),"")</f>
        <v>1.004E-2</v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3.4666666666666668</v>
      </c>
      <c r="BN191" s="64">
        <f>IFERROR(Y191*I191/H191,"0")</f>
        <v>4.16</v>
      </c>
      <c r="BO191" s="64">
        <f>IFERROR(1/J191*(X191/H191),"0")</f>
        <v>7.1225071225071226E-3</v>
      </c>
      <c r="BP191" s="64">
        <f>IFERROR(1/J191*(Y191/H191),"0")</f>
        <v>8.5470085470085479E-3</v>
      </c>
    </row>
    <row r="192" spans="1:68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1.6666666666666665</v>
      </c>
      <c r="Y192" s="787">
        <f>IFERROR(Y191/H191,"0")</f>
        <v>2</v>
      </c>
      <c r="Z192" s="787">
        <f>IFERROR(IF(Z191="",0,Z191),"0")</f>
        <v>1.004E-2</v>
      </c>
      <c r="AA192" s="788"/>
      <c r="AB192" s="788"/>
      <c r="AC192" s="788"/>
    </row>
    <row r="193" spans="1:68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3.3</v>
      </c>
      <c r="Y193" s="787">
        <f>IFERROR(SUM(Y191:Y191),"0")</f>
        <v>3.96</v>
      </c>
      <c r="Z193" s="37"/>
      <c r="AA193" s="788"/>
      <c r="AB193" s="788"/>
      <c r="AC193" s="788"/>
    </row>
    <row r="194" spans="1:68" ht="14.25" hidden="1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60</v>
      </c>
      <c r="Y195" s="786">
        <f t="shared" ref="Y195:Y202" si="36">IFERROR(IF(X195="",0,CEILING((X195/$H195),1)*$H195),"")</f>
        <v>63</v>
      </c>
      <c r="Z195" s="36">
        <f>IFERROR(IF(Y195=0,"",ROUNDUP(Y195/H195,0)*0.00753),"")</f>
        <v>0.11295000000000001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63.714285714285715</v>
      </c>
      <c r="BN195" s="64">
        <f t="shared" ref="BN195:BN202" si="38">IFERROR(Y195*I195/H195,"0")</f>
        <v>66.900000000000006</v>
      </c>
      <c r="BO195" s="64">
        <f t="shared" ref="BO195:BO202" si="39">IFERROR(1/J195*(X195/H195),"0")</f>
        <v>9.1575091575091569E-2</v>
      </c>
      <c r="BP195" s="64">
        <f t="shared" ref="BP195:BP202" si="40">IFERROR(1/J195*(Y195/H195),"0")</f>
        <v>9.6153846153846145E-2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30</v>
      </c>
      <c r="Y196" s="786">
        <f t="shared" si="36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31.857142857142858</v>
      </c>
      <c r="BN196" s="64">
        <f t="shared" si="38"/>
        <v>35.68</v>
      </c>
      <c r="BO196" s="64">
        <f t="shared" si="39"/>
        <v>4.5787545787545784E-2</v>
      </c>
      <c r="BP196" s="64">
        <f t="shared" si="40"/>
        <v>5.128205128205128E-2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50</v>
      </c>
      <c r="Y197" s="786">
        <f t="shared" si="36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52.380952380952387</v>
      </c>
      <c r="BN197" s="64">
        <f t="shared" si="38"/>
        <v>52.800000000000011</v>
      </c>
      <c r="BO197" s="64">
        <f t="shared" si="39"/>
        <v>7.6312576312576319E-2</v>
      </c>
      <c r="BP197" s="64">
        <f t="shared" si="40"/>
        <v>7.6923076923076927E-2</v>
      </c>
    </row>
    <row r="198" spans="1:68" ht="27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87.5</v>
      </c>
      <c r="Y198" s="786">
        <f t="shared" si="36"/>
        <v>88.2</v>
      </c>
      <c r="Z198" s="36">
        <f>IFERROR(IF(Y198=0,"",ROUNDUP(Y198/H198,0)*0.00502),"")</f>
        <v>0.21084</v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92.916666666666657</v>
      </c>
      <c r="BN198" s="64">
        <f t="shared" si="38"/>
        <v>93.66</v>
      </c>
      <c r="BO198" s="64">
        <f t="shared" si="39"/>
        <v>0.17806267806267806</v>
      </c>
      <c r="BP198" s="64">
        <f t="shared" si="40"/>
        <v>0.17948717948717952</v>
      </c>
    </row>
    <row r="199" spans="1:68" ht="27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87.5</v>
      </c>
      <c r="Y199" s="786">
        <f t="shared" si="36"/>
        <v>88.2</v>
      </c>
      <c r="Z199" s="36">
        <f>IFERROR(IF(Y199=0,"",ROUNDUP(Y199/H199,0)*0.00502),"")</f>
        <v>0.21084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92.916666666666657</v>
      </c>
      <c r="BN199" s="64">
        <f t="shared" si="38"/>
        <v>93.66</v>
      </c>
      <c r="BO199" s="64">
        <f t="shared" si="39"/>
        <v>0.17806267806267806</v>
      </c>
      <c r="BP199" s="64">
        <f t="shared" si="40"/>
        <v>0.17948717948717952</v>
      </c>
    </row>
    <row r="200" spans="1:68" ht="27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175</v>
      </c>
      <c r="Y200" s="786">
        <f t="shared" si="36"/>
        <v>176.4</v>
      </c>
      <c r="Z200" s="36">
        <f>IFERROR(IF(Y200=0,"",ROUNDUP(Y200/H200,0)*0.00502),"")</f>
        <v>0.42168</v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183.33333333333334</v>
      </c>
      <c r="BN200" s="64">
        <f t="shared" si="38"/>
        <v>184.8</v>
      </c>
      <c r="BO200" s="64">
        <f t="shared" si="39"/>
        <v>0.35612535612535612</v>
      </c>
      <c r="BP200" s="64">
        <f t="shared" si="40"/>
        <v>0.35897435897435903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200</v>
      </c>
      <c r="Y203" s="787">
        <f>IFERROR(Y195/H195,"0")+IFERROR(Y196/H196,"0")+IFERROR(Y197/H197,"0")+IFERROR(Y198/H198,"0")+IFERROR(Y199/H199,"0")+IFERROR(Y200/H200,"0")+IFERROR(Y201/H201,"0")+IFERROR(Y202/H202,"0")</f>
        <v>203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1.1069100000000001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490</v>
      </c>
      <c r="Y204" s="787">
        <f>IFERROR(SUM(Y195:Y202),"0")</f>
        <v>499.79999999999995</v>
      </c>
      <c r="Z204" s="37"/>
      <c r="AA204" s="788"/>
      <c r="AB204" s="788"/>
      <c r="AC204" s="788"/>
    </row>
    <row r="205" spans="1:68" ht="16.5" hidden="1" customHeight="1" x14ac:dyDescent="0.25">
      <c r="A205" s="849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hidden="1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hidden="1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hidden="1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hidden="1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hidden="1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1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hidden="1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hidden="1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80</v>
      </c>
      <c r="Y217" s="786">
        <f t="shared" ref="Y217:Y224" si="41">IFERROR(IF(X217="",0,CEILING((X217/$H217),1)*$H217),"")</f>
        <v>81</v>
      </c>
      <c r="Z217" s="36">
        <f>IFERROR(IF(Y217=0,"",ROUNDUP(Y217/H217,0)*0.00902),"")</f>
        <v>0.1353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83.111111111111114</v>
      </c>
      <c r="BN217" s="64">
        <f t="shared" ref="BN217:BN224" si="43">IFERROR(Y217*I217/H217,"0")</f>
        <v>84.15</v>
      </c>
      <c r="BO217" s="64">
        <f t="shared" ref="BO217:BO224" si="44">IFERROR(1/J217*(X217/H217),"0")</f>
        <v>0.11223344556677889</v>
      </c>
      <c r="BP217" s="64">
        <f t="shared" ref="BP217:BP224" si="45">IFERROR(1/J217*(Y217/H217),"0")</f>
        <v>0.11363636363636363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40</v>
      </c>
      <c r="Y218" s="786">
        <f t="shared" si="41"/>
        <v>43.2</v>
      </c>
      <c r="Z218" s="36">
        <f>IFERROR(IF(Y218=0,"",ROUNDUP(Y218/H218,0)*0.00902),"")</f>
        <v>7.2160000000000002E-2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41.555555555555557</v>
      </c>
      <c r="BN218" s="64">
        <f t="shared" si="43"/>
        <v>44.88</v>
      </c>
      <c r="BO218" s="64">
        <f t="shared" si="44"/>
        <v>5.6116722783389444E-2</v>
      </c>
      <c r="BP218" s="64">
        <f t="shared" si="45"/>
        <v>6.0606060606060608E-2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230</v>
      </c>
      <c r="Y219" s="786">
        <f t="shared" si="41"/>
        <v>232.20000000000002</v>
      </c>
      <c r="Z219" s="36">
        <f>IFERROR(IF(Y219=0,"",ROUNDUP(Y219/H219,0)*0.00902),"")</f>
        <v>0.38785999999999998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238.94444444444446</v>
      </c>
      <c r="BN219" s="64">
        <f t="shared" si="43"/>
        <v>241.23000000000005</v>
      </c>
      <c r="BO219" s="64">
        <f t="shared" si="44"/>
        <v>0.32267115600448931</v>
      </c>
      <c r="BP219" s="64">
        <f t="shared" si="45"/>
        <v>0.32575757575757575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80</v>
      </c>
      <c r="Y220" s="786">
        <f t="shared" si="41"/>
        <v>81</v>
      </c>
      <c r="Z220" s="36">
        <f>IFERROR(IF(Y220=0,"",ROUNDUP(Y220/H220,0)*0.00902),"")</f>
        <v>0.1353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83.111111111111114</v>
      </c>
      <c r="BN220" s="64">
        <f t="shared" si="43"/>
        <v>84.15</v>
      </c>
      <c r="BO220" s="64">
        <f t="shared" si="44"/>
        <v>0.11223344556677889</v>
      </c>
      <c r="BP220" s="64">
        <f t="shared" si="45"/>
        <v>0.11363636363636363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60</v>
      </c>
      <c r="Y221" s="786">
        <f t="shared" si="41"/>
        <v>61.2</v>
      </c>
      <c r="Z221" s="36">
        <f>IFERROR(IF(Y221=0,"",ROUNDUP(Y221/H221,0)*0.00502),"")</f>
        <v>0.17068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64.333333333333329</v>
      </c>
      <c r="BN221" s="64">
        <f t="shared" si="43"/>
        <v>65.62</v>
      </c>
      <c r="BO221" s="64">
        <f t="shared" si="44"/>
        <v>0.14245014245014248</v>
      </c>
      <c r="BP221" s="64">
        <f t="shared" si="45"/>
        <v>0.14529914529914531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60</v>
      </c>
      <c r="Y222" s="786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63.333333333333329</v>
      </c>
      <c r="BN222" s="64">
        <f t="shared" si="43"/>
        <v>64.599999999999994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48</v>
      </c>
      <c r="Y223" s="786">
        <f t="shared" si="41"/>
        <v>48.6</v>
      </c>
      <c r="Z223" s="36">
        <f>IFERROR(IF(Y223=0,"",ROUNDUP(Y223/H223,0)*0.00502),"")</f>
        <v>0.13553999999999999</v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50.666666666666657</v>
      </c>
      <c r="BN223" s="64">
        <f t="shared" si="43"/>
        <v>51.3</v>
      </c>
      <c r="BO223" s="64">
        <f t="shared" si="44"/>
        <v>0.11396011396011396</v>
      </c>
      <c r="BP223" s="64">
        <f t="shared" si="45"/>
        <v>0.11538461538461539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15</v>
      </c>
      <c r="Y224" s="786">
        <f t="shared" si="41"/>
        <v>16.2</v>
      </c>
      <c r="Z224" s="36">
        <f>IFERROR(IF(Y224=0,"",ROUNDUP(Y224/H224,0)*0.00502),"")</f>
        <v>4.5179999999999998E-2</v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15.833333333333332</v>
      </c>
      <c r="BN224" s="64">
        <f t="shared" si="43"/>
        <v>17.099999999999998</v>
      </c>
      <c r="BO224" s="64">
        <f t="shared" si="44"/>
        <v>3.561253561253562E-2</v>
      </c>
      <c r="BP224" s="64">
        <f t="shared" si="45"/>
        <v>3.8461538461538464E-2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181.2962962962963</v>
      </c>
      <c r="Y225" s="787">
        <f>IFERROR(Y217/H217,"0")+IFERROR(Y218/H218,"0")+IFERROR(Y219/H219,"0")+IFERROR(Y220/H220,"0")+IFERROR(Y221/H221,"0")+IFERROR(Y222/H222,"0")+IFERROR(Y223/H223,"0")+IFERROR(Y224/H224,"0")</f>
        <v>185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1.2526999999999999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613</v>
      </c>
      <c r="Y226" s="787">
        <f>IFERROR(SUM(Y217:Y224),"0")</f>
        <v>624.60000000000014</v>
      </c>
      <c r="Z226" s="37"/>
      <c r="AA226" s="788"/>
      <c r="AB226" s="788"/>
      <c r="AC226" s="788"/>
    </row>
    <row r="227" spans="1:68" ht="14.25" hidden="1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hidden="1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50</v>
      </c>
      <c r="Y231" s="786">
        <f t="shared" si="46"/>
        <v>52.199999999999996</v>
      </c>
      <c r="Z231" s="36">
        <f>IFERROR(IF(Y231=0,"",ROUNDUP(Y231/H231,0)*0.02175),"")</f>
        <v>0.1305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53.241379310344833</v>
      </c>
      <c r="BN231" s="64">
        <f t="shared" si="48"/>
        <v>55.583999999999996</v>
      </c>
      <c r="BO231" s="64">
        <f t="shared" si="49"/>
        <v>0.10262725779967159</v>
      </c>
      <c r="BP231" s="64">
        <f t="shared" si="50"/>
        <v>0.10714285714285714</v>
      </c>
    </row>
    <row r="232" spans="1:68" ht="37.5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360</v>
      </c>
      <c r="Y232" s="786">
        <f t="shared" si="46"/>
        <v>360</v>
      </c>
      <c r="Z232" s="36">
        <f t="shared" ref="Z232:Z238" si="51">IFERROR(IF(Y232=0,"",ROUNDUP(Y232/H232,0)*0.00651),"")</f>
        <v>0.97650000000000003</v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400.5</v>
      </c>
      <c r="BN232" s="64">
        <f t="shared" si="48"/>
        <v>400.5</v>
      </c>
      <c r="BO232" s="64">
        <f t="shared" si="49"/>
        <v>0.82417582417582425</v>
      </c>
      <c r="BP232" s="64">
        <f t="shared" si="50"/>
        <v>0.82417582417582425</v>
      </c>
    </row>
    <row r="233" spans="1:68" ht="37.5" hidden="1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360</v>
      </c>
      <c r="Y234" s="786">
        <f t="shared" si="46"/>
        <v>360</v>
      </c>
      <c r="Z234" s="36">
        <f t="shared" si="51"/>
        <v>0.97650000000000003</v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397.8</v>
      </c>
      <c r="BN234" s="64">
        <f t="shared" si="48"/>
        <v>397.8</v>
      </c>
      <c r="BO234" s="64">
        <f t="shared" si="49"/>
        <v>0.82417582417582425</v>
      </c>
      <c r="BP234" s="64">
        <f t="shared" si="50"/>
        <v>0.82417582417582425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140</v>
      </c>
      <c r="Y237" s="786">
        <f t="shared" si="46"/>
        <v>141.6</v>
      </c>
      <c r="Z237" s="36">
        <f t="shared" si="51"/>
        <v>0.38408999999999999</v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154.70000000000002</v>
      </c>
      <c r="BN237" s="64">
        <f t="shared" si="48"/>
        <v>156.46800000000002</v>
      </c>
      <c r="BO237" s="64">
        <f t="shared" si="49"/>
        <v>0.32051282051282054</v>
      </c>
      <c r="BP237" s="64">
        <f t="shared" si="50"/>
        <v>0.32417582417582419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160</v>
      </c>
      <c r="Y238" s="786">
        <f t="shared" si="46"/>
        <v>160.79999999999998</v>
      </c>
      <c r="Z238" s="36">
        <f t="shared" si="51"/>
        <v>0.43617</v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177.2</v>
      </c>
      <c r="BN238" s="64">
        <f t="shared" si="48"/>
        <v>178.08599999999998</v>
      </c>
      <c r="BO238" s="64">
        <f t="shared" si="49"/>
        <v>0.36630036630036633</v>
      </c>
      <c r="BP238" s="64">
        <f t="shared" si="50"/>
        <v>0.36813186813186816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430.74712643678163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432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2.9037600000000001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1070</v>
      </c>
      <c r="Y240" s="787">
        <f>IFERROR(SUM(Y228:Y238),"0")</f>
        <v>1074.6000000000001</v>
      </c>
      <c r="Z240" s="37"/>
      <c r="AA240" s="788"/>
      <c r="AB240" s="788"/>
      <c r="AC240" s="788"/>
    </row>
    <row r="241" spans="1:68" ht="14.25" hidden="1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hidden="1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9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12</v>
      </c>
      <c r="Y246" s="786">
        <f t="shared" si="52"/>
        <v>12</v>
      </c>
      <c r="Z246" s="36">
        <f>IFERROR(IF(Y246=0,"",ROUNDUP(Y246/H246,0)*0.00651),"")</f>
        <v>3.2550000000000003E-2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13.260000000000002</v>
      </c>
      <c r="BN246" s="64">
        <f t="shared" si="54"/>
        <v>13.260000000000002</v>
      </c>
      <c r="BO246" s="64">
        <f t="shared" si="55"/>
        <v>2.7472527472527476E-2</v>
      </c>
      <c r="BP246" s="64">
        <f t="shared" si="56"/>
        <v>2.7472527472527476E-2</v>
      </c>
    </row>
    <row r="247" spans="1:68" ht="37.5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24</v>
      </c>
      <c r="Y247" s="786">
        <f t="shared" si="52"/>
        <v>24</v>
      </c>
      <c r="Z247" s="36">
        <f>IFERROR(IF(Y247=0,"",ROUNDUP(Y247/H247,0)*0.00651),"")</f>
        <v>6.5100000000000005E-2</v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26.520000000000003</v>
      </c>
      <c r="BN247" s="64">
        <f t="shared" si="54"/>
        <v>26.520000000000003</v>
      </c>
      <c r="BO247" s="64">
        <f t="shared" si="55"/>
        <v>5.4945054945054951E-2</v>
      </c>
      <c r="BP247" s="64">
        <f t="shared" si="56"/>
        <v>5.4945054945054951E-2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15</v>
      </c>
      <c r="Y248" s="787">
        <f>IFERROR(Y242/H242,"0")+IFERROR(Y243/H243,"0")+IFERROR(Y244/H244,"0")+IFERROR(Y245/H245,"0")+IFERROR(Y246/H246,"0")+IFERROR(Y247/H247,"0")</f>
        <v>15</v>
      </c>
      <c r="Z248" s="787">
        <f>IFERROR(IF(Z242="",0,Z242),"0")+IFERROR(IF(Z243="",0,Z243),"0")+IFERROR(IF(Z244="",0,Z244),"0")+IFERROR(IF(Z245="",0,Z245),"0")+IFERROR(IF(Z246="",0,Z246),"0")+IFERROR(IF(Z247="",0,Z247),"0")</f>
        <v>9.7650000000000015E-2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36</v>
      </c>
      <c r="Y249" s="787">
        <f>IFERROR(SUM(Y242:Y247),"0")</f>
        <v>36</v>
      </c>
      <c r="Z249" s="37"/>
      <c r="AA249" s="788"/>
      <c r="AB249" s="788"/>
      <c r="AC249" s="788"/>
    </row>
    <row r="250" spans="1:68" ht="16.5" hidden="1" customHeight="1" x14ac:dyDescent="0.25">
      <c r="A250" s="849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hidden="1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hidden="1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hidden="1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hidden="1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hidden="1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hidden="1" customHeight="1" x14ac:dyDescent="0.25">
      <c r="A262" s="849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hidden="1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hidden="1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hidden="1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60</v>
      </c>
      <c r="Y268" s="786">
        <f t="shared" si="62"/>
        <v>69.599999999999994</v>
      </c>
      <c r="Z268" s="36">
        <f>IFERROR(IF(Y268=0,"",ROUNDUP(Y268/H268,0)*0.02175),"")</f>
        <v>0.1305</v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62.482758620689651</v>
      </c>
      <c r="BN268" s="64">
        <f t="shared" si="64"/>
        <v>72.47999999999999</v>
      </c>
      <c r="BO268" s="64">
        <f t="shared" si="65"/>
        <v>9.2364532019704432E-2</v>
      </c>
      <c r="BP268" s="64">
        <f t="shared" si="66"/>
        <v>0.10714285714285714</v>
      </c>
    </row>
    <row r="269" spans="1:68" ht="27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80</v>
      </c>
      <c r="Y269" s="786">
        <f t="shared" si="62"/>
        <v>80</v>
      </c>
      <c r="Z269" s="36">
        <f>IFERROR(IF(Y269=0,"",ROUNDUP(Y269/H269,0)*0.00902),"")</f>
        <v>0.1804</v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84.2</v>
      </c>
      <c r="BN269" s="64">
        <f t="shared" si="64"/>
        <v>84.2</v>
      </c>
      <c r="BO269" s="64">
        <f t="shared" si="65"/>
        <v>0.15151515151515152</v>
      </c>
      <c r="BP269" s="64">
        <f t="shared" si="66"/>
        <v>0.15151515151515152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76</v>
      </c>
      <c r="Y272" s="786">
        <f t="shared" si="62"/>
        <v>76</v>
      </c>
      <c r="Z272" s="36">
        <f>IFERROR(IF(Y272=0,"",ROUNDUP(Y272/H272,0)*0.00902),"")</f>
        <v>0.17138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79.989999999999995</v>
      </c>
      <c r="BN272" s="64">
        <f t="shared" si="64"/>
        <v>79.989999999999995</v>
      </c>
      <c r="BO272" s="64">
        <f t="shared" si="65"/>
        <v>0.14393939393939395</v>
      </c>
      <c r="BP272" s="64">
        <f t="shared" si="66"/>
        <v>0.14393939393939395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44.172413793103445</v>
      </c>
      <c r="Y273" s="787">
        <f>IFERROR(Y264/H264,"0")+IFERROR(Y265/H265,"0")+IFERROR(Y266/H266,"0")+IFERROR(Y267/H267,"0")+IFERROR(Y268/H268,"0")+IFERROR(Y269/H269,"0")+IFERROR(Y270/H270,"0")+IFERROR(Y271/H271,"0")+IFERROR(Y272/H272,"0")</f>
        <v>45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0.48228000000000004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216</v>
      </c>
      <c r="Y274" s="787">
        <f>IFERROR(SUM(Y264:Y272),"0")</f>
        <v>225.6</v>
      </c>
      <c r="Z274" s="37"/>
      <c r="AA274" s="788"/>
      <c r="AB274" s="788"/>
      <c r="AC274" s="788"/>
    </row>
    <row r="275" spans="1:68" ht="14.25" hidden="1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hidden="1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hidden="1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hidden="1" customHeight="1" x14ac:dyDescent="0.25">
      <c r="A279" s="849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hidden="1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hidden="1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10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hidden="1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hidden="1" customHeight="1" x14ac:dyDescent="0.25">
      <c r="A293" s="849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hidden="1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hidden="1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4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hidden="1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hidden="1" customHeight="1" x14ac:dyDescent="0.25">
      <c r="A298" s="849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hidden="1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hidden="1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4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hidden="1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hidden="1" customHeight="1" x14ac:dyDescent="0.25">
      <c r="A305" s="849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hidden="1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hidden="1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10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140</v>
      </c>
      <c r="Y310" s="786">
        <f t="shared" si="72"/>
        <v>141.6</v>
      </c>
      <c r="Z310" s="36">
        <f>IFERROR(IF(Y310=0,"",ROUNDUP(Y310/H310,0)*0.00651),"")</f>
        <v>0.38408999999999999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154.70000000000002</v>
      </c>
      <c r="BN310" s="64">
        <f t="shared" si="74"/>
        <v>156.46800000000002</v>
      </c>
      <c r="BO310" s="64">
        <f t="shared" si="75"/>
        <v>0.32051282051282054</v>
      </c>
      <c r="BP310" s="64">
        <f t="shared" si="76"/>
        <v>0.32417582417582419</v>
      </c>
    </row>
    <row r="311" spans="1:68" ht="37.5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320</v>
      </c>
      <c r="Y311" s="786">
        <f t="shared" si="72"/>
        <v>321.59999999999997</v>
      </c>
      <c r="Z311" s="36">
        <f>IFERROR(IF(Y311=0,"",ROUNDUP(Y311/H311,0)*0.00651),"")</f>
        <v>0.87234</v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344</v>
      </c>
      <c r="BN311" s="64">
        <f t="shared" si="74"/>
        <v>345.71999999999997</v>
      </c>
      <c r="BO311" s="64">
        <f t="shared" si="75"/>
        <v>0.73260073260073266</v>
      </c>
      <c r="BP311" s="64">
        <f t="shared" si="76"/>
        <v>0.73626373626373631</v>
      </c>
    </row>
    <row r="312" spans="1:68" ht="37.5" hidden="1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191.66666666666669</v>
      </c>
      <c r="Y313" s="787">
        <f>IFERROR(Y307/H307,"0")+IFERROR(Y308/H308,"0")+IFERROR(Y309/H309,"0")+IFERROR(Y310/H310,"0")+IFERROR(Y311/H311,"0")+IFERROR(Y312/H312,"0")</f>
        <v>193</v>
      </c>
      <c r="Z313" s="787">
        <f>IFERROR(IF(Z307="",0,Z307),"0")+IFERROR(IF(Z308="",0,Z308),"0")+IFERROR(IF(Z309="",0,Z309),"0")+IFERROR(IF(Z310="",0,Z310),"0")+IFERROR(IF(Z311="",0,Z311),"0")+IFERROR(IF(Z312="",0,Z312),"0")</f>
        <v>1.2564299999999999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460</v>
      </c>
      <c r="Y314" s="787">
        <f>IFERROR(SUM(Y307:Y312),"0")</f>
        <v>463.19999999999993</v>
      </c>
      <c r="Z314" s="37"/>
      <c r="AA314" s="788"/>
      <c r="AB314" s="788"/>
      <c r="AC314" s="788"/>
    </row>
    <row r="315" spans="1:68" ht="16.5" hidden="1" customHeight="1" x14ac:dyDescent="0.25">
      <c r="A315" s="849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hidden="1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hidden="1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2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hidden="1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hidden="1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hidden="1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hidden="1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hidden="1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hidden="1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hidden="1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hidden="1" customHeight="1" x14ac:dyDescent="0.25">
      <c r="A328" s="849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hidden="1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hidden="1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hidden="1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hidden="1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hidden="1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hidden="1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hidden="1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hidden="1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hidden="1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hidden="1" customHeight="1" x14ac:dyDescent="0.25">
      <c r="A342" s="849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hidden="1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hidden="1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hidden="1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hidden="1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140</v>
      </c>
      <c r="Y348" s="786">
        <f>IFERROR(IF(X348="",0,CEILING((X348/$H348),1)*$H348),"")</f>
        <v>140.70000000000002</v>
      </c>
      <c r="Z348" s="36">
        <f>IFERROR(IF(Y348=0,"",ROUNDUP(Y348/H348,0)*0.00502),"")</f>
        <v>0.33634000000000003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146.66666666666666</v>
      </c>
      <c r="BN348" s="64">
        <f>IFERROR(Y348*I348/H348,"0")</f>
        <v>147.40000000000003</v>
      </c>
      <c r="BO348" s="64">
        <f>IFERROR(1/J348*(X348/H348),"0")</f>
        <v>0.28490028490028491</v>
      </c>
      <c r="BP348" s="64">
        <f>IFERROR(1/J348*(Y348/H348),"0")</f>
        <v>0.28632478632478636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66.666666666666657</v>
      </c>
      <c r="Y350" s="787">
        <f>IFERROR(Y348/H348,"0")+IFERROR(Y349/H349,"0")</f>
        <v>67</v>
      </c>
      <c r="Z350" s="787">
        <f>IFERROR(IF(Z348="",0,Z348),"0")+IFERROR(IF(Z349="",0,Z349),"0")</f>
        <v>0.33634000000000003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140</v>
      </c>
      <c r="Y351" s="787">
        <f>IFERROR(SUM(Y348:Y349),"0")</f>
        <v>140.70000000000002</v>
      </c>
      <c r="Z351" s="37"/>
      <c r="AA351" s="788"/>
      <c r="AB351" s="788"/>
      <c r="AC351" s="788"/>
    </row>
    <row r="352" spans="1:68" ht="14.25" hidden="1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hidden="1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hidden="1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hidden="1" customHeight="1" x14ac:dyDescent="0.25">
      <c r="A356" s="849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hidden="1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10</v>
      </c>
      <c r="Y358" s="786">
        <f t="shared" ref="Y358:Y366" si="77">IFERROR(IF(X358="",0,CEILING((X358/$H358),1)*$H358),"")</f>
        <v>10.8</v>
      </c>
      <c r="Z358" s="36">
        <f>IFERROR(IF(Y358=0,"",ROUNDUP(Y358/H358,0)*0.02175),"")</f>
        <v>2.1749999999999999E-2</v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10.444444444444443</v>
      </c>
      <c r="BN358" s="64">
        <f t="shared" ref="BN358:BN366" si="79">IFERROR(Y358*I358/H358,"0")</f>
        <v>11.28</v>
      </c>
      <c r="BO358" s="64">
        <f t="shared" ref="BO358:BO366" si="80">IFERROR(1/J358*(X358/H358),"0")</f>
        <v>1.653439153439153E-2</v>
      </c>
      <c r="BP358" s="64">
        <f t="shared" ref="BP358:BP366" si="81">IFERROR(1/J358*(Y358/H358),"0")</f>
        <v>1.7857142857142856E-2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10</v>
      </c>
      <c r="Y360" s="786">
        <f t="shared" si="77"/>
        <v>10.8</v>
      </c>
      <c r="Z360" s="36">
        <f>IFERROR(IF(Y360=0,"",ROUNDUP(Y360/H360,0)*0.02175),"")</f>
        <v>2.1749999999999999E-2</v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10.444444444444443</v>
      </c>
      <c r="BN360" s="64">
        <f t="shared" si="79"/>
        <v>11.28</v>
      </c>
      <c r="BO360" s="64">
        <f t="shared" si="80"/>
        <v>1.653439153439153E-2</v>
      </c>
      <c r="BP360" s="64">
        <f t="shared" si="81"/>
        <v>1.7857142857142856E-2</v>
      </c>
    </row>
    <row r="361" spans="1:68" ht="37.5" hidden="1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9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4</v>
      </c>
      <c r="Y365" s="786">
        <f t="shared" si="77"/>
        <v>4</v>
      </c>
      <c r="Z365" s="36">
        <f>IFERROR(IF(Y365=0,"",ROUNDUP(Y365/H365,0)*0.00902),"")</f>
        <v>9.0200000000000002E-3</v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4.21</v>
      </c>
      <c r="BN365" s="64">
        <f t="shared" si="79"/>
        <v>4.21</v>
      </c>
      <c r="BO365" s="64">
        <f t="shared" si="80"/>
        <v>7.575757575757576E-3</v>
      </c>
      <c r="BP365" s="64">
        <f t="shared" si="81"/>
        <v>7.575757575757576E-3</v>
      </c>
    </row>
    <row r="366" spans="1:68" ht="27" hidden="1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2.8518518518518516</v>
      </c>
      <c r="Y367" s="787">
        <f>IFERROR(Y358/H358,"0")+IFERROR(Y359/H359,"0")+IFERROR(Y360/H360,"0")+IFERROR(Y361/H361,"0")+IFERROR(Y362/H362,"0")+IFERROR(Y363/H363,"0")+IFERROR(Y364/H364,"0")+IFERROR(Y365/H365,"0")+IFERROR(Y366/H366,"0")</f>
        <v>3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5.2519999999999997E-2</v>
      </c>
      <c r="AA367" s="788"/>
      <c r="AB367" s="788"/>
      <c r="AC367" s="788"/>
    </row>
    <row r="368" spans="1:68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24</v>
      </c>
      <c r="Y368" s="787">
        <f>IFERROR(SUM(Y358:Y366),"0")</f>
        <v>25.6</v>
      </c>
      <c r="Z368" s="37"/>
      <c r="AA368" s="788"/>
      <c r="AB368" s="788"/>
      <c r="AC368" s="788"/>
    </row>
    <row r="369" spans="1:68" ht="14.25" hidden="1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hidden="1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10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hidden="1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hidden="1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hidden="1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hidden="1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hidden="1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hidden="1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0</v>
      </c>
      <c r="Y386" s="78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250</v>
      </c>
      <c r="Y387" s="786">
        <f>IFERROR(IF(X387="",0,CEILING((X387/$H387),1)*$H387),"")</f>
        <v>257.39999999999998</v>
      </c>
      <c r="Z387" s="36">
        <f>IFERROR(IF(Y387=0,"",ROUNDUP(Y387/H387,0)*0.02175),"")</f>
        <v>0.71775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268.07692307692309</v>
      </c>
      <c r="BN387" s="64">
        <f>IFERROR(Y387*I387/H387,"0")</f>
        <v>276.012</v>
      </c>
      <c r="BO387" s="64">
        <f>IFERROR(1/J387*(X387/H387),"0")</f>
        <v>0.57234432234432231</v>
      </c>
      <c r="BP387" s="64">
        <f>IFERROR(1/J387*(Y387/H387),"0")</f>
        <v>0.5892857142857143</v>
      </c>
    </row>
    <row r="388" spans="1:68" ht="16.5" hidden="1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183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20</v>
      </c>
      <c r="Y389" s="786">
        <f>IFERROR(IF(X389="",0,CEILING((X389/$H389),1)*$H389),"")</f>
        <v>25.200000000000003</v>
      </c>
      <c r="Z389" s="36">
        <f>IFERROR(IF(Y389=0,"",ROUNDUP(Y389/H389,0)*0.02175),"")</f>
        <v>6.5250000000000002E-2</v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21.342857142857142</v>
      </c>
      <c r="BN389" s="64">
        <f>IFERROR(Y389*I389/H389,"0")</f>
        <v>26.892000000000003</v>
      </c>
      <c r="BO389" s="64">
        <f>IFERROR(1/J389*(X389/H389),"0")</f>
        <v>4.2517006802721087E-2</v>
      </c>
      <c r="BP389" s="64">
        <f>IFERROR(1/J389*(Y389/H389),"0")</f>
        <v>5.3571428571428568E-2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34.432234432234431</v>
      </c>
      <c r="Y390" s="787">
        <f>IFERROR(Y386/H386,"0")+IFERROR(Y387/H387,"0")+IFERROR(Y388/H388,"0")+IFERROR(Y389/H389,"0")</f>
        <v>36</v>
      </c>
      <c r="Z390" s="787">
        <f>IFERROR(IF(Z386="",0,Z386),"0")+IFERROR(IF(Z387="",0,Z387),"0")+IFERROR(IF(Z388="",0,Z388),"0")+IFERROR(IF(Z389="",0,Z389),"0")</f>
        <v>0.78300000000000003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270</v>
      </c>
      <c r="Y391" s="787">
        <f>IFERROR(SUM(Y386:Y389),"0")</f>
        <v>282.59999999999997</v>
      </c>
      <c r="Z391" s="37"/>
      <c r="AA391" s="788"/>
      <c r="AB391" s="788"/>
      <c r="AC391" s="788"/>
    </row>
    <row r="392" spans="1:68" ht="14.25" hidden="1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hidden="1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48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2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0</v>
      </c>
      <c r="Y395" s="786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0</v>
      </c>
      <c r="Y396" s="786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0</v>
      </c>
      <c r="Y397" s="787">
        <f>IFERROR(Y393/H393,"0")+IFERROR(Y394/H394,"0")+IFERROR(Y395/H395,"0")+IFERROR(Y396/H396,"0")</f>
        <v>0</v>
      </c>
      <c r="Z397" s="787">
        <f>IFERROR(IF(Z393="",0,Z393),"0")+IFERROR(IF(Z394="",0,Z394),"0")+IFERROR(IF(Z395="",0,Z395),"0")+IFERROR(IF(Z396="",0,Z396),"0")</f>
        <v>0</v>
      </c>
      <c r="AA397" s="788"/>
      <c r="AB397" s="788"/>
      <c r="AC397" s="788"/>
    </row>
    <row r="398" spans="1:68" hidden="1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0</v>
      </c>
      <c r="Y398" s="787">
        <f>IFERROR(SUM(Y393:Y396),"0")</f>
        <v>0</v>
      </c>
      <c r="Z398" s="37"/>
      <c r="AA398" s="788"/>
      <c r="AB398" s="788"/>
      <c r="AC398" s="788"/>
    </row>
    <row r="399" spans="1:68" ht="14.25" hidden="1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hidden="1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9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9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hidden="1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hidden="1" customHeight="1" x14ac:dyDescent="0.25">
      <c r="A405" s="849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hidden="1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42</v>
      </c>
      <c r="Y407" s="786">
        <f>IFERROR(IF(X407="",0,CEILING((X407/$H407),1)*$H407),"")</f>
        <v>43.2</v>
      </c>
      <c r="Z407" s="36">
        <f>IFERROR(IF(Y407=0,"",ROUNDUP(Y407/H407,0)*0.00651),"")</f>
        <v>0.15623999999999999</v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47.32</v>
      </c>
      <c r="BN407" s="64">
        <f>IFERROR(Y407*I407/H407,"0")</f>
        <v>48.671999999999997</v>
      </c>
      <c r="BO407" s="64">
        <f>IFERROR(1/J407*(X407/H407),"0")</f>
        <v>0.12820512820512822</v>
      </c>
      <c r="BP407" s="64">
        <f>IFERROR(1/J407*(Y407/H407),"0")</f>
        <v>0.13186813186813187</v>
      </c>
    </row>
    <row r="408" spans="1:68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23.333333333333332</v>
      </c>
      <c r="Y408" s="787">
        <f>IFERROR(Y407/H407,"0")</f>
        <v>24</v>
      </c>
      <c r="Z408" s="787">
        <f>IFERROR(IF(Z407="",0,Z407),"0")</f>
        <v>0.15623999999999999</v>
      </c>
      <c r="AA408" s="788"/>
      <c r="AB408" s="788"/>
      <c r="AC408" s="788"/>
    </row>
    <row r="409" spans="1:68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42</v>
      </c>
      <c r="Y409" s="787">
        <f>IFERROR(SUM(Y407:Y407),"0")</f>
        <v>43.2</v>
      </c>
      <c r="Z409" s="37"/>
      <c r="AA409" s="788"/>
      <c r="AB409" s="788"/>
      <c r="AC409" s="788"/>
    </row>
    <row r="410" spans="1:68" ht="14.25" hidden="1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hidden="1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665</v>
      </c>
      <c r="Y412" s="786">
        <f>IFERROR(IF(X412="",0,CEILING((X412/$H412),1)*$H412),"")</f>
        <v>665.7</v>
      </c>
      <c r="Z412" s="36">
        <f>IFERROR(IF(Y412=0,"",ROUNDUP(Y412/H412,0)*0.00651),"")</f>
        <v>2.0636700000000001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744.8</v>
      </c>
      <c r="BN412" s="64">
        <f>IFERROR(Y412*I412/H412,"0")</f>
        <v>745.58399999999995</v>
      </c>
      <c r="BO412" s="64">
        <f>IFERROR(1/J412*(X412/H412),"0")</f>
        <v>1.73992673992674</v>
      </c>
      <c r="BP412" s="64">
        <f>IFERROR(1/J412*(Y412/H412),"0")</f>
        <v>1.7417582417582418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245</v>
      </c>
      <c r="Y413" s="786">
        <f>IFERROR(IF(X413="",0,CEILING((X413/$H413),1)*$H413),"")</f>
        <v>245.70000000000002</v>
      </c>
      <c r="Z413" s="36">
        <f>IFERROR(IF(Y413=0,"",ROUNDUP(Y413/H413,0)*0.00651),"")</f>
        <v>0.76167000000000007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272.99999999999994</v>
      </c>
      <c r="BN413" s="64">
        <f>IFERROR(Y413*I413/H413,"0")</f>
        <v>273.77999999999997</v>
      </c>
      <c r="BO413" s="64">
        <f>IFERROR(1/J413*(X413/H413),"0")</f>
        <v>0.64102564102564097</v>
      </c>
      <c r="BP413" s="64">
        <f>IFERROR(1/J413*(Y413/H413),"0")</f>
        <v>0.6428571428571429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433.33333333333326</v>
      </c>
      <c r="Y414" s="787">
        <f>IFERROR(Y411/H411,"0")+IFERROR(Y412/H412,"0")+IFERROR(Y413/H413,"0")</f>
        <v>434</v>
      </c>
      <c r="Z414" s="787">
        <f>IFERROR(IF(Z411="",0,Z411),"0")+IFERROR(IF(Z412="",0,Z412),"0")+IFERROR(IF(Z413="",0,Z413),"0")</f>
        <v>2.8253400000000002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910</v>
      </c>
      <c r="Y415" s="787">
        <f>IFERROR(SUM(Y411:Y413),"0")</f>
        <v>911.40000000000009</v>
      </c>
      <c r="Z415" s="37"/>
      <c r="AA415" s="788"/>
      <c r="AB415" s="788"/>
      <c r="AC415" s="788"/>
    </row>
    <row r="416" spans="1:68" ht="27.75" hidden="1" customHeight="1" x14ac:dyDescent="0.2">
      <c r="A416" s="892" t="s">
        <v>671</v>
      </c>
      <c r="B416" s="893"/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93"/>
      <c r="R416" s="893"/>
      <c r="S416" s="893"/>
      <c r="T416" s="893"/>
      <c r="U416" s="893"/>
      <c r="V416" s="893"/>
      <c r="W416" s="893"/>
      <c r="X416" s="893"/>
      <c r="Y416" s="893"/>
      <c r="Z416" s="893"/>
      <c r="AA416" s="48"/>
      <c r="AB416" s="48"/>
      <c r="AC416" s="48"/>
    </row>
    <row r="417" spans="1:68" ht="16.5" hidden="1" customHeight="1" x14ac:dyDescent="0.25">
      <c r="A417" s="849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hidden="1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1600</v>
      </c>
      <c r="Y419" s="786">
        <f t="shared" ref="Y419:Y429" si="87">IFERROR(IF(X419="",0,CEILING((X419/$H419),1)*$H419),"")</f>
        <v>1605</v>
      </c>
      <c r="Z419" s="36">
        <f>IFERROR(IF(Y419=0,"",ROUNDUP(Y419/H419,0)*0.02175),"")</f>
        <v>2.3272499999999998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1651.2</v>
      </c>
      <c r="BN419" s="64">
        <f t="shared" ref="BN419:BN429" si="89">IFERROR(Y419*I419/H419,"0")</f>
        <v>1656.3600000000001</v>
      </c>
      <c r="BO419" s="64">
        <f t="shared" ref="BO419:BO429" si="90">IFERROR(1/J419*(X419/H419),"0")</f>
        <v>2.2222222222222223</v>
      </c>
      <c r="BP419" s="64">
        <f t="shared" ref="BP419:BP429" si="91">IFERROR(1/J419*(Y419/H419),"0")</f>
        <v>2.2291666666666665</v>
      </c>
    </row>
    <row r="420" spans="1:68" ht="27" hidden="1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1500</v>
      </c>
      <c r="Y421" s="786">
        <f t="shared" si="87"/>
        <v>1500</v>
      </c>
      <c r="Z421" s="36">
        <f>IFERROR(IF(Y421=0,"",ROUNDUP(Y421/H421,0)*0.02175),"")</f>
        <v>2.1749999999999998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1548</v>
      </c>
      <c r="BN421" s="64">
        <f t="shared" si="89"/>
        <v>1548</v>
      </c>
      <c r="BO421" s="64">
        <f t="shared" si="90"/>
        <v>2.083333333333333</v>
      </c>
      <c r="BP421" s="64">
        <f t="shared" si="91"/>
        <v>2.083333333333333</v>
      </c>
    </row>
    <row r="422" spans="1:68" ht="27" hidden="1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1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2900</v>
      </c>
      <c r="Y424" s="786">
        <f t="shared" si="87"/>
        <v>2910</v>
      </c>
      <c r="Z424" s="36">
        <f>IFERROR(IF(Y424=0,"",ROUNDUP(Y424/H424,0)*0.02175),"")</f>
        <v>4.2195</v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2992.8</v>
      </c>
      <c r="BN424" s="64">
        <f t="shared" si="89"/>
        <v>3003.1200000000003</v>
      </c>
      <c r="BO424" s="64">
        <f t="shared" si="90"/>
        <v>4.0277777777777777</v>
      </c>
      <c r="BP424" s="64">
        <f t="shared" si="91"/>
        <v>4.0416666666666661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0</v>
      </c>
      <c r="Y425" s="786">
        <f t="shared" si="87"/>
        <v>0</v>
      </c>
      <c r="Z425" s="36" t="str">
        <f>IFERROR(IF(Y425=0,"",ROUNDUP(Y425/H425,0)*0.02175),"")</f>
        <v/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35</v>
      </c>
      <c r="Y429" s="786">
        <f t="shared" si="87"/>
        <v>35</v>
      </c>
      <c r="Z429" s="36">
        <f>IFERROR(IF(Y429=0,"",ROUNDUP(Y429/H429,0)*0.00902),"")</f>
        <v>6.3140000000000002E-2</v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36.47</v>
      </c>
      <c r="BN429" s="64">
        <f t="shared" si="89"/>
        <v>36.47</v>
      </c>
      <c r="BO429" s="64">
        <f t="shared" si="90"/>
        <v>5.3030303030303032E-2</v>
      </c>
      <c r="BP429" s="64">
        <f t="shared" si="91"/>
        <v>5.3030303030303032E-2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407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408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8.7848900000000008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6035</v>
      </c>
      <c r="Y431" s="787">
        <f>IFERROR(SUM(Y419:Y429),"0")</f>
        <v>6050</v>
      </c>
      <c r="Z431" s="37"/>
      <c r="AA431" s="788"/>
      <c r="AB431" s="788"/>
      <c r="AC431" s="788"/>
    </row>
    <row r="432" spans="1:68" ht="14.25" hidden="1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1500</v>
      </c>
      <c r="Y433" s="786">
        <f>IFERROR(IF(X433="",0,CEILING((X433/$H433),1)*$H433),"")</f>
        <v>1500</v>
      </c>
      <c r="Z433" s="36">
        <f>IFERROR(IF(Y433=0,"",ROUNDUP(Y433/H433,0)*0.02175),"")</f>
        <v>2.1749999999999998</v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1548</v>
      </c>
      <c r="BN433" s="64">
        <f>IFERROR(Y433*I433/H433,"0")</f>
        <v>1548</v>
      </c>
      <c r="BO433" s="64">
        <f>IFERROR(1/J433*(X433/H433),"0")</f>
        <v>2.083333333333333</v>
      </c>
      <c r="BP433" s="64">
        <f>IFERROR(1/J433*(Y433/H433),"0")</f>
        <v>2.083333333333333</v>
      </c>
    </row>
    <row r="434" spans="1:68" ht="27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1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4</v>
      </c>
      <c r="Y434" s="786">
        <f>IFERROR(IF(X434="",0,CEILING((X434/$H434),1)*$H434),"")</f>
        <v>4</v>
      </c>
      <c r="Z434" s="36">
        <f>IFERROR(IF(Y434=0,"",ROUNDUP(Y434/H434,0)*0.00902),"")</f>
        <v>9.0200000000000002E-3</v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4.21</v>
      </c>
      <c r="BN434" s="64">
        <f>IFERROR(Y434*I434/H434,"0")</f>
        <v>4.21</v>
      </c>
      <c r="BO434" s="64">
        <f>IFERROR(1/J434*(X434/H434),"0")</f>
        <v>7.575757575757576E-3</v>
      </c>
      <c r="BP434" s="64">
        <f>IFERROR(1/J434*(Y434/H434),"0")</f>
        <v>7.575757575757576E-3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101</v>
      </c>
      <c r="Y435" s="787">
        <f>IFERROR(Y433/H433,"0")+IFERROR(Y434/H434,"0")</f>
        <v>101</v>
      </c>
      <c r="Z435" s="787">
        <f>IFERROR(IF(Z433="",0,Z433),"0")+IFERROR(IF(Z434="",0,Z434),"0")</f>
        <v>2.1840199999999999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1504</v>
      </c>
      <c r="Y436" s="787">
        <f>IFERROR(SUM(Y433:Y434),"0")</f>
        <v>1504</v>
      </c>
      <c r="Z436" s="37"/>
      <c r="AA436" s="788"/>
      <c r="AB436" s="788"/>
      <c r="AC436" s="788"/>
    </row>
    <row r="437" spans="1:68" ht="14.25" hidden="1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hidden="1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994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75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0</v>
      </c>
      <c r="Y439" s="786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0</v>
      </c>
      <c r="Y440" s="787">
        <f>IFERROR(Y438/H438,"0")+IFERROR(Y439/H439,"0")</f>
        <v>0</v>
      </c>
      <c r="Z440" s="787">
        <f>IFERROR(IF(Z438="",0,Z438),"0")+IFERROR(IF(Z439="",0,Z439),"0")</f>
        <v>0</v>
      </c>
      <c r="AA440" s="788"/>
      <c r="AB440" s="788"/>
      <c r="AC440" s="788"/>
    </row>
    <row r="441" spans="1:68" hidden="1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0</v>
      </c>
      <c r="Y441" s="787">
        <f>IFERROR(SUM(Y438:Y439),"0")</f>
        <v>0</v>
      </c>
      <c r="Z441" s="37"/>
      <c r="AA441" s="788"/>
      <c r="AB441" s="788"/>
      <c r="AC441" s="788"/>
    </row>
    <row r="442" spans="1:68" ht="14.25" hidden="1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0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50</v>
      </c>
      <c r="Y443" s="786">
        <f>IFERROR(IF(X443="",0,CEILING((X443/$H443),1)*$H443),"")</f>
        <v>54</v>
      </c>
      <c r="Z443" s="36">
        <f>IFERROR(IF(Y443=0,"",ROUNDUP(Y443/H443,0)*0.02175),"")</f>
        <v>0.1305</v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53.133333333333333</v>
      </c>
      <c r="BN443" s="64">
        <f>IFERROR(Y443*I443/H443,"0")</f>
        <v>57.384</v>
      </c>
      <c r="BO443" s="64">
        <f>IFERROR(1/J443*(X443/H443),"0")</f>
        <v>9.9206349206349201E-2</v>
      </c>
      <c r="BP443" s="64">
        <f>IFERROR(1/J443*(Y443/H443),"0")</f>
        <v>0.10714285714285714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5.5555555555555554</v>
      </c>
      <c r="Y444" s="787">
        <f>IFERROR(Y443/H443,"0")</f>
        <v>6</v>
      </c>
      <c r="Z444" s="787">
        <f>IFERROR(IF(Z443="",0,Z443),"0")</f>
        <v>0.1305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50</v>
      </c>
      <c r="Y445" s="787">
        <f>IFERROR(SUM(Y443:Y443),"0")</f>
        <v>54</v>
      </c>
      <c r="Z445" s="37"/>
      <c r="AA445" s="788"/>
      <c r="AB445" s="788"/>
      <c r="AC445" s="788"/>
    </row>
    <row r="446" spans="1:68" ht="16.5" hidden="1" customHeight="1" x14ac:dyDescent="0.25">
      <c r="A446" s="849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hidden="1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hidden="1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30</v>
      </c>
      <c r="Y454" s="786">
        <f t="shared" si="92"/>
        <v>36</v>
      </c>
      <c r="Z454" s="36">
        <f t="shared" si="93"/>
        <v>6.5250000000000002E-2</v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31.200000000000003</v>
      </c>
      <c r="BN454" s="64">
        <f t="shared" si="95"/>
        <v>37.440000000000005</v>
      </c>
      <c r="BO454" s="64">
        <f t="shared" si="96"/>
        <v>4.4642857142857137E-2</v>
      </c>
      <c r="BP454" s="64">
        <f t="shared" si="97"/>
        <v>5.3571428571428568E-2</v>
      </c>
    </row>
    <row r="455" spans="1:68" ht="37.5" hidden="1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2.5</v>
      </c>
      <c r="Y456" s="787">
        <f>IFERROR(Y448/H448,"0")+IFERROR(Y449/H449,"0")+IFERROR(Y450/H450,"0")+IFERROR(Y451/H451,"0")+IFERROR(Y452/H452,"0")+IFERROR(Y453/H453,"0")+IFERROR(Y454/H454,"0")+IFERROR(Y455/H455,"0")</f>
        <v>3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6.5250000000000002E-2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30</v>
      </c>
      <c r="Y457" s="787">
        <f>IFERROR(SUM(Y448:Y455),"0")</f>
        <v>36</v>
      </c>
      <c r="Z457" s="37"/>
      <c r="AA457" s="788"/>
      <c r="AB457" s="788"/>
      <c r="AC457" s="788"/>
    </row>
    <row r="458" spans="1:68" ht="14.25" hidden="1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hidden="1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1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hidden="1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hidden="1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6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30</v>
      </c>
      <c r="Y464" s="786">
        <f>IFERROR(IF(X464="",0,CEILING((X464/$H464),1)*$H464),"")</f>
        <v>36</v>
      </c>
      <c r="Z464" s="36">
        <f>IFERROR(IF(Y464=0,"",ROUNDUP(Y464/H464,0)*0.02175),"")</f>
        <v>8.6999999999999994E-2</v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31.880000000000003</v>
      </c>
      <c r="BN464" s="64">
        <f>IFERROR(Y464*I464/H464,"0")</f>
        <v>38.256</v>
      </c>
      <c r="BO464" s="64">
        <f>IFERROR(1/J464*(X464/H464),"0")</f>
        <v>5.9523809523809521E-2</v>
      </c>
      <c r="BP464" s="64">
        <f>IFERROR(1/J464*(Y464/H464),"0")</f>
        <v>7.1428571428571425E-2</v>
      </c>
    </row>
    <row r="465" spans="1:68" ht="37.5" hidden="1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080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3.3333333333333335</v>
      </c>
      <c r="Y469" s="787">
        <f>IFERROR(Y464/H464,"0")+IFERROR(Y465/H465,"0")+IFERROR(Y466/H466,"0")+IFERROR(Y467/H467,"0")+IFERROR(Y468/H468,"0")</f>
        <v>4</v>
      </c>
      <c r="Z469" s="787">
        <f>IFERROR(IF(Z464="",0,Z464),"0")+IFERROR(IF(Z465="",0,Z465),"0")+IFERROR(IF(Z466="",0,Z466),"0")+IFERROR(IF(Z467="",0,Z467),"0")+IFERROR(IF(Z468="",0,Z468),"0")</f>
        <v>8.6999999999999994E-2</v>
      </c>
      <c r="AA469" s="788"/>
      <c r="AB469" s="788"/>
      <c r="AC469" s="788"/>
    </row>
    <row r="470" spans="1:68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30</v>
      </c>
      <c r="Y470" s="787">
        <f>IFERROR(SUM(Y464:Y468),"0")</f>
        <v>36</v>
      </c>
      <c r="Z470" s="37"/>
      <c r="AA470" s="788"/>
      <c r="AB470" s="788"/>
      <c r="AC470" s="788"/>
    </row>
    <row r="471" spans="1:68" ht="14.25" hidden="1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hidden="1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74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hidden="1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hidden="1" customHeight="1" x14ac:dyDescent="0.2">
      <c r="A475" s="892" t="s">
        <v>760</v>
      </c>
      <c r="B475" s="893"/>
      <c r="C475" s="893"/>
      <c r="D475" s="893"/>
      <c r="E475" s="893"/>
      <c r="F475" s="893"/>
      <c r="G475" s="893"/>
      <c r="H475" s="893"/>
      <c r="I475" s="893"/>
      <c r="J475" s="893"/>
      <c r="K475" s="893"/>
      <c r="L475" s="893"/>
      <c r="M475" s="893"/>
      <c r="N475" s="893"/>
      <c r="O475" s="893"/>
      <c r="P475" s="893"/>
      <c r="Q475" s="893"/>
      <c r="R475" s="893"/>
      <c r="S475" s="893"/>
      <c r="T475" s="893"/>
      <c r="U475" s="893"/>
      <c r="V475" s="893"/>
      <c r="W475" s="893"/>
      <c r="X475" s="893"/>
      <c r="Y475" s="893"/>
      <c r="Z475" s="893"/>
      <c r="AA475" s="48"/>
      <c r="AB475" s="48"/>
      <c r="AC475" s="48"/>
    </row>
    <row r="476" spans="1:68" ht="16.5" hidden="1" customHeight="1" x14ac:dyDescent="0.25">
      <c r="A476" s="849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hidden="1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hidden="1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hidden="1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hidden="1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hidden="1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hidden="1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4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0</v>
      </c>
      <c r="Y483" s="786">
        <f t="shared" si="98"/>
        <v>0</v>
      </c>
      <c r="Z483" s="36" t="str">
        <f>IFERROR(IF(Y483=0,"",ROUNDUP(Y483/H483,0)*0.00753),"")</f>
        <v/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1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221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76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40</v>
      </c>
      <c r="Y488" s="786">
        <f t="shared" si="98"/>
        <v>42</v>
      </c>
      <c r="Z488" s="36">
        <f>IFERROR(IF(Y488=0,"",ROUNDUP(Y488/H488,0)*0.00753),"")</f>
        <v>7.5300000000000006E-2</v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42.190476190476183</v>
      </c>
      <c r="BN488" s="64">
        <f t="shared" si="100"/>
        <v>44.3</v>
      </c>
      <c r="BO488" s="64">
        <f t="shared" si="101"/>
        <v>6.1050061050061048E-2</v>
      </c>
      <c r="BP488" s="64">
        <f t="shared" si="102"/>
        <v>6.4102564102564097E-2</v>
      </c>
    </row>
    <row r="489" spans="1:68" ht="27" hidden="1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5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0</v>
      </c>
      <c r="Y492" s="786">
        <f t="shared" si="98"/>
        <v>0</v>
      </c>
      <c r="Z492" s="36" t="str">
        <f t="shared" si="103"/>
        <v/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28</v>
      </c>
      <c r="Y497" s="786">
        <f t="shared" si="98"/>
        <v>29.400000000000002</v>
      </c>
      <c r="Z497" s="36">
        <f t="shared" si="103"/>
        <v>7.0280000000000009E-2</v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29.733333333333331</v>
      </c>
      <c r="BN497" s="64">
        <f t="shared" si="100"/>
        <v>31.22</v>
      </c>
      <c r="BO497" s="64">
        <f t="shared" si="101"/>
        <v>5.6980056980056981E-2</v>
      </c>
      <c r="BP497" s="64">
        <f t="shared" si="102"/>
        <v>5.9829059829059839E-2</v>
      </c>
    </row>
    <row r="498" spans="1:68" ht="37.5" hidden="1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105</v>
      </c>
      <c r="Y502" s="786">
        <f t="shared" si="98"/>
        <v>105</v>
      </c>
      <c r="Z502" s="36">
        <f t="shared" si="103"/>
        <v>0.251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111.5</v>
      </c>
      <c r="BN502" s="64">
        <f t="shared" si="100"/>
        <v>111.5</v>
      </c>
      <c r="BO502" s="64">
        <f t="shared" si="101"/>
        <v>0.21367521367521369</v>
      </c>
      <c r="BP502" s="64">
        <f t="shared" si="102"/>
        <v>0.21367521367521369</v>
      </c>
    </row>
    <row r="503" spans="1:68" ht="37.5" hidden="1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72.857142857142861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74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0.39658000000000004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173</v>
      </c>
      <c r="Y508" s="787">
        <f>IFERROR(SUM(Y482:Y506),"0")</f>
        <v>176.4</v>
      </c>
      <c r="Z508" s="37"/>
      <c r="AA508" s="788"/>
      <c r="AB508" s="788"/>
      <c r="AC508" s="788"/>
    </row>
    <row r="509" spans="1:68" ht="14.25" hidden="1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hidden="1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hidden="1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hidden="1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hidden="1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9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0</v>
      </c>
      <c r="Y517" s="787">
        <f>IFERROR(Y515/H515,"0")+IFERROR(Y516/H516,"0")</f>
        <v>0</v>
      </c>
      <c r="Z517" s="787">
        <f>IFERROR(IF(Z515="",0,Z515),"0")+IFERROR(IF(Z516="",0,Z516),"0")</f>
        <v>0</v>
      </c>
      <c r="AA517" s="788"/>
      <c r="AB517" s="788"/>
      <c r="AC517" s="788"/>
    </row>
    <row r="518" spans="1:68" hidden="1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0</v>
      </c>
      <c r="Y518" s="787">
        <f>IFERROR(SUM(Y515:Y516),"0")</f>
        <v>0</v>
      </c>
      <c r="Z518" s="37"/>
      <c r="AA518" s="788"/>
      <c r="AB518" s="788"/>
      <c r="AC518" s="788"/>
    </row>
    <row r="519" spans="1:68" ht="16.5" hidden="1" customHeight="1" x14ac:dyDescent="0.25">
      <c r="A519" s="849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hidden="1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hidden="1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hidden="1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hidden="1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10</v>
      </c>
      <c r="Y525" s="786">
        <f t="shared" ref="Y525:Y530" si="104">IFERROR(IF(X525="",0,CEILING((X525/$H525),1)*$H525),"")</f>
        <v>12.600000000000001</v>
      </c>
      <c r="Z525" s="36">
        <f>IFERROR(IF(Y525=0,"",ROUNDUP(Y525/H525,0)*0.00753),"")</f>
        <v>2.2589999999999999E-2</v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10.547619047619046</v>
      </c>
      <c r="BN525" s="64">
        <f t="shared" ref="BN525:BN530" si="106">IFERROR(Y525*I525/H525,"0")</f>
        <v>13.290000000000001</v>
      </c>
      <c r="BO525" s="64">
        <f t="shared" ref="BO525:BO530" si="107">IFERROR(1/J525*(X525/H525),"0")</f>
        <v>1.5262515262515262E-2</v>
      </c>
      <c r="BP525" s="64">
        <f t="shared" ref="BP525:BP530" si="108">IFERROR(1/J525*(Y525/H525),"0")</f>
        <v>1.9230769230769232E-2</v>
      </c>
    </row>
    <row r="526" spans="1:68" ht="27" hidden="1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7</v>
      </c>
      <c r="Y529" s="786">
        <f t="shared" si="104"/>
        <v>8.4</v>
      </c>
      <c r="Z529" s="36">
        <f>IFERROR(IF(Y529=0,"",ROUNDUP(Y529/H529,0)*0.00502),"")</f>
        <v>2.0080000000000001E-2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7.4333333333333327</v>
      </c>
      <c r="BN529" s="64">
        <f t="shared" si="106"/>
        <v>8.92</v>
      </c>
      <c r="BO529" s="64">
        <f t="shared" si="107"/>
        <v>1.4245014245014245E-2</v>
      </c>
      <c r="BP529" s="64">
        <f t="shared" si="108"/>
        <v>1.7094017094017096E-2</v>
      </c>
    </row>
    <row r="530" spans="1:68" ht="27" hidden="1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5.7142857142857135</v>
      </c>
      <c r="Y531" s="787">
        <f>IFERROR(Y525/H525,"0")+IFERROR(Y526/H526,"0")+IFERROR(Y527/H527,"0")+IFERROR(Y528/H528,"0")+IFERROR(Y529/H529,"0")+IFERROR(Y530/H530,"0")</f>
        <v>7</v>
      </c>
      <c r="Z531" s="787">
        <f>IFERROR(IF(Z525="",0,Z525),"0")+IFERROR(IF(Z526="",0,Z526),"0")+IFERROR(IF(Z527="",0,Z527),"0")+IFERROR(IF(Z528="",0,Z528),"0")+IFERROR(IF(Z529="",0,Z529),"0")+IFERROR(IF(Z530="",0,Z530),"0")</f>
        <v>4.267E-2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17</v>
      </c>
      <c r="Y532" s="787">
        <f>IFERROR(SUM(Y525:Y530),"0")</f>
        <v>21</v>
      </c>
      <c r="Z532" s="37"/>
      <c r="AA532" s="788"/>
      <c r="AB532" s="788"/>
      <c r="AC532" s="788"/>
    </row>
    <row r="533" spans="1:68" ht="14.25" hidden="1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hidden="1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0</v>
      </c>
      <c r="Y534" s="786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0</v>
      </c>
      <c r="Y535" s="787">
        <f>IFERROR(Y534/H534,"0")</f>
        <v>0</v>
      </c>
      <c r="Z535" s="787">
        <f>IFERROR(IF(Z534="",0,Z534),"0")</f>
        <v>0</v>
      </c>
      <c r="AA535" s="788"/>
      <c r="AB535" s="788"/>
      <c r="AC535" s="788"/>
    </row>
    <row r="536" spans="1:68" hidden="1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0</v>
      </c>
      <c r="Y536" s="787">
        <f>IFERROR(SUM(Y534:Y534),"0")</f>
        <v>0</v>
      </c>
      <c r="Z536" s="37"/>
      <c r="AA536" s="788"/>
      <c r="AB536" s="788"/>
      <c r="AC536" s="788"/>
    </row>
    <row r="537" spans="1:68" ht="14.25" hidden="1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hidden="1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3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0</v>
      </c>
      <c r="Y538" s="786">
        <f>IFERROR(IF(X538="",0,CEILING((X538/$H538),1)*$H538),"")</f>
        <v>0</v>
      </c>
      <c r="Z538" s="36" t="str">
        <f>IFERROR(IF(Y538=0,"",ROUNDUP(Y538/H538,0)*0.00627),"")</f>
        <v/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0</v>
      </c>
      <c r="Y539" s="787">
        <f>IFERROR(Y538/H538,"0")</f>
        <v>0</v>
      </c>
      <c r="Z539" s="787">
        <f>IFERROR(IF(Z538="",0,Z538),"0")</f>
        <v>0</v>
      </c>
      <c r="AA539" s="788"/>
      <c r="AB539" s="788"/>
      <c r="AC539" s="788"/>
    </row>
    <row r="540" spans="1:68" hidden="1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0</v>
      </c>
      <c r="Y540" s="787">
        <f>IFERROR(SUM(Y538:Y538),"0")</f>
        <v>0</v>
      </c>
      <c r="Z540" s="37"/>
      <c r="AA540" s="788"/>
      <c r="AB540" s="788"/>
      <c r="AC540" s="788"/>
    </row>
    <row r="541" spans="1:68" ht="16.5" hidden="1" customHeight="1" x14ac:dyDescent="0.25">
      <c r="A541" s="849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hidden="1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4</v>
      </c>
      <c r="Y543" s="786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4.5733333333333341</v>
      </c>
      <c r="BN543" s="64">
        <f>IFERROR(Y543*I543/H543,"0")</f>
        <v>5.4880000000000004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10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2</v>
      </c>
      <c r="Y544" s="786">
        <f>IFERROR(IF(X544="",0,CEILING((X544/$H544),1)*$H544),"")</f>
        <v>2.4</v>
      </c>
      <c r="Z544" s="36">
        <f>IFERROR(IF(Y544=0,"",ROUNDUP(Y544/H544,0)*0.00502),"")</f>
        <v>1.004E-2</v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2.166666666666667</v>
      </c>
      <c r="BN544" s="64">
        <f>IFERROR(Y544*I544/H544,"0")</f>
        <v>2.6</v>
      </c>
      <c r="BO544" s="64">
        <f>IFERROR(1/J544*(X544/H544),"0")</f>
        <v>7.1225071225071235E-3</v>
      </c>
      <c r="BP544" s="64">
        <f>IFERROR(1/J544*(Y544/H544),"0")</f>
        <v>8.5470085470085479E-3</v>
      </c>
    </row>
    <row r="545" spans="1:68" ht="27" hidden="1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0</v>
      </c>
      <c r="Y545" s="786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56.000000000000007</v>
      </c>
      <c r="Y546" s="786">
        <f>IFERROR(IF(X546="",0,CEILING((X546/$H546),1)*$H546),"")</f>
        <v>57.12</v>
      </c>
      <c r="Z546" s="36">
        <f>IFERROR(IF(Y546=0,"",ROUNDUP(Y546/H546,0)*0.00502),"")</f>
        <v>0.17068</v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83.333333333333357</v>
      </c>
      <c r="BN546" s="64">
        <f>IFERROR(Y546*I546/H546,"0")</f>
        <v>85</v>
      </c>
      <c r="BO546" s="64">
        <f>IFERROR(1/J546*(X546/H546),"0")</f>
        <v>0.14245014245014248</v>
      </c>
      <c r="BP546" s="64">
        <f>IFERROR(1/J546*(Y546/H546),"0")</f>
        <v>0.14529914529914531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38.333333333333336</v>
      </c>
      <c r="Y547" s="787">
        <f>IFERROR(Y543/H543,"0")+IFERROR(Y544/H544,"0")+IFERROR(Y545/H545,"0")+IFERROR(Y546/H546,"0")</f>
        <v>40</v>
      </c>
      <c r="Z547" s="787">
        <f>IFERROR(IF(Z543="",0,Z543),"0")+IFERROR(IF(Z544="",0,Z544),"0")+IFERROR(IF(Z545="",0,Z545),"0")+IFERROR(IF(Z546="",0,Z546),"0")</f>
        <v>0.20080000000000001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62.000000000000007</v>
      </c>
      <c r="Y548" s="787">
        <f>IFERROR(SUM(Y543:Y546),"0")</f>
        <v>64.319999999999993</v>
      </c>
      <c r="Z548" s="37"/>
      <c r="AA548" s="788"/>
      <c r="AB548" s="788"/>
      <c r="AC548" s="788"/>
    </row>
    <row r="549" spans="1:68" ht="16.5" hidden="1" customHeight="1" x14ac:dyDescent="0.25">
      <c r="A549" s="849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hidden="1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hidden="1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hidden="1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hidden="1" customHeight="1" x14ac:dyDescent="0.2">
      <c r="A554" s="892" t="s">
        <v>870</v>
      </c>
      <c r="B554" s="893"/>
      <c r="C554" s="893"/>
      <c r="D554" s="893"/>
      <c r="E554" s="893"/>
      <c r="F554" s="893"/>
      <c r="G554" s="893"/>
      <c r="H554" s="893"/>
      <c r="I554" s="893"/>
      <c r="J554" s="893"/>
      <c r="K554" s="893"/>
      <c r="L554" s="893"/>
      <c r="M554" s="893"/>
      <c r="N554" s="893"/>
      <c r="O554" s="893"/>
      <c r="P554" s="893"/>
      <c r="Q554" s="893"/>
      <c r="R554" s="893"/>
      <c r="S554" s="893"/>
      <c r="T554" s="893"/>
      <c r="U554" s="893"/>
      <c r="V554" s="893"/>
      <c r="W554" s="893"/>
      <c r="X554" s="893"/>
      <c r="Y554" s="893"/>
      <c r="Z554" s="893"/>
      <c r="AA554" s="48"/>
      <c r="AB554" s="48"/>
      <c r="AC554" s="48"/>
    </row>
    <row r="555" spans="1:68" ht="16.5" hidden="1" customHeight="1" x14ac:dyDescent="0.25">
      <c r="A555" s="849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hidden="1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hidden="1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5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200</v>
      </c>
      <c r="Y558" s="786">
        <f t="shared" si="109"/>
        <v>200.64000000000001</v>
      </c>
      <c r="Z558" s="36">
        <f t="shared" ref="Z558:Z563" si="114">IFERROR(IF(Y558=0,"",ROUNDUP(Y558/H558,0)*0.01196),"")</f>
        <v>0.45448</v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213.63636363636363</v>
      </c>
      <c r="BN558" s="64">
        <f t="shared" si="111"/>
        <v>214.32</v>
      </c>
      <c r="BO558" s="64">
        <f t="shared" si="112"/>
        <v>0.36421911421911418</v>
      </c>
      <c r="BP558" s="64">
        <f t="shared" si="113"/>
        <v>0.36538461538461542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150</v>
      </c>
      <c r="Y561" s="786">
        <f t="shared" si="109"/>
        <v>153.12</v>
      </c>
      <c r="Z561" s="36">
        <f t="shared" si="114"/>
        <v>0.34683999999999998</v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160.22727272727272</v>
      </c>
      <c r="BN561" s="64">
        <f t="shared" si="111"/>
        <v>163.56</v>
      </c>
      <c r="BO561" s="64">
        <f t="shared" si="112"/>
        <v>0.27316433566433568</v>
      </c>
      <c r="BP561" s="64">
        <f t="shared" si="113"/>
        <v>0.27884615384615385</v>
      </c>
    </row>
    <row r="562" spans="1:68" ht="16.5" hidden="1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60</v>
      </c>
      <c r="Y563" s="786">
        <f t="shared" si="109"/>
        <v>63.36</v>
      </c>
      <c r="Z563" s="36">
        <f t="shared" si="114"/>
        <v>0.14352000000000001</v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64.090909090909079</v>
      </c>
      <c r="BN563" s="64">
        <f t="shared" si="111"/>
        <v>67.679999999999993</v>
      </c>
      <c r="BO563" s="64">
        <f t="shared" si="112"/>
        <v>0.10926573426573427</v>
      </c>
      <c r="BP563" s="64">
        <f t="shared" si="113"/>
        <v>0.11538461538461539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180</v>
      </c>
      <c r="Y564" s="786">
        <f t="shared" si="109"/>
        <v>180</v>
      </c>
      <c r="Z564" s="36">
        <f>IFERROR(IF(Y564=0,"",ROUNDUP(Y564/H564,0)*0.00902),"")</f>
        <v>0.45100000000000001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190.49999999999997</v>
      </c>
      <c r="BN564" s="64">
        <f t="shared" si="111"/>
        <v>190.49999999999997</v>
      </c>
      <c r="BO564" s="64">
        <f t="shared" si="112"/>
        <v>0.37878787878787878</v>
      </c>
      <c r="BP564" s="64">
        <f t="shared" si="113"/>
        <v>0.37878787878787878</v>
      </c>
    </row>
    <row r="565" spans="1:68" ht="27" hidden="1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54</v>
      </c>
      <c r="Y567" s="786">
        <f t="shared" si="109"/>
        <v>54</v>
      </c>
      <c r="Z567" s="36">
        <f>IFERROR(IF(Y567=0,"",ROUNDUP(Y567/H567,0)*0.00902),"")</f>
        <v>0.1353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57.15</v>
      </c>
      <c r="BN567" s="64">
        <f t="shared" si="111"/>
        <v>57.15</v>
      </c>
      <c r="BO567" s="64">
        <f t="shared" si="112"/>
        <v>0.11363636363636365</v>
      </c>
      <c r="BP567" s="64">
        <f t="shared" si="113"/>
        <v>0.11363636363636365</v>
      </c>
    </row>
    <row r="568" spans="1:68" ht="27" hidden="1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142.65151515151513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144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1.5311399999999999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644</v>
      </c>
      <c r="Y570" s="787">
        <f>IFERROR(SUM(Y557:Y568),"0")</f>
        <v>651.12</v>
      </c>
      <c r="Z570" s="37"/>
      <c r="AA570" s="788"/>
      <c r="AB570" s="788"/>
      <c r="AC570" s="788"/>
    </row>
    <row r="571" spans="1:68" ht="14.25" hidden="1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hidden="1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9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0</v>
      </c>
      <c r="Y572" s="786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0</v>
      </c>
      <c r="Y575" s="787">
        <f>IFERROR(Y572/H572,"0")+IFERROR(Y573/H573,"0")+IFERROR(Y574/H574,"0")</f>
        <v>0</v>
      </c>
      <c r="Z575" s="787">
        <f>IFERROR(IF(Z572="",0,Z572),"0")+IFERROR(IF(Z573="",0,Z573),"0")+IFERROR(IF(Z574="",0,Z574),"0")</f>
        <v>0</v>
      </c>
      <c r="AA575" s="788"/>
      <c r="AB575" s="788"/>
      <c r="AC575" s="788"/>
    </row>
    <row r="576" spans="1:68" hidden="1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0</v>
      </c>
      <c r="Y576" s="787">
        <f>IFERROR(SUM(Y572:Y574),"0")</f>
        <v>0</v>
      </c>
      <c r="Z576" s="37"/>
      <c r="AA576" s="788"/>
      <c r="AB576" s="788"/>
      <c r="AC576" s="788"/>
    </row>
    <row r="577" spans="1:68" ht="14.25" hidden="1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2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50</v>
      </c>
      <c r="Y578" s="786">
        <f t="shared" ref="Y578:Y586" si="115">IFERROR(IF(X578="",0,CEILING((X578/$H578),1)*$H578),"")</f>
        <v>52.800000000000004</v>
      </c>
      <c r="Z578" s="36">
        <f>IFERROR(IF(Y578=0,"",ROUNDUP(Y578/H578,0)*0.01196),"")</f>
        <v>0.1196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53.409090909090907</v>
      </c>
      <c r="BN578" s="64">
        <f t="shared" ref="BN578:BN586" si="117">IFERROR(Y578*I578/H578,"0")</f>
        <v>56.400000000000006</v>
      </c>
      <c r="BO578" s="64">
        <f t="shared" ref="BO578:BO586" si="118">IFERROR(1/J578*(X578/H578),"0")</f>
        <v>9.1054778554778545E-2</v>
      </c>
      <c r="BP578" s="64">
        <f t="shared" ref="BP578:BP586" si="119">IFERROR(1/J578*(Y578/H578),"0")</f>
        <v>9.6153846153846159E-2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50</v>
      </c>
      <c r="Y579" s="786">
        <f t="shared" si="115"/>
        <v>52.800000000000004</v>
      </c>
      <c r="Z579" s="36">
        <f>IFERROR(IF(Y579=0,"",ROUNDUP(Y579/H579,0)*0.01196),"")</f>
        <v>0.1196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53.409090909090907</v>
      </c>
      <c r="BN579" s="64">
        <f t="shared" si="117"/>
        <v>56.400000000000006</v>
      </c>
      <c r="BO579" s="64">
        <f t="shared" si="118"/>
        <v>9.1054778554778545E-2</v>
      </c>
      <c r="BP579" s="64">
        <f t="shared" si="119"/>
        <v>9.6153846153846159E-2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120</v>
      </c>
      <c r="Y580" s="786">
        <f t="shared" si="115"/>
        <v>121.44000000000001</v>
      </c>
      <c r="Z580" s="36">
        <f>IFERROR(IF(Y580=0,"",ROUNDUP(Y580/H580,0)*0.01196),"")</f>
        <v>0.27507999999999999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128.18181818181816</v>
      </c>
      <c r="BN580" s="64">
        <f t="shared" si="117"/>
        <v>129.72</v>
      </c>
      <c r="BO580" s="64">
        <f t="shared" si="118"/>
        <v>0.21853146853146854</v>
      </c>
      <c r="BP580" s="64">
        <f t="shared" si="119"/>
        <v>0.22115384615384617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10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48</v>
      </c>
      <c r="Y581" s="786">
        <f t="shared" si="115"/>
        <v>50.4</v>
      </c>
      <c r="Z581" s="36">
        <f>IFERROR(IF(Y581=0,"",ROUNDUP(Y581/H581,0)*0.00902),"")</f>
        <v>0.12628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50.8</v>
      </c>
      <c r="BN581" s="64">
        <f t="shared" si="117"/>
        <v>53.339999999999996</v>
      </c>
      <c r="BO581" s="64">
        <f t="shared" si="118"/>
        <v>0.10101010101010101</v>
      </c>
      <c r="BP581" s="64">
        <f t="shared" si="119"/>
        <v>0.10606060606060606</v>
      </c>
    </row>
    <row r="582" spans="1:68" ht="27" hidden="1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0</v>
      </c>
      <c r="Y583" s="786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84</v>
      </c>
      <c r="Y585" s="786">
        <f t="shared" si="115"/>
        <v>86.4</v>
      </c>
      <c r="Z585" s="36">
        <f>IFERROR(IF(Y585=0,"",ROUNDUP(Y585/H585,0)*0.00902),"")</f>
        <v>0.21648000000000001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88.9</v>
      </c>
      <c r="BN585" s="64">
        <f t="shared" si="117"/>
        <v>91.440000000000012</v>
      </c>
      <c r="BO585" s="64">
        <f t="shared" si="118"/>
        <v>0.17676767676767677</v>
      </c>
      <c r="BP585" s="64">
        <f t="shared" si="119"/>
        <v>0.18181818181818182</v>
      </c>
    </row>
    <row r="586" spans="1:68" ht="27" hidden="1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78.333333333333329</v>
      </c>
      <c r="Y587" s="787">
        <f>IFERROR(Y578/H578,"0")+IFERROR(Y579/H579,"0")+IFERROR(Y580/H580,"0")+IFERROR(Y581/H581,"0")+IFERROR(Y582/H582,"0")+IFERROR(Y583/H583,"0")+IFERROR(Y584/H584,"0")+IFERROR(Y585/H585,"0")+IFERROR(Y586/H586,"0")</f>
        <v>81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0.85704000000000002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352</v>
      </c>
      <c r="Y588" s="787">
        <f>IFERROR(SUM(Y578:Y586),"0")</f>
        <v>363.84000000000003</v>
      </c>
      <c r="Z588" s="37"/>
      <c r="AA588" s="788"/>
      <c r="AB588" s="788"/>
      <c r="AC588" s="788"/>
    </row>
    <row r="589" spans="1:68" ht="14.25" hidden="1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hidden="1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9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hidden="1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hidden="1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hidden="1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198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20</v>
      </c>
      <c r="Y597" s="786">
        <f>IFERROR(IF(X597="",0,CEILING((X597/$H597),1)*$H597),"")</f>
        <v>23.4</v>
      </c>
      <c r="Z597" s="36">
        <f>IFERROR(IF(Y597=0,"",ROUNDUP(Y597/H597,0)*0.02175),"")</f>
        <v>6.5250000000000002E-2</v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21.23076923076923</v>
      </c>
      <c r="BN597" s="64">
        <f>IFERROR(Y597*I597/H597,"0")</f>
        <v>24.84</v>
      </c>
      <c r="BO597" s="64">
        <f>IFERROR(1/J597*(X597/H597),"0")</f>
        <v>4.5787545787545791E-2</v>
      </c>
      <c r="BP597" s="64">
        <f>IFERROR(1/J597*(Y597/H597),"0")</f>
        <v>5.3571428571428568E-2</v>
      </c>
    </row>
    <row r="598" spans="1:68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2.5641025641025643</v>
      </c>
      <c r="Y598" s="787">
        <f>IFERROR(Y596/H596,"0")+IFERROR(Y597/H597,"0")</f>
        <v>3</v>
      </c>
      <c r="Z598" s="787">
        <f>IFERROR(IF(Z596="",0,Z596),"0")+IFERROR(IF(Z597="",0,Z597),"0")</f>
        <v>6.5250000000000002E-2</v>
      </c>
      <c r="AA598" s="788"/>
      <c r="AB598" s="788"/>
      <c r="AC598" s="788"/>
    </row>
    <row r="599" spans="1:68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20</v>
      </c>
      <c r="Y599" s="787">
        <f>IFERROR(SUM(Y596:Y597),"0")</f>
        <v>23.4</v>
      </c>
      <c r="Z599" s="37"/>
      <c r="AA599" s="788"/>
      <c r="AB599" s="788"/>
      <c r="AC599" s="788"/>
    </row>
    <row r="600" spans="1:68" ht="27.75" hidden="1" customHeight="1" x14ac:dyDescent="0.2">
      <c r="A600" s="892" t="s">
        <v>941</v>
      </c>
      <c r="B600" s="893"/>
      <c r="C600" s="893"/>
      <c r="D600" s="893"/>
      <c r="E600" s="893"/>
      <c r="F600" s="893"/>
      <c r="G600" s="893"/>
      <c r="H600" s="893"/>
      <c r="I600" s="893"/>
      <c r="J600" s="893"/>
      <c r="K600" s="893"/>
      <c r="L600" s="893"/>
      <c r="M600" s="893"/>
      <c r="N600" s="893"/>
      <c r="O600" s="893"/>
      <c r="P600" s="893"/>
      <c r="Q600" s="893"/>
      <c r="R600" s="893"/>
      <c r="S600" s="893"/>
      <c r="T600" s="893"/>
      <c r="U600" s="893"/>
      <c r="V600" s="893"/>
      <c r="W600" s="893"/>
      <c r="X600" s="893"/>
      <c r="Y600" s="893"/>
      <c r="Z600" s="893"/>
      <c r="AA600" s="48"/>
      <c r="AB600" s="48"/>
      <c r="AC600" s="48"/>
    </row>
    <row r="601" spans="1:68" ht="16.5" hidden="1" customHeight="1" x14ac:dyDescent="0.25">
      <c r="A601" s="849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hidden="1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hidden="1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220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hidden="1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hidden="1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hidden="1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8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hidden="1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hidden="1" customHeight="1" x14ac:dyDescent="0.2">
      <c r="A610" s="892" t="s">
        <v>949</v>
      </c>
      <c r="B610" s="893"/>
      <c r="C610" s="893"/>
      <c r="D610" s="893"/>
      <c r="E610" s="893"/>
      <c r="F610" s="893"/>
      <c r="G610" s="893"/>
      <c r="H610" s="893"/>
      <c r="I610" s="893"/>
      <c r="J610" s="893"/>
      <c r="K610" s="893"/>
      <c r="L610" s="893"/>
      <c r="M610" s="893"/>
      <c r="N610" s="893"/>
      <c r="O610" s="893"/>
      <c r="P610" s="893"/>
      <c r="Q610" s="893"/>
      <c r="R610" s="893"/>
      <c r="S610" s="893"/>
      <c r="T610" s="893"/>
      <c r="U610" s="893"/>
      <c r="V610" s="893"/>
      <c r="W610" s="893"/>
      <c r="X610" s="893"/>
      <c r="Y610" s="893"/>
      <c r="Z610" s="893"/>
      <c r="AA610" s="48"/>
      <c r="AB610" s="48"/>
      <c r="AC610" s="48"/>
    </row>
    <row r="611" spans="1:68" ht="16.5" hidden="1" customHeight="1" x14ac:dyDescent="0.25">
      <c r="A611" s="849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hidden="1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hidden="1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hidden="1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63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21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3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54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4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39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idden="1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hidden="1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hidden="1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hidden="1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4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07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hidden="1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hidden="1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hidden="1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184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hidden="1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59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0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5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079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idden="1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hidden="1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hidden="1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3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550</v>
      </c>
      <c r="Y640" s="786">
        <f t="shared" ref="Y640:Y647" si="130">IFERROR(IF(X640="",0,CEILING((X640/$H640),1)*$H640),"")</f>
        <v>553.79999999999995</v>
      </c>
      <c r="Z640" s="36">
        <f>IFERROR(IF(Y640=0,"",ROUNDUP(Y640/H640,0)*0.02175),"")</f>
        <v>1.5442499999999999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589.76923076923083</v>
      </c>
      <c r="BN640" s="64">
        <f t="shared" ref="BN640:BN647" si="132">IFERROR(Y640*I640/H640,"0")</f>
        <v>593.84399999999994</v>
      </c>
      <c r="BO640" s="64">
        <f t="shared" ref="BO640:BO647" si="133">IFERROR(1/J640*(X640/H640),"0")</f>
        <v>1.2591575091575091</v>
      </c>
      <c r="BP640" s="64">
        <f t="shared" ref="BP640:BP647" si="134">IFERROR(1/J640*(Y640/H640),"0")</f>
        <v>1.2678571428571428</v>
      </c>
    </row>
    <row r="641" spans="1:68" ht="27" hidden="1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081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79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884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70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7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7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5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70.512820512820511</v>
      </c>
      <c r="Y648" s="787">
        <f>IFERROR(Y640/H640,"0")+IFERROR(Y641/H641,"0")+IFERROR(Y642/H642,"0")+IFERROR(Y643/H643,"0")+IFERROR(Y644/H644,"0")+IFERROR(Y645/H645,"0")+IFERROR(Y646/H646,"0")+IFERROR(Y647/H647,"0")</f>
        <v>71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1.5442499999999999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550</v>
      </c>
      <c r="Y649" s="787">
        <f>IFERROR(SUM(Y640:Y647),"0")</f>
        <v>553.79999999999995</v>
      </c>
      <c r="Z649" s="37"/>
      <c r="AA649" s="788"/>
      <c r="AB649" s="788"/>
      <c r="AC649" s="788"/>
    </row>
    <row r="650" spans="1:68" ht="14.25" hidden="1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hidden="1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74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68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52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hidden="1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hidden="1" customHeight="1" x14ac:dyDescent="0.25">
      <c r="A657" s="849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hidden="1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hidden="1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976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1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hidden="1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hidden="1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hidden="1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38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hidden="1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hidden="1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hidden="1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09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hidden="1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hidden="1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hidden="1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975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hidden="1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hidden="1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08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86"/>
      <c r="P675" s="827" t="s">
        <v>1070</v>
      </c>
      <c r="Q675" s="828"/>
      <c r="R675" s="828"/>
      <c r="S675" s="828"/>
      <c r="T675" s="828"/>
      <c r="U675" s="828"/>
      <c r="V675" s="829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17064.7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17214.18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86"/>
      <c r="P676" s="827" t="s">
        <v>1071</v>
      </c>
      <c r="Q676" s="828"/>
      <c r="R676" s="828"/>
      <c r="S676" s="828"/>
      <c r="T676" s="828"/>
      <c r="U676" s="828"/>
      <c r="V676" s="829"/>
      <c r="W676" s="37" t="s">
        <v>69</v>
      </c>
      <c r="X676" s="787">
        <f>IFERROR(SUM(BM22:BM672),"0")</f>
        <v>18033.40751122441</v>
      </c>
      <c r="Y676" s="787">
        <f>IFERROR(SUM(BN22:BN672),"0")</f>
        <v>18192.36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86"/>
      <c r="P677" s="827" t="s">
        <v>1072</v>
      </c>
      <c r="Q677" s="828"/>
      <c r="R677" s="828"/>
      <c r="S677" s="828"/>
      <c r="T677" s="828"/>
      <c r="U677" s="828"/>
      <c r="V677" s="829"/>
      <c r="W677" s="37" t="s">
        <v>1073</v>
      </c>
      <c r="X677" s="38">
        <f>ROUNDUP(SUM(BO22:BO672),0)</f>
        <v>31</v>
      </c>
      <c r="Y677" s="38">
        <f>ROUNDUP(SUM(BP22:BP672),0)</f>
        <v>31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86"/>
      <c r="P678" s="827" t="s">
        <v>1074</v>
      </c>
      <c r="Q678" s="828"/>
      <c r="R678" s="828"/>
      <c r="S678" s="828"/>
      <c r="T678" s="828"/>
      <c r="U678" s="828"/>
      <c r="V678" s="829"/>
      <c r="W678" s="37" t="s">
        <v>69</v>
      </c>
      <c r="X678" s="787">
        <f>GrossWeightTotal+PalletQtyTotal*25</f>
        <v>18808.40751122441</v>
      </c>
      <c r="Y678" s="787">
        <f>GrossWeightTotalR+PalletQtyTotalR*25</f>
        <v>18967.36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86"/>
      <c r="P679" s="827" t="s">
        <v>1075</v>
      </c>
      <c r="Q679" s="828"/>
      <c r="R679" s="828"/>
      <c r="S679" s="828"/>
      <c r="T679" s="828"/>
      <c r="U679" s="828"/>
      <c r="V679" s="829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3308.842117652463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3339</v>
      </c>
      <c r="Z679" s="37"/>
      <c r="AA679" s="788"/>
      <c r="AB679" s="788"/>
      <c r="AC679" s="788"/>
    </row>
    <row r="680" spans="1:32" ht="14.25" hidden="1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86"/>
      <c r="P680" s="827" t="s">
        <v>1076</v>
      </c>
      <c r="Q680" s="828"/>
      <c r="R680" s="828"/>
      <c r="S680" s="828"/>
      <c r="T680" s="828"/>
      <c r="U680" s="828"/>
      <c r="V680" s="829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34.763719999999992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35" t="s">
        <v>113</v>
      </c>
      <c r="D682" s="886"/>
      <c r="E682" s="886"/>
      <c r="F682" s="886"/>
      <c r="G682" s="886"/>
      <c r="H682" s="885"/>
      <c r="I682" s="835" t="s">
        <v>332</v>
      </c>
      <c r="J682" s="886"/>
      <c r="K682" s="886"/>
      <c r="L682" s="886"/>
      <c r="M682" s="886"/>
      <c r="N682" s="886"/>
      <c r="O682" s="886"/>
      <c r="P682" s="886"/>
      <c r="Q682" s="886"/>
      <c r="R682" s="886"/>
      <c r="S682" s="886"/>
      <c r="T682" s="886"/>
      <c r="U682" s="886"/>
      <c r="V682" s="885"/>
      <c r="W682" s="835" t="s">
        <v>671</v>
      </c>
      <c r="X682" s="885"/>
      <c r="Y682" s="835" t="s">
        <v>760</v>
      </c>
      <c r="Z682" s="886"/>
      <c r="AA682" s="886"/>
      <c r="AB682" s="885"/>
      <c r="AC682" s="782" t="s">
        <v>870</v>
      </c>
      <c r="AD682" s="782" t="s">
        <v>941</v>
      </c>
      <c r="AE682" s="835" t="s">
        <v>949</v>
      </c>
      <c r="AF682" s="885"/>
    </row>
    <row r="683" spans="1:32" ht="14.25" customHeight="1" thickTop="1" x14ac:dyDescent="0.2">
      <c r="A683" s="917" t="s">
        <v>1079</v>
      </c>
      <c r="B683" s="835" t="s">
        <v>63</v>
      </c>
      <c r="C683" s="835" t="s">
        <v>114</v>
      </c>
      <c r="D683" s="835" t="s">
        <v>141</v>
      </c>
      <c r="E683" s="835" t="s">
        <v>219</v>
      </c>
      <c r="F683" s="835" t="s">
        <v>243</v>
      </c>
      <c r="G683" s="835" t="s">
        <v>289</v>
      </c>
      <c r="H683" s="835" t="s">
        <v>113</v>
      </c>
      <c r="I683" s="835" t="s">
        <v>333</v>
      </c>
      <c r="J683" s="835" t="s">
        <v>357</v>
      </c>
      <c r="K683" s="835" t="s">
        <v>435</v>
      </c>
      <c r="L683" s="835" t="s">
        <v>456</v>
      </c>
      <c r="M683" s="835" t="s">
        <v>480</v>
      </c>
      <c r="N683" s="783"/>
      <c r="O683" s="835" t="s">
        <v>507</v>
      </c>
      <c r="P683" s="835" t="s">
        <v>510</v>
      </c>
      <c r="Q683" s="835" t="s">
        <v>519</v>
      </c>
      <c r="R683" s="835" t="s">
        <v>535</v>
      </c>
      <c r="S683" s="835" t="s">
        <v>545</v>
      </c>
      <c r="T683" s="835" t="s">
        <v>558</v>
      </c>
      <c r="U683" s="835" t="s">
        <v>569</v>
      </c>
      <c r="V683" s="835" t="s">
        <v>658</v>
      </c>
      <c r="W683" s="835" t="s">
        <v>672</v>
      </c>
      <c r="X683" s="835" t="s">
        <v>716</v>
      </c>
      <c r="Y683" s="835" t="s">
        <v>761</v>
      </c>
      <c r="Z683" s="835" t="s">
        <v>829</v>
      </c>
      <c r="AA683" s="835" t="s">
        <v>854</v>
      </c>
      <c r="AB683" s="835" t="s">
        <v>866</v>
      </c>
      <c r="AC683" s="835" t="s">
        <v>870</v>
      </c>
      <c r="AD683" s="835" t="s">
        <v>941</v>
      </c>
      <c r="AE683" s="835" t="s">
        <v>949</v>
      </c>
      <c r="AF683" s="835" t="s">
        <v>1049</v>
      </c>
    </row>
    <row r="684" spans="1:32" ht="13.5" customHeight="1" thickBot="1" x14ac:dyDescent="0.25">
      <c r="A684" s="918"/>
      <c r="B684" s="836"/>
      <c r="C684" s="836"/>
      <c r="D684" s="836"/>
      <c r="E684" s="836"/>
      <c r="F684" s="836"/>
      <c r="G684" s="836"/>
      <c r="H684" s="836"/>
      <c r="I684" s="836"/>
      <c r="J684" s="836"/>
      <c r="K684" s="836"/>
      <c r="L684" s="836"/>
      <c r="M684" s="836"/>
      <c r="N684" s="783"/>
      <c r="O684" s="836"/>
      <c r="P684" s="836"/>
      <c r="Q684" s="836"/>
      <c r="R684" s="836"/>
      <c r="S684" s="836"/>
      <c r="T684" s="836"/>
      <c r="U684" s="836"/>
      <c r="V684" s="836"/>
      <c r="W684" s="836"/>
      <c r="X684" s="836"/>
      <c r="Y684" s="836"/>
      <c r="Z684" s="836"/>
      <c r="AA684" s="836"/>
      <c r="AB684" s="836"/>
      <c r="AC684" s="836"/>
      <c r="AD684" s="836"/>
      <c r="AE684" s="836"/>
      <c r="AF684" s="836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240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699.60000000000014</v>
      </c>
      <c r="E685" s="46">
        <f>IFERROR(Y107*1,"0")+IFERROR(Y108*1,"0")+IFERROR(Y109*1,"0")+IFERROR(Y113*1,"0")+IFERROR(Y114*1,"0")+IFERROR(Y115*1,"0")+IFERROR(Y116*1,"0")+IFERROR(Y117*1,"0")+IFERROR(Y118*1,"0")</f>
        <v>1104.5999999999999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1136.52</v>
      </c>
      <c r="G685" s="46">
        <f>IFERROR(Y154*1,"0")+IFERROR(Y155*1,"0")+IFERROR(Y156*1,"0")+IFERROR(Y160*1,"0")+IFERROR(Y161*1,"0")+IFERROR(Y165*1,"0")+IFERROR(Y166*1,"0")+IFERROR(Y167*1,"0")</f>
        <v>168.32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503.76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1735.2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225.6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463.19999999999993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140.70000000000002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308.2</v>
      </c>
      <c r="V685" s="46">
        <f>IFERROR(Y407*1,"0")+IFERROR(Y411*1,"0")+IFERROR(Y412*1,"0")+IFERROR(Y413*1,"0")</f>
        <v>954.60000000000014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7608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72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176.4</v>
      </c>
      <c r="Z685" s="46">
        <f>IFERROR(Y521*1,"0")+IFERROR(Y525*1,"0")+IFERROR(Y526*1,"0")+IFERROR(Y527*1,"0")+IFERROR(Y528*1,"0")+IFERROR(Y529*1,"0")+IFERROR(Y530*1,"0")+IFERROR(Y534*1,"0")+IFERROR(Y538*1,"0")</f>
        <v>21</v>
      </c>
      <c r="AA685" s="46">
        <f>IFERROR(Y543*1,"0")+IFERROR(Y544*1,"0")+IFERROR(Y545*1,"0")+IFERROR(Y546*1,"0")</f>
        <v>64.319999999999993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1038.3599999999999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553.79999999999995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6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0,00"/>
        <filter val="1 500,00"/>
        <filter val="1 504,00"/>
        <filter val="1 600,00"/>
        <filter val="1,67"/>
        <filter val="10,00"/>
        <filter val="101,00"/>
        <filter val="105,00"/>
        <filter val="107,78"/>
        <filter val="12,00"/>
        <filter val="12,50"/>
        <filter val="120,00"/>
        <filter val="13,33"/>
        <filter val="130,00"/>
        <filter val="140,00"/>
        <filter val="142,65"/>
        <filter val="15,00"/>
        <filter val="150,00"/>
        <filter val="160,00"/>
        <filter val="165,48"/>
        <filter val="17 064,70"/>
        <filter val="17,00"/>
        <filter val="173,00"/>
        <filter val="175,00"/>
        <filter val="18 033,41"/>
        <filter val="18 808,41"/>
        <filter val="180,00"/>
        <filter val="181,30"/>
        <filter val="191,67"/>
        <filter val="2 900,00"/>
        <filter val="2,00"/>
        <filter val="2,50"/>
        <filter val="2,56"/>
        <filter val="2,85"/>
        <filter val="20,00"/>
        <filter val="200,00"/>
        <filter val="205,48"/>
        <filter val="216,00"/>
        <filter val="23,33"/>
        <filter val="230,00"/>
        <filter val="24,00"/>
        <filter val="240,00"/>
        <filter val="245,00"/>
        <filter val="25,00"/>
        <filter val="250,00"/>
        <filter val="26,40"/>
        <filter val="270,00"/>
        <filter val="28,00"/>
        <filter val="3 308,84"/>
        <filter val="3,00"/>
        <filter val="3,30"/>
        <filter val="3,33"/>
        <filter val="3,57"/>
        <filter val="30,00"/>
        <filter val="300,00"/>
        <filter val="31"/>
        <filter val="320,00"/>
        <filter val="33,00"/>
        <filter val="34,43"/>
        <filter val="35,00"/>
        <filter val="352,00"/>
        <filter val="36,00"/>
        <filter val="360,00"/>
        <filter val="38,33"/>
        <filter val="4,00"/>
        <filter val="40,00"/>
        <filter val="405,00"/>
        <filter val="407,00"/>
        <filter val="42,00"/>
        <filter val="430,75"/>
        <filter val="433,33"/>
        <filter val="44,17"/>
        <filter val="460,00"/>
        <filter val="48,00"/>
        <filter val="490,00"/>
        <filter val="5,56"/>
        <filter val="5,71"/>
        <filter val="50,00"/>
        <filter val="535,00"/>
        <filter val="54,00"/>
        <filter val="550,00"/>
        <filter val="56,00"/>
        <filter val="560,00"/>
        <filter val="6 035,00"/>
        <filter val="60,00"/>
        <filter val="613,00"/>
        <filter val="62,00"/>
        <filter val="64,00"/>
        <filter val="644,00"/>
        <filter val="66,67"/>
        <filter val="660,00"/>
        <filter val="665,00"/>
        <filter val="7,00"/>
        <filter val="70,00"/>
        <filter val="70,51"/>
        <filter val="72,86"/>
        <filter val="76,00"/>
        <filter val="78,33"/>
        <filter val="80,00"/>
        <filter val="84,00"/>
        <filter val="87,50"/>
        <filter val="910,00"/>
        <filter val="922,00"/>
        <filter val="98,52"/>
      </filters>
    </filterColumn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D33:E33"/>
    <mergeCell ref="A106:Z106"/>
    <mergeCell ref="D468:E468"/>
    <mergeCell ref="P303:V303"/>
    <mergeCell ref="N17:N18"/>
    <mergeCell ref="D49:E49"/>
    <mergeCell ref="P621:V621"/>
    <mergeCell ref="P341:V341"/>
    <mergeCell ref="P212:T212"/>
    <mergeCell ref="P552:V552"/>
    <mergeCell ref="P388:T388"/>
    <mergeCell ref="P630:T630"/>
    <mergeCell ref="D636:E636"/>
    <mergeCell ref="P459:T459"/>
    <mergeCell ref="D465:E465"/>
    <mergeCell ref="U17:V17"/>
    <mergeCell ref="Y17:Y18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P652:T652"/>
    <mergeCell ref="P414:V414"/>
    <mergeCell ref="A313:O314"/>
    <mergeCell ref="P523:V523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365:T365"/>
    <mergeCell ref="D579:E579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23:E223"/>
    <mergeCell ref="A192:O193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D52:E52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372:E372"/>
    <mergeCell ref="D201:E201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A273:O274"/>
    <mergeCell ref="D269:E269"/>
    <mergeCell ref="P217:T217"/>
    <mergeCell ref="D57:E57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295:E295"/>
    <mergeCell ref="P225:V225"/>
    <mergeCell ref="D178:E178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D632:E63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110:V110"/>
    <mergeCell ref="D27:E27"/>
    <mergeCell ref="P15:T16"/>
    <mergeCell ref="A430:O431"/>
    <mergeCell ref="D116:E116"/>
    <mergeCell ref="P419:T419"/>
    <mergeCell ref="P219:T219"/>
    <mergeCell ref="D91:E91"/>
    <mergeCell ref="A164:Z164"/>
    <mergeCell ref="P272:T272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408:V408"/>
    <mergeCell ref="D325:E325"/>
    <mergeCell ref="P208:T208"/>
    <mergeCell ref="D567:E567"/>
    <mergeCell ref="P450:T450"/>
    <mergeCell ref="D396:E396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A629:Z629"/>
    <mergeCell ref="P604:V604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I17:I18"/>
    <mergeCell ref="P572:T572"/>
    <mergeCell ref="A469:O470"/>
    <mergeCell ref="P401:T401"/>
    <mergeCell ref="D382:E382"/>
    <mergeCell ref="P339:T339"/>
    <mergeCell ref="P466:T466"/>
    <mergeCell ref="P268:T268"/>
    <mergeCell ref="P397:V397"/>
    <mergeCell ref="D266:E266"/>
    <mergeCell ref="D172:E172"/>
    <mergeCell ref="P51:T51"/>
    <mergeCell ref="P26:T26"/>
    <mergeCell ref="P461:V461"/>
    <mergeCell ref="A72:O73"/>
    <mergeCell ref="D38:E3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P32:T32"/>
    <mergeCell ref="A531:O532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D235:E235"/>
    <mergeCell ref="P214:V214"/>
    <mergeCell ref="Q9:R9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A205:Z205"/>
    <mergeCell ref="P609:V609"/>
    <mergeCell ref="D499:E499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562:T562"/>
    <mergeCell ref="D312:E312"/>
    <mergeCell ref="D505:E505"/>
    <mergeCell ref="P220:T220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O683:O684"/>
    <mergeCell ref="A350:O351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A456:O457"/>
    <mergeCell ref="A512:O513"/>
    <mergeCell ref="P230:T230"/>
    <mergeCell ref="P547:V547"/>
    <mergeCell ref="P312:T312"/>
    <mergeCell ref="D451:E451"/>
    <mergeCell ref="D255:E255"/>
    <mergeCell ref="A524:Z524"/>
    <mergeCell ref="D614:E614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