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1DB23D-0176-42E2-8EC8-631F567208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8" i="1" l="1"/>
  <c r="BN268" i="1"/>
  <c r="Z268" i="1"/>
  <c r="BP306" i="1"/>
  <c r="BN306" i="1"/>
  <c r="Z306" i="1"/>
  <c r="BP362" i="1"/>
  <c r="BN362" i="1"/>
  <c r="Z362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07" i="1"/>
  <c r="BN107" i="1"/>
  <c r="Z117" i="1"/>
  <c r="BN117" i="1"/>
  <c r="Z123" i="1"/>
  <c r="BN123" i="1"/>
  <c r="Z133" i="1"/>
  <c r="BN133" i="1"/>
  <c r="Y145" i="1"/>
  <c r="Z149" i="1"/>
  <c r="BN149" i="1"/>
  <c r="Z175" i="1"/>
  <c r="BN175" i="1"/>
  <c r="Z195" i="1"/>
  <c r="BN195" i="1"/>
  <c r="Z210" i="1"/>
  <c r="BN210" i="1"/>
  <c r="Y224" i="1"/>
  <c r="Z222" i="1"/>
  <c r="BN222" i="1"/>
  <c r="Z232" i="1"/>
  <c r="BN232" i="1"/>
  <c r="Z253" i="1"/>
  <c r="BN253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24" i="1"/>
  <c r="BN424" i="1"/>
  <c r="Z424" i="1"/>
  <c r="BP464" i="1"/>
  <c r="BN464" i="1"/>
  <c r="Z464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1" i="1"/>
  <c r="Y190" i="1"/>
  <c r="BP189" i="1"/>
  <c r="BN189" i="1"/>
  <c r="Z189" i="1"/>
  <c r="Z190" i="1" s="1"/>
  <c r="Y201" i="1"/>
  <c r="BP193" i="1"/>
  <c r="BN193" i="1"/>
  <c r="Z193" i="1"/>
  <c r="J67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H673" i="1"/>
  <c r="Y179" i="1"/>
  <c r="Y212" i="1"/>
  <c r="Y372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H9" i="1"/>
  <c r="B673" i="1"/>
  <c r="X665" i="1"/>
  <c r="X666" i="1" s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372" i="1"/>
  <c r="Z365" i="1"/>
  <c r="Z59" i="1"/>
  <c r="Z348" i="1"/>
  <c r="Z625" i="1"/>
  <c r="Z505" i="1"/>
  <c r="Z237" i="1"/>
  <c r="Z135" i="1"/>
  <c r="Z119" i="1"/>
  <c r="Y665" i="1"/>
  <c r="Z35" i="1"/>
  <c r="Z289" i="1"/>
  <c r="Z412" i="1"/>
  <c r="Z459" i="1"/>
  <c r="Z388" i="1"/>
  <c r="Z311" i="1"/>
  <c r="Z246" i="1"/>
  <c r="Z201" i="1"/>
  <c r="Z166" i="1"/>
  <c r="Z128" i="1"/>
  <c r="Z110" i="1"/>
  <c r="Z97" i="1"/>
  <c r="Z88" i="1"/>
  <c r="Y664" i="1"/>
  <c r="Y666" i="1" s="1"/>
  <c r="Z271" i="1"/>
  <c r="Y667" i="1"/>
  <c r="Z643" i="1"/>
  <c r="Z608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258" i="1"/>
  <c r="Z567" i="1"/>
  <c r="Z454" i="1"/>
  <c r="Z573" i="1"/>
  <c r="Z438" i="1"/>
  <c r="Z401" i="1"/>
  <c r="Z223" i="1"/>
  <c r="Z179" i="1"/>
  <c r="Y663" i="1"/>
  <c r="Z381" i="1"/>
  <c r="Z301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<sst xmlns="http://schemas.openxmlformats.org/spreadsheetml/2006/main" count="3139" uniqueCount="1081">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</sst>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0.625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65</v>
      </c>
      <c r="Y49" s="778">
        <f t="shared" si="6"/>
        <v>75.600000000000009</v>
      </c>
      <c r="Z49" s="36">
        <f>IFERROR(IF(Y49=0,"",ROUNDUP(Y49/H49,0)*0.02175),"")</f>
        <v>0.15225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67.888888888888872</v>
      </c>
      <c r="BN49" s="64">
        <f t="shared" si="8"/>
        <v>78.959999999999994</v>
      </c>
      <c r="BO49" s="64">
        <f t="shared" si="9"/>
        <v>0.10747354497354496</v>
      </c>
      <c r="BP49" s="64">
        <f t="shared" si="10"/>
        <v>0.125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6.0185185185185182</v>
      </c>
      <c r="Y54" s="779">
        <f>IFERROR(Y48/H48,"0")+IFERROR(Y49/H49,"0")+IFERROR(Y50/H50,"0")+IFERROR(Y51/H51,"0")+IFERROR(Y52/H52,"0")+IFERROR(Y53/H53,"0")</f>
        <v>7</v>
      </c>
      <c r="Z54" s="779">
        <f>IFERROR(IF(Z48="",0,Z48),"0")+IFERROR(IF(Z49="",0,Z49),"0")+IFERROR(IF(Z50="",0,Z50),"0")+IFERROR(IF(Z51="",0,Z51),"0")+IFERROR(IF(Z52="",0,Z52),"0")+IFERROR(IF(Z53="",0,Z53),"0")</f>
        <v>0.15225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65</v>
      </c>
      <c r="Y55" s="779">
        <f>IFERROR(SUM(Y48:Y53),"0")</f>
        <v>75.600000000000009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22</v>
      </c>
      <c r="Y75" s="778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22.977777777777774</v>
      </c>
      <c r="BN75" s="64">
        <f>IFERROR(Y75*I75/H75,"0")</f>
        <v>33.840000000000003</v>
      </c>
      <c r="BO75" s="64">
        <f>IFERROR(1/J75*(X75/H75),"0")</f>
        <v>3.6375661375661367E-2</v>
      </c>
      <c r="BP75" s="64">
        <f>IFERROR(1/J75*(Y75/H75),"0")</f>
        <v>5.3571428571428575E-2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2.0370370370370368</v>
      </c>
      <c r="Y79" s="779">
        <f>IFERROR(Y75/H75,"0")+IFERROR(Y76/H76,"0")+IFERROR(Y77/H77,"0")+IFERROR(Y78/H78,"0")</f>
        <v>3.0000000000000004</v>
      </c>
      <c r="Z79" s="779">
        <f>IFERROR(IF(Z75="",0,Z75),"0")+IFERROR(IF(Z76="",0,Z76),"0")+IFERROR(IF(Z77="",0,Z77),"0")+IFERROR(IF(Z78="",0,Z78),"0")</f>
        <v>6.5250000000000002E-2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22</v>
      </c>
      <c r="Y80" s="779">
        <f>IFERROR(SUM(Y75:Y78),"0")</f>
        <v>32.400000000000006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26</v>
      </c>
      <c r="Y107" s="778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27.155555555555551</v>
      </c>
      <c r="BN107" s="64">
        <f>IFERROR(Y107*I107/H107,"0")</f>
        <v>33.840000000000003</v>
      </c>
      <c r="BO107" s="64">
        <f>IFERROR(1/J107*(X107/H107),"0")</f>
        <v>4.2989417989417987E-2</v>
      </c>
      <c r="BP107" s="64">
        <f>IFERROR(1/J107*(Y107/H107),"0")</f>
        <v>5.3571428571428575E-2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15</v>
      </c>
      <c r="Y109" s="778">
        <f>IFERROR(IF(X109="",0,CEILING((X109/$H109),1)*$H109),"")</f>
        <v>18</v>
      </c>
      <c r="Z109" s="36">
        <f>IFERROR(IF(Y109=0,"",ROUNDUP(Y109/H109,0)*0.00902),"")</f>
        <v>3.6080000000000001E-2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15.700000000000001</v>
      </c>
      <c r="BN109" s="64">
        <f>IFERROR(Y109*I109/H109,"0")</f>
        <v>18.84</v>
      </c>
      <c r="BO109" s="64">
        <f>IFERROR(1/J109*(X109/H109),"0")</f>
        <v>2.5252525252525256E-2</v>
      </c>
      <c r="BP109" s="64">
        <f>IFERROR(1/J109*(Y109/H109),"0")</f>
        <v>3.0303030303030304E-2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5.7407407407407405</v>
      </c>
      <c r="Y110" s="779">
        <f>IFERROR(Y107/H107,"0")+IFERROR(Y108/H108,"0")+IFERROR(Y109/H109,"0")</f>
        <v>7</v>
      </c>
      <c r="Z110" s="779">
        <f>IFERROR(IF(Z107="",0,Z107),"0")+IFERROR(IF(Z108="",0,Z108),"0")+IFERROR(IF(Z109="",0,Z109),"0")</f>
        <v>0.10133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41</v>
      </c>
      <c r="Y111" s="779">
        <f>IFERROR(SUM(Y107:Y109),"0")</f>
        <v>50.400000000000006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55</v>
      </c>
      <c r="Y124" s="778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57.357142857142861</v>
      </c>
      <c r="BN124" s="64">
        <f>IFERROR(Y124*I124/H124,"0")</f>
        <v>58.4</v>
      </c>
      <c r="BO124" s="64">
        <f>IFERROR(1/J124*(X124/H124),"0")</f>
        <v>8.7691326530612235E-2</v>
      </c>
      <c r="BP124" s="64">
        <f>IFERROR(1/J124*(Y124/H124),"0")</f>
        <v>8.9285714285714274E-2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4</v>
      </c>
      <c r="Y126" s="778">
        <f>IFERROR(IF(X126="",0,CEILING((X126/$H126),1)*$H126),"")</f>
        <v>4.5</v>
      </c>
      <c r="Z126" s="36">
        <f>IFERROR(IF(Y126=0,"",ROUNDUP(Y126/H126,0)*0.00902),"")</f>
        <v>9.0200000000000002E-3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4.1866666666666665</v>
      </c>
      <c r="BN126" s="64">
        <f>IFERROR(Y126*I126/H126,"0")</f>
        <v>4.71</v>
      </c>
      <c r="BO126" s="64">
        <f>IFERROR(1/J126*(X126/H126),"0")</f>
        <v>6.7340067340067337E-3</v>
      </c>
      <c r="BP126" s="64">
        <f>IFERROR(1/J126*(Y126/H126),"0")</f>
        <v>7.575757575757576E-3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5.799603174603174</v>
      </c>
      <c r="Y128" s="779">
        <f>IFERROR(Y123/H123,"0")+IFERROR(Y124/H124,"0")+IFERROR(Y125/H125,"0")+IFERROR(Y126/H126,"0")+IFERROR(Y127/H127,"0")</f>
        <v>6</v>
      </c>
      <c r="Z128" s="779">
        <f>IFERROR(IF(Z123="",0,Z123),"0")+IFERROR(IF(Z124="",0,Z124),"0")+IFERROR(IF(Z125="",0,Z125),"0")+IFERROR(IF(Z126="",0,Z126),"0")+IFERROR(IF(Z127="",0,Z127),"0")</f>
        <v>0.11776999999999999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59</v>
      </c>
      <c r="Y129" s="779">
        <f>IFERROR(SUM(Y123:Y127),"0")</f>
        <v>60.5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39</v>
      </c>
      <c r="Y131" s="778">
        <f>IFERROR(IF(X131="",0,CEILING((X131/$H131),1)*$H131),"")</f>
        <v>43.2</v>
      </c>
      <c r="Z131" s="36">
        <f>IFERROR(IF(Y131=0,"",ROUNDUP(Y131/H131,0)*0.02175),"")</f>
        <v>8.6999999999999994E-2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40.733333333333327</v>
      </c>
      <c r="BN131" s="64">
        <f>IFERROR(Y131*I131/H131,"0")</f>
        <v>45.12</v>
      </c>
      <c r="BO131" s="64">
        <f>IFERROR(1/J131*(X131/H131),"0")</f>
        <v>6.4484126984126977E-2</v>
      </c>
      <c r="BP131" s="64">
        <f>IFERROR(1/J131*(Y131/H131),"0")</f>
        <v>7.1428571428571425E-2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2</v>
      </c>
      <c r="Y134" s="778">
        <f>IFERROR(IF(X134="",0,CEILING((X134/$H134),1)*$H134),"")</f>
        <v>2.4</v>
      </c>
      <c r="Z134" s="36">
        <f>IFERROR(IF(Y134=0,"",ROUNDUP(Y134/H134,0)*0.00651),"")</f>
        <v>6.5100000000000002E-3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2.1500000000000004</v>
      </c>
      <c r="BN134" s="64">
        <f>IFERROR(Y134*I134/H134,"0")</f>
        <v>2.58</v>
      </c>
      <c r="BO134" s="64">
        <f>IFERROR(1/J134*(X134/H134),"0")</f>
        <v>4.578754578754579E-3</v>
      </c>
      <c r="BP134" s="64">
        <f>IFERROR(1/J134*(Y134/H134),"0")</f>
        <v>5.4945054945054949E-3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4.4444444444444438</v>
      </c>
      <c r="Y135" s="779">
        <f>IFERROR(Y131/H131,"0")+IFERROR(Y132/H132,"0")+IFERROR(Y133/H133,"0")+IFERROR(Y134/H134,"0")</f>
        <v>5</v>
      </c>
      <c r="Z135" s="779">
        <f>IFERROR(IF(Z131="",0,Z131),"0")+IFERROR(IF(Z132="",0,Z132),"0")+IFERROR(IF(Z133="",0,Z133),"0")+IFERROR(IF(Z134="",0,Z134),"0")</f>
        <v>9.3509999999999996E-2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41</v>
      </c>
      <c r="Y136" s="779">
        <f>IFERROR(SUM(Y131:Y134),"0")</f>
        <v>45.6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4</v>
      </c>
      <c r="Y189" s="778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2.0202020202020203</v>
      </c>
      <c r="Y190" s="779">
        <f>IFERROR(Y189/H189,"0")</f>
        <v>2.9999999999999996</v>
      </c>
      <c r="Z190" s="779">
        <f>IFERROR(IF(Z189="",0,Z189),"0")</f>
        <v>1.506E-2</v>
      </c>
      <c r="AA190" s="780"/>
      <c r="AB190" s="780"/>
      <c r="AC190" s="780"/>
    </row>
    <row r="191" spans="1:68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4</v>
      </c>
      <c r="Y191" s="779">
        <f>IFERROR(SUM(Y189:Y189),"0")</f>
        <v>5.9399999999999995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98</v>
      </c>
      <c r="Y195" s="778">
        <f t="shared" si="36"/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102.66666666666667</v>
      </c>
      <c r="BN195" s="64">
        <f t="shared" si="38"/>
        <v>105.60000000000002</v>
      </c>
      <c r="BO195" s="64">
        <f t="shared" si="39"/>
        <v>0.14957264957264957</v>
      </c>
      <c r="BP195" s="64">
        <f t="shared" si="40"/>
        <v>0.15384615384615385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23.333333333333332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0.18071999999999999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98</v>
      </c>
      <c r="Y202" s="779">
        <f>IFERROR(SUM(Y193:Y200),"0")</f>
        <v>100.80000000000001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48</v>
      </c>
      <c r="Y216" s="778">
        <f t="shared" si="41"/>
        <v>48.6</v>
      </c>
      <c r="Z216" s="36">
        <f>IFERROR(IF(Y216=0,"",ROUNDUP(Y216/H216,0)*0.00902),"")</f>
        <v>8.1180000000000002E-2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49.866666666666667</v>
      </c>
      <c r="BN216" s="64">
        <f t="shared" si="43"/>
        <v>50.49</v>
      </c>
      <c r="BO216" s="64">
        <f t="shared" si="44"/>
        <v>6.7340067340067325E-2</v>
      </c>
      <c r="BP216" s="64">
        <f t="shared" si="45"/>
        <v>6.8181818181818177E-2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27</v>
      </c>
      <c r="Y218" s="778">
        <f t="shared" si="41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28.049999999999997</v>
      </c>
      <c r="BN218" s="64">
        <f t="shared" si="43"/>
        <v>28.049999999999997</v>
      </c>
      <c r="BO218" s="64">
        <f t="shared" si="44"/>
        <v>3.787878787878788E-2</v>
      </c>
      <c r="BP218" s="64">
        <f t="shared" si="45"/>
        <v>3.787878787878788E-2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13.888888888888888</v>
      </c>
      <c r="Y223" s="779">
        <f>IFERROR(Y215/H215,"0")+IFERROR(Y216/H216,"0")+IFERROR(Y217/H217,"0")+IFERROR(Y218/H218,"0")+IFERROR(Y219/H219,"0")+IFERROR(Y220/H220,"0")+IFERROR(Y221/H221,"0")+IFERROR(Y222/H222,"0")</f>
        <v>14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0.12628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75</v>
      </c>
      <c r="Y224" s="779">
        <f>IFERROR(SUM(Y215:Y222),"0")</f>
        <v>75.599999999999994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36</v>
      </c>
      <c r="Y227" s="778">
        <f t="shared" si="46"/>
        <v>39</v>
      </c>
      <c r="Z227" s="36">
        <f>IFERROR(IF(Y227=0,"",ROUNDUP(Y227/H227,0)*0.02175),"")</f>
        <v>0.10874999999999999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38.603076923076927</v>
      </c>
      <c r="BN227" s="64">
        <f t="shared" si="48"/>
        <v>41.820000000000007</v>
      </c>
      <c r="BO227" s="64">
        <f t="shared" si="49"/>
        <v>8.2417582417582416E-2</v>
      </c>
      <c r="BP227" s="64">
        <f t="shared" si="50"/>
        <v>8.9285714285714274E-2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19</v>
      </c>
      <c r="Y230" s="778">
        <f t="shared" si="46"/>
        <v>19.2</v>
      </c>
      <c r="Z230" s="36">
        <f t="shared" ref="Z230:Z236" si="51">IFERROR(IF(Y230=0,"",ROUNDUP(Y230/H230,0)*0.00651),"")</f>
        <v>5.2080000000000001E-2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21.137499999999999</v>
      </c>
      <c r="BN230" s="64">
        <f t="shared" si="48"/>
        <v>21.36</v>
      </c>
      <c r="BO230" s="64">
        <f t="shared" si="49"/>
        <v>4.3498168498168503E-2</v>
      </c>
      <c r="BP230" s="64">
        <f t="shared" si="50"/>
        <v>4.3956043956043959E-2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20</v>
      </c>
      <c r="Y232" s="778">
        <f t="shared" si="46"/>
        <v>21.599999999999998</v>
      </c>
      <c r="Z232" s="36">
        <f t="shared" si="51"/>
        <v>5.8590000000000003E-2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22.100000000000005</v>
      </c>
      <c r="BN232" s="64">
        <f t="shared" si="48"/>
        <v>23.868000000000002</v>
      </c>
      <c r="BO232" s="64">
        <f t="shared" si="49"/>
        <v>4.5787545787545791E-2</v>
      </c>
      <c r="BP232" s="64">
        <f t="shared" si="50"/>
        <v>4.9450549450549455E-2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6</v>
      </c>
      <c r="Y233" s="778">
        <f t="shared" si="46"/>
        <v>7.1999999999999993</v>
      </c>
      <c r="Z233" s="36">
        <f t="shared" si="51"/>
        <v>1.9529999999999999E-2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6.6300000000000008</v>
      </c>
      <c r="BN233" s="64">
        <f t="shared" si="48"/>
        <v>7.9560000000000004</v>
      </c>
      <c r="BO233" s="64">
        <f t="shared" si="49"/>
        <v>1.3736263736263738E-2</v>
      </c>
      <c r="BP233" s="64">
        <f t="shared" si="50"/>
        <v>1.6483516483516484E-2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2</v>
      </c>
      <c r="Y235" s="778">
        <f t="shared" si="46"/>
        <v>2.4</v>
      </c>
      <c r="Z235" s="36">
        <f t="shared" si="51"/>
        <v>6.5100000000000002E-3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2.2100000000000004</v>
      </c>
      <c r="BN235" s="64">
        <f t="shared" si="48"/>
        <v>2.6520000000000001</v>
      </c>
      <c r="BO235" s="64">
        <f t="shared" si="49"/>
        <v>4.578754578754579E-3</v>
      </c>
      <c r="BP235" s="64">
        <f t="shared" si="50"/>
        <v>5.4945054945054949E-3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5</v>
      </c>
      <c r="Y236" s="778">
        <f t="shared" si="46"/>
        <v>7.1999999999999993</v>
      </c>
      <c r="Z236" s="36">
        <f t="shared" si="51"/>
        <v>1.9529999999999999E-2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5.5374999999999996</v>
      </c>
      <c r="BN236" s="64">
        <f t="shared" si="48"/>
        <v>7.9740000000000002</v>
      </c>
      <c r="BO236" s="64">
        <f t="shared" si="49"/>
        <v>1.1446886446886448E-2</v>
      </c>
      <c r="BP236" s="64">
        <f t="shared" si="50"/>
        <v>1.6483516483516484E-2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26.282051282051281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0.26498999999999995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88</v>
      </c>
      <c r="Y238" s="779">
        <f>IFERROR(SUM(Y226:Y236),"0")</f>
        <v>96.600000000000009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4</v>
      </c>
      <c r="Y244" s="778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4.4200000000000008</v>
      </c>
      <c r="BN244" s="64">
        <f t="shared" si="54"/>
        <v>5.3040000000000003</v>
      </c>
      <c r="BO244" s="64">
        <f t="shared" si="55"/>
        <v>9.1575091575091579E-3</v>
      </c>
      <c r="BP244" s="64">
        <f t="shared" si="56"/>
        <v>1.098901098901099E-2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15</v>
      </c>
      <c r="Y245" s="778">
        <f t="shared" si="52"/>
        <v>16.8</v>
      </c>
      <c r="Z245" s="36">
        <f>IFERROR(IF(Y245=0,"",ROUNDUP(Y245/H245,0)*0.00651),"")</f>
        <v>4.5569999999999999E-2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16.575000000000003</v>
      </c>
      <c r="BN245" s="64">
        <f t="shared" si="54"/>
        <v>18.564000000000004</v>
      </c>
      <c r="BO245" s="64">
        <f t="shared" si="55"/>
        <v>3.4340659340659344E-2</v>
      </c>
      <c r="BP245" s="64">
        <f t="shared" si="56"/>
        <v>3.8461538461538471E-2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7.916666666666667</v>
      </c>
      <c r="Y246" s="779">
        <f>IFERROR(Y240/H240,"0")+IFERROR(Y241/H241,"0")+IFERROR(Y242/H242,"0")+IFERROR(Y243/H243,"0")+IFERROR(Y244/H244,"0")+IFERROR(Y245/H245,"0")</f>
        <v>9</v>
      </c>
      <c r="Z246" s="77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19</v>
      </c>
      <c r="Y247" s="779">
        <f>IFERROR(SUM(Y240:Y245),"0")</f>
        <v>21.6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12</v>
      </c>
      <c r="Y308" s="778">
        <f t="shared" si="72"/>
        <v>12</v>
      </c>
      <c r="Z308" s="36">
        <f>IFERROR(IF(Y308=0,"",ROUNDUP(Y308/H308,0)*0.00651),"")</f>
        <v>3.2550000000000003E-2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13.260000000000002</v>
      </c>
      <c r="BN308" s="64">
        <f t="shared" si="74"/>
        <v>13.260000000000002</v>
      </c>
      <c r="BO308" s="64">
        <f t="shared" si="75"/>
        <v>2.7472527472527476E-2</v>
      </c>
      <c r="BP308" s="64">
        <f t="shared" si="76"/>
        <v>2.7472527472527476E-2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5</v>
      </c>
      <c r="Y311" s="779">
        <f>IFERROR(Y305/H305,"0")+IFERROR(Y306/H306,"0")+IFERROR(Y307/H307,"0")+IFERROR(Y308/H308,"0")+IFERROR(Y309/H309,"0")+IFERROR(Y310/H310,"0")</f>
        <v>5</v>
      </c>
      <c r="Z311" s="779">
        <f>IFERROR(IF(Z305="",0,Z305),"0")+IFERROR(IF(Z306="",0,Z306),"0")+IFERROR(IF(Z307="",0,Z307),"0")+IFERROR(IF(Z308="",0,Z308),"0")+IFERROR(IF(Z309="",0,Z309),"0")+IFERROR(IF(Z310="",0,Z310),"0")</f>
        <v>3.2550000000000003E-2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12</v>
      </c>
      <c r="Y312" s="779">
        <f>IFERROR(SUM(Y305:Y310),"0")</f>
        <v>12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38</v>
      </c>
      <c r="Y385" s="778">
        <f>IFERROR(IF(X385="",0,CEILING((X385/$H385),1)*$H385),"")</f>
        <v>39</v>
      </c>
      <c r="Z385" s="36">
        <f>IFERROR(IF(Y385=0,"",ROUNDUP(Y385/H385,0)*0.02175),"")</f>
        <v>0.10874999999999999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40.747692307692319</v>
      </c>
      <c r="BN385" s="64">
        <f>IFERROR(Y385*I385/H385,"0")</f>
        <v>41.820000000000007</v>
      </c>
      <c r="BO385" s="64">
        <f>IFERROR(1/J385*(X385/H385),"0")</f>
        <v>8.6996336996337006E-2</v>
      </c>
      <c r="BP385" s="64">
        <f>IFERROR(1/J385*(Y385/H385),"0")</f>
        <v>8.9285714285714274E-2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4.8717948717948723</v>
      </c>
      <c r="Y388" s="779">
        <f>IFERROR(Y384/H384,"0")+IFERROR(Y385/H385,"0")+IFERROR(Y386/H386,"0")+IFERROR(Y387/H387,"0")</f>
        <v>5</v>
      </c>
      <c r="Z388" s="779">
        <f>IFERROR(IF(Z384="",0,Z384),"0")+IFERROR(IF(Z385="",0,Z385),"0")+IFERROR(IF(Z386="",0,Z386),"0")+IFERROR(IF(Z387="",0,Z387),"0")</f>
        <v>0.10874999999999999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38</v>
      </c>
      <c r="Y389" s="779">
        <f>IFERROR(SUM(Y384:Y387),"0")</f>
        <v>39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3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3.4764705882352946</v>
      </c>
      <c r="BN393" s="64">
        <f>IFERROR(Y393*I393/H393,"0")</f>
        <v>5.91</v>
      </c>
      <c r="BO393" s="64">
        <f>IFERROR(1/J393*(X393/H393),"0")</f>
        <v>6.4641241111829352E-3</v>
      </c>
      <c r="BP393" s="64">
        <f>IFERROR(1/J393*(Y393/H393),"0")</f>
        <v>1.098901098901099E-2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1.1764705882352942</v>
      </c>
      <c r="Y395" s="779">
        <f>IFERROR(Y391/H391,"0")+IFERROR(Y392/H392,"0")+IFERROR(Y393/H393,"0")+IFERROR(Y394/H394,"0")</f>
        <v>2</v>
      </c>
      <c r="Z395" s="779">
        <f>IFERROR(IF(Z391="",0,Z391),"0")+IFERROR(IF(Z392="",0,Z392),"0")+IFERROR(IF(Z393="",0,Z393),"0")+IFERROR(IF(Z394="",0,Z394),"0")</f>
        <v>1.302E-2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3</v>
      </c>
      <c r="Y396" s="779">
        <f>IFERROR(SUM(Y391:Y394),"0")</f>
        <v>5.0999999999999996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1076</v>
      </c>
      <c r="Y418" s="778">
        <f t="shared" si="87"/>
        <v>1080</v>
      </c>
      <c r="Z418" s="36">
        <f>IFERROR(IF(Y418=0,"",ROUNDUP(Y418/H418,0)*0.02175),"")</f>
        <v>1.5659999999999998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1110.432</v>
      </c>
      <c r="BN418" s="64">
        <f t="shared" si="89"/>
        <v>1114.5600000000002</v>
      </c>
      <c r="BO418" s="64">
        <f t="shared" si="90"/>
        <v>1.4944444444444445</v>
      </c>
      <c r="BP418" s="64">
        <f t="shared" si="91"/>
        <v>1.5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542</v>
      </c>
      <c r="Y423" s="778">
        <f t="shared" si="87"/>
        <v>555</v>
      </c>
      <c r="Z423" s="36">
        <f>IFERROR(IF(Y423=0,"",ROUNDUP(Y423/H423,0)*0.02175),"")</f>
        <v>0.80474999999999997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559.34399999999994</v>
      </c>
      <c r="BN423" s="64">
        <f t="shared" si="89"/>
        <v>572.76</v>
      </c>
      <c r="BO423" s="64">
        <f t="shared" si="90"/>
        <v>0.75277777777777777</v>
      </c>
      <c r="BP423" s="64">
        <f t="shared" si="91"/>
        <v>0.77083333333333326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107.86666666666667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2.3707499999999997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1618</v>
      </c>
      <c r="Y429" s="779">
        <f>IFERROR(SUM(Y417:Y427),"0")</f>
        <v>1635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1070</v>
      </c>
      <c r="Y431" s="778">
        <f>IFERROR(IF(X431="",0,CEILING((X431/$H431),1)*$H431),"")</f>
        <v>1080</v>
      </c>
      <c r="Z431" s="36">
        <f>IFERROR(IF(Y431=0,"",ROUNDUP(Y431/H431,0)*0.02175),"")</f>
        <v>1.5659999999999998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1104.2400000000002</v>
      </c>
      <c r="BN431" s="64">
        <f>IFERROR(Y431*I431/H431,"0")</f>
        <v>1114.5600000000002</v>
      </c>
      <c r="BO431" s="64">
        <f>IFERROR(1/J431*(X431/H431),"0")</f>
        <v>1.4861111111111109</v>
      </c>
      <c r="BP431" s="64">
        <f>IFERROR(1/J431*(Y431/H431),"0")</f>
        <v>1.5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71.333333333333329</v>
      </c>
      <c r="Y433" s="779">
        <f>IFERROR(Y431/H431,"0")+IFERROR(Y432/H432,"0")</f>
        <v>72</v>
      </c>
      <c r="Z433" s="779">
        <f>IFERROR(IF(Z431="",0,Z431),"0")+IFERROR(IF(Z432="",0,Z432),"0")</f>
        <v>1.5659999999999998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1070</v>
      </c>
      <c r="Y434" s="779">
        <f>IFERROR(SUM(Y431:Y432),"0")</f>
        <v>1080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38</v>
      </c>
      <c r="Y462" s="778">
        <f>IFERROR(IF(X462="",0,CEILING((X462/$H462),1)*$H462),"")</f>
        <v>45</v>
      </c>
      <c r="Z462" s="36">
        <f>IFERROR(IF(Y462=0,"",ROUNDUP(Y462/H462,0)*0.02175),"")</f>
        <v>0.10874999999999999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40.381333333333338</v>
      </c>
      <c r="BN462" s="64">
        <f>IFERROR(Y462*I462/H462,"0")</f>
        <v>47.82</v>
      </c>
      <c r="BO462" s="64">
        <f>IFERROR(1/J462*(X462/H462),"0")</f>
        <v>7.5396825396825393E-2</v>
      </c>
      <c r="BP462" s="64">
        <f>IFERROR(1/J462*(Y462/H462),"0")</f>
        <v>8.9285714285714274E-2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4.2222222222222223</v>
      </c>
      <c r="Y467" s="779">
        <f>IFERROR(Y462/H462,"0")+IFERROR(Y463/H463,"0")+IFERROR(Y464/H464,"0")+IFERROR(Y465/H465,"0")+IFERROR(Y466/H466,"0")</f>
        <v>5</v>
      </c>
      <c r="Z467" s="779">
        <f>IFERROR(IF(Z462="",0,Z462),"0")+IFERROR(IF(Z463="",0,Z463),"0")+IFERROR(IF(Z464="",0,Z464),"0")+IFERROR(IF(Z465="",0,Z465),"0")+IFERROR(IF(Z466="",0,Z466),"0")</f>
        <v>0.10874999999999999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38</v>
      </c>
      <c r="Y468" s="779">
        <f>IFERROR(SUM(Y462:Y466),"0")</f>
        <v>45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41</v>
      </c>
      <c r="Y482" s="778">
        <f t="shared" si="98"/>
        <v>42</v>
      </c>
      <c r="Z482" s="36">
        <f>IFERROR(IF(Y482=0,"",ROUNDUP(Y482/H482,0)*0.00753),"")</f>
        <v>7.5300000000000006E-2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43.245238095238093</v>
      </c>
      <c r="BN482" s="64">
        <f t="shared" si="100"/>
        <v>44.3</v>
      </c>
      <c r="BO482" s="64">
        <f t="shared" si="101"/>
        <v>6.2576312576312562E-2</v>
      </c>
      <c r="BP482" s="64">
        <f t="shared" si="102"/>
        <v>6.4102564102564097E-2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2</v>
      </c>
      <c r="Y495" s="778">
        <f t="shared" si="98"/>
        <v>2.1</v>
      </c>
      <c r="Z495" s="36">
        <f t="shared" si="103"/>
        <v>5.0200000000000002E-3</v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2.1238095238095238</v>
      </c>
      <c r="BN495" s="64">
        <f t="shared" si="100"/>
        <v>2.23</v>
      </c>
      <c r="BO495" s="64">
        <f t="shared" si="101"/>
        <v>4.0700040700040706E-3</v>
      </c>
      <c r="BP495" s="64">
        <f t="shared" si="102"/>
        <v>4.2735042735042739E-3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2</v>
      </c>
      <c r="Y500" s="778">
        <f t="shared" si="98"/>
        <v>2.1</v>
      </c>
      <c r="Z500" s="36">
        <f t="shared" si="103"/>
        <v>5.0200000000000002E-3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2.1238095238095238</v>
      </c>
      <c r="BN500" s="64">
        <f t="shared" si="100"/>
        <v>2.23</v>
      </c>
      <c r="BO500" s="64">
        <f t="shared" si="101"/>
        <v>4.0700040700040706E-3</v>
      </c>
      <c r="BP500" s="64">
        <f t="shared" si="102"/>
        <v>4.2735042735042739E-3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11.666666666666666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8.5339999999999999E-2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45</v>
      </c>
      <c r="Y506" s="779">
        <f>IFERROR(SUM(Y480:Y504),"0")</f>
        <v>46.2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18</v>
      </c>
      <c r="Y557" s="778">
        <f t="shared" si="109"/>
        <v>21.12</v>
      </c>
      <c r="Z557" s="36">
        <f t="shared" si="114"/>
        <v>4.7840000000000001E-2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19.227272727272727</v>
      </c>
      <c r="BN557" s="64">
        <f t="shared" si="111"/>
        <v>22.56</v>
      </c>
      <c r="BO557" s="64">
        <f t="shared" si="112"/>
        <v>3.277972027972028E-2</v>
      </c>
      <c r="BP557" s="64">
        <f t="shared" si="113"/>
        <v>3.8461538461538464E-2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183</v>
      </c>
      <c r="Y559" s="778">
        <f t="shared" si="109"/>
        <v>184.8</v>
      </c>
      <c r="Z559" s="36">
        <f t="shared" si="114"/>
        <v>0.41860000000000003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195.47727272727269</v>
      </c>
      <c r="BN559" s="64">
        <f t="shared" si="111"/>
        <v>197.39999999999998</v>
      </c>
      <c r="BO559" s="64">
        <f t="shared" si="112"/>
        <v>0.33326048951048948</v>
      </c>
      <c r="BP559" s="64">
        <f t="shared" si="113"/>
        <v>0.33653846153846156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46</v>
      </c>
      <c r="Y561" s="778">
        <f t="shared" si="109"/>
        <v>47.52</v>
      </c>
      <c r="Z561" s="36">
        <f t="shared" si="114"/>
        <v>0.10764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49.136363636363633</v>
      </c>
      <c r="BN561" s="64">
        <f t="shared" si="111"/>
        <v>50.760000000000005</v>
      </c>
      <c r="BO561" s="64">
        <f t="shared" si="112"/>
        <v>8.3770396270396258E-2</v>
      </c>
      <c r="BP561" s="64">
        <f t="shared" si="113"/>
        <v>8.6538461538461536E-2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46.780303030303024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0.57408000000000003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247</v>
      </c>
      <c r="Y568" s="779">
        <f>IFERROR(SUM(Y555:Y566),"0")</f>
        <v>253.44000000000003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39</v>
      </c>
      <c r="Y570" s="778">
        <f>IFERROR(IF(X570="",0,CEILING((X570/$H570),1)*$H570),"")</f>
        <v>42.24</v>
      </c>
      <c r="Z570" s="36">
        <f>IFERROR(IF(Y570=0,"",ROUNDUP(Y570/H570,0)*0.01196),"")</f>
        <v>9.5680000000000001E-2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41.659090909090907</v>
      </c>
      <c r="BN570" s="64">
        <f>IFERROR(Y570*I570/H570,"0")</f>
        <v>45.12</v>
      </c>
      <c r="BO570" s="64">
        <f>IFERROR(1/J570*(X570/H570),"0")</f>
        <v>7.1022727272727265E-2</v>
      </c>
      <c r="BP570" s="64">
        <f>IFERROR(1/J570*(Y570/H570),"0")</f>
        <v>7.6923076923076927E-2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7.3863636363636358</v>
      </c>
      <c r="Y573" s="779">
        <f>IFERROR(Y570/H570,"0")+IFERROR(Y571/H571,"0")+IFERROR(Y572/H572,"0")</f>
        <v>8</v>
      </c>
      <c r="Z573" s="779">
        <f>IFERROR(IF(Z570="",0,Z570),"0")+IFERROR(IF(Z571="",0,Z571),"0")+IFERROR(IF(Z572="",0,Z572),"0")</f>
        <v>9.5680000000000001E-2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39</v>
      </c>
      <c r="Y574" s="779">
        <f>IFERROR(SUM(Y570:Y572),"0")</f>
        <v>42.24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70</v>
      </c>
      <c r="Y576" s="778">
        <f t="shared" ref="Y576:Y584" si="115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74.772727272727266</v>
      </c>
      <c r="BN576" s="64">
        <f t="shared" ref="BN576:BN584" si="117">IFERROR(Y576*I576/H576,"0")</f>
        <v>78.959999999999994</v>
      </c>
      <c r="BO576" s="64">
        <f t="shared" ref="BO576:BO584" si="118">IFERROR(1/J576*(X576/H576),"0")</f>
        <v>0.12747668997668998</v>
      </c>
      <c r="BP576" s="64">
        <f t="shared" ref="BP576:BP584" si="119">IFERROR(1/J576*(Y576/H576),"0")</f>
        <v>0.13461538461538464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8</v>
      </c>
      <c r="Y577" s="778">
        <f t="shared" si="115"/>
        <v>10.56</v>
      </c>
      <c r="Z577" s="36">
        <f>IFERROR(IF(Y577=0,"",ROUNDUP(Y577/H577,0)*0.01196),"")</f>
        <v>2.392E-2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8.545454545454545</v>
      </c>
      <c r="BN577" s="64">
        <f t="shared" si="117"/>
        <v>11.28</v>
      </c>
      <c r="BO577" s="64">
        <f t="shared" si="118"/>
        <v>1.456876456876457E-2</v>
      </c>
      <c r="BP577" s="64">
        <f t="shared" si="119"/>
        <v>1.9230769230769232E-2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14.772727272727273</v>
      </c>
      <c r="Y585" s="779">
        <f>IFERROR(Y576/H576,"0")+IFERROR(Y577/H577,"0")+IFERROR(Y578/H578,"0")+IFERROR(Y579/H579,"0")+IFERROR(Y580/H580,"0")+IFERROR(Y581/H581,"0")+IFERROR(Y582/H582,"0")+IFERROR(Y583/H583,"0")+IFERROR(Y584/H584,"0")</f>
        <v>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0.19136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78</v>
      </c>
      <c r="Y586" s="779">
        <f>IFERROR(SUM(Y576:Y584),"0")</f>
        <v>84.48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3807.5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3848.3403307280955</v>
      </c>
      <c r="Y664" s="779">
        <f>IFERROR(SUM(BN22:BN660),"0")</f>
        <v>3961.6980000000012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3998.3403307280955</v>
      </c>
      <c r="Y666" s="779">
        <f>GrossWeightTotalR+PalletQtyTotalR*25</f>
        <v>4111.6980000000012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372.55803439479905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389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6.3220299999999998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75.600000000000009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32.400000000000006</v>
      </c>
      <c r="E673" s="46">
        <f>IFERROR(Y107*1,"0")+IFERROR(Y108*1,"0")+IFERROR(Y109*1,"0")+IFERROR(Y113*1,"0")+IFERROR(Y114*1,"0")+IFERROR(Y115*1,"0")+IFERROR(Y116*1,"0")+IFERROR(Y117*1,"0")+IFERROR(Y118*1,"0")</f>
        <v>50.400000000000006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106.10000000000001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106.74000000000001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193.79999999999998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44.1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2715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45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46.2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380.16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 076,00"/>
        <filter val="1 618,00"/>
        <filter val="1,18"/>
        <filter val="107,87"/>
        <filter val="11,67"/>
        <filter val="12,00"/>
        <filter val="13,89"/>
        <filter val="14,77"/>
        <filter val="15,00"/>
        <filter val="18,00"/>
        <filter val="183,00"/>
        <filter val="19,00"/>
        <filter val="2,00"/>
        <filter val="2,02"/>
        <filter val="2,04"/>
        <filter val="20,00"/>
        <filter val="22,00"/>
        <filter val="23,33"/>
        <filter val="247,00"/>
        <filter val="26,00"/>
        <filter val="26,28"/>
        <filter val="27,00"/>
        <filter val="3 700,00"/>
        <filter val="3 848,34"/>
        <filter val="3 998,34"/>
        <filter val="3,00"/>
        <filter val="36,00"/>
        <filter val="372,56"/>
        <filter val="38,00"/>
        <filter val="39,00"/>
        <filter val="4,00"/>
        <filter val="4,22"/>
        <filter val="4,44"/>
        <filter val="4,87"/>
        <filter val="41,00"/>
        <filter val="45,00"/>
        <filter val="46,00"/>
        <filter val="46,78"/>
        <filter val="48,00"/>
        <filter val="5,00"/>
        <filter val="5,74"/>
        <filter val="5,80"/>
        <filter val="542,00"/>
        <filter val="55,00"/>
        <filter val="59,00"/>
        <filter val="6"/>
        <filter val="6,00"/>
        <filter val="6,02"/>
        <filter val="65,00"/>
        <filter val="7,39"/>
        <filter val="7,92"/>
        <filter val="70,00"/>
        <filter val="71,33"/>
        <filter val="75,00"/>
        <filter val="78,00"/>
        <filter val="8,00"/>
        <filter val="88,00"/>
        <filter val="98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