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A7B01F-5ADB-4C3D-A7C0-0DB63CDC24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60" i="1" l="1"/>
  <c r="BN360" i="1"/>
  <c r="Z360" i="1"/>
  <c r="BP384" i="1"/>
  <c r="BN384" i="1"/>
  <c r="Z384" i="1"/>
  <c r="BP418" i="1"/>
  <c r="BN418" i="1"/>
  <c r="Z418" i="1"/>
  <c r="Y443" i="1"/>
  <c r="Y442" i="1"/>
  <c r="BP441" i="1"/>
  <c r="BN441" i="1"/>
  <c r="Z441" i="1"/>
  <c r="Z442" i="1" s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2" i="1"/>
  <c r="Z23" i="1" s="1"/>
  <c r="BN22" i="1"/>
  <c r="BP22" i="1"/>
  <c r="Z26" i="1"/>
  <c r="BN26" i="1"/>
  <c r="Z33" i="1"/>
  <c r="BN33" i="1"/>
  <c r="C673" i="1"/>
  <c r="Z57" i="1"/>
  <c r="BN57" i="1"/>
  <c r="D673" i="1"/>
  <c r="Z70" i="1"/>
  <c r="BN70" i="1"/>
  <c r="Z84" i="1"/>
  <c r="BN84" i="1"/>
  <c r="Z96" i="1"/>
  <c r="BN96" i="1"/>
  <c r="Z109" i="1"/>
  <c r="BN109" i="1"/>
  <c r="Y120" i="1"/>
  <c r="Z127" i="1"/>
  <c r="BN127" i="1"/>
  <c r="Y135" i="1"/>
  <c r="Z141" i="1"/>
  <c r="BN141" i="1"/>
  <c r="Z160" i="1"/>
  <c r="BN160" i="1"/>
  <c r="Z183" i="1"/>
  <c r="BN183" i="1"/>
  <c r="Y201" i="1"/>
  <c r="Z199" i="1"/>
  <c r="BN199" i="1"/>
  <c r="J673" i="1"/>
  <c r="Z218" i="1"/>
  <c r="BN218" i="1"/>
  <c r="Z228" i="1"/>
  <c r="BN228" i="1"/>
  <c r="Z236" i="1"/>
  <c r="BN236" i="1"/>
  <c r="Z245" i="1"/>
  <c r="BN245" i="1"/>
  <c r="Z257" i="1"/>
  <c r="BN257" i="1"/>
  <c r="Z268" i="1"/>
  <c r="BN268" i="1"/>
  <c r="Z283" i="1"/>
  <c r="BN283" i="1"/>
  <c r="BP287" i="1"/>
  <c r="BN287" i="1"/>
  <c r="BP310" i="1"/>
  <c r="BN310" i="1"/>
  <c r="Z310" i="1"/>
  <c r="BP370" i="1"/>
  <c r="BN370" i="1"/>
  <c r="Z370" i="1"/>
  <c r="BP387" i="1"/>
  <c r="BN387" i="1"/>
  <c r="Z387" i="1"/>
  <c r="BP426" i="1"/>
  <c r="BN426" i="1"/>
  <c r="Z426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BP452" i="1"/>
  <c r="BN452" i="1"/>
  <c r="Z452" i="1"/>
  <c r="BP480" i="1"/>
  <c r="BN480" i="1"/>
  <c r="Z480" i="1"/>
  <c r="J9" i="1"/>
  <c r="X664" i="1"/>
  <c r="X663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Z86" i="1"/>
  <c r="BN86" i="1"/>
  <c r="Y98" i="1"/>
  <c r="Z94" i="1"/>
  <c r="BN94" i="1"/>
  <c r="Z100" i="1"/>
  <c r="BN100" i="1"/>
  <c r="BP100" i="1"/>
  <c r="Z107" i="1"/>
  <c r="BN107" i="1"/>
  <c r="Z113" i="1"/>
  <c r="BN113" i="1"/>
  <c r="BP113" i="1"/>
  <c r="Z117" i="1"/>
  <c r="BN117" i="1"/>
  <c r="Z118" i="1"/>
  <c r="BN118" i="1"/>
  <c r="Z125" i="1"/>
  <c r="BN125" i="1"/>
  <c r="Z131" i="1"/>
  <c r="BN131" i="1"/>
  <c r="BP131" i="1"/>
  <c r="Z139" i="1"/>
  <c r="BN139" i="1"/>
  <c r="Z143" i="1"/>
  <c r="BN143" i="1"/>
  <c r="Z154" i="1"/>
  <c r="BN154" i="1"/>
  <c r="Z164" i="1"/>
  <c r="BN164" i="1"/>
  <c r="BP164" i="1"/>
  <c r="H673" i="1"/>
  <c r="Y179" i="1"/>
  <c r="Z177" i="1"/>
  <c r="BN177" i="1"/>
  <c r="Z189" i="1"/>
  <c r="Z190" i="1" s="1"/>
  <c r="BN189" i="1"/>
  <c r="BP189" i="1"/>
  <c r="Y190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Z243" i="1"/>
  <c r="BN243" i="1"/>
  <c r="Z251" i="1"/>
  <c r="BN251" i="1"/>
  <c r="Z255" i="1"/>
  <c r="BN255" i="1"/>
  <c r="Z262" i="1"/>
  <c r="BN262" i="1"/>
  <c r="Y271" i="1"/>
  <c r="Z266" i="1"/>
  <c r="BN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48" i="1"/>
  <c r="BN448" i="1"/>
  <c r="Z448" i="1"/>
  <c r="BP464" i="1"/>
  <c r="BN464" i="1"/>
  <c r="Z464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11" i="1"/>
  <c r="Y373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H9" i="1"/>
  <c r="B673" i="1"/>
  <c r="X665" i="1"/>
  <c r="X666" i="1" s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BN182" i="1"/>
  <c r="BP182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Z241" i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33" i="1" l="1"/>
  <c r="Z184" i="1"/>
  <c r="Z161" i="1"/>
  <c r="Z103" i="1"/>
  <c r="Z625" i="1"/>
  <c r="Z246" i="1"/>
  <c r="Z201" i="1"/>
  <c r="Z128" i="1"/>
  <c r="Z88" i="1"/>
  <c r="Y664" i="1"/>
  <c r="Z271" i="1"/>
  <c r="Y667" i="1"/>
  <c r="Z289" i="1"/>
  <c r="Z505" i="1"/>
  <c r="Z454" i="1"/>
  <c r="Z365" i="1"/>
  <c r="Z237" i="1"/>
  <c r="Z135" i="1"/>
  <c r="Z119" i="1"/>
  <c r="Y665" i="1"/>
  <c r="Z35" i="1"/>
  <c r="Z643" i="1"/>
  <c r="Z608" i="1"/>
  <c r="Z567" i="1"/>
  <c r="Z573" i="1"/>
  <c r="Z438" i="1"/>
  <c r="Z401" i="1"/>
  <c r="Y663" i="1"/>
  <c r="Z258" i="1"/>
  <c r="Z381" i="1"/>
  <c r="Z636" i="1"/>
  <c r="Z649" i="1"/>
  <c r="Z615" i="1"/>
  <c r="Z585" i="1"/>
  <c r="Z529" i="1"/>
  <c r="Z467" i="1"/>
  <c r="Z596" i="1"/>
  <c r="Z428" i="1"/>
  <c r="Z395" i="1"/>
  <c r="Z145" i="1"/>
  <c r="Z79" i="1"/>
  <c r="Z72" i="1"/>
  <c r="Z54" i="1"/>
  <c r="Z301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<sst xmlns="http://schemas.openxmlformats.org/spreadsheetml/2006/main" count="3139" uniqueCount="1081">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</sst>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0.625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500</v>
      </c>
      <c r="Y107" s="778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46.296296296296291</v>
      </c>
      <c r="Y110" s="779">
        <f>IFERROR(Y107/H107,"0")+IFERROR(Y108/H108,"0")+IFERROR(Y109/H109,"0")</f>
        <v>47</v>
      </c>
      <c r="Z110" s="779">
        <f>IFERROR(IF(Z107="",0,Z107),"0")+IFERROR(IF(Z108="",0,Z108),"0")+IFERROR(IF(Z109="",0,Z109),"0")</f>
        <v>1.0222499999999999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500</v>
      </c>
      <c r="Y111" s="779">
        <f>IFERROR(SUM(Y107:Y109),"0")</f>
        <v>507.6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590</v>
      </c>
      <c r="Y423" s="778">
        <f t="shared" si="87"/>
        <v>600</v>
      </c>
      <c r="Z423" s="36">
        <f>IFERROR(IF(Y423=0,"",ROUNDUP(Y423/H423,0)*0.02175),"")</f>
        <v>0.86999999999999988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608.88</v>
      </c>
      <c r="BN423" s="64">
        <f t="shared" si="89"/>
        <v>619.20000000000005</v>
      </c>
      <c r="BO423" s="64">
        <f t="shared" si="90"/>
        <v>0.81944444444444442</v>
      </c>
      <c r="BP423" s="64">
        <f t="shared" si="91"/>
        <v>0.83333333333333326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39.333333333333336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40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0.86999999999999988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590</v>
      </c>
      <c r="Y429" s="779">
        <f>IFERROR(SUM(Y417:Y427),"0")</f>
        <v>600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500</v>
      </c>
      <c r="Y431" s="778">
        <f>IFERROR(IF(X431="",0,CEILING((X431/$H431),1)*$H431),"")</f>
        <v>510</v>
      </c>
      <c r="Z431" s="36">
        <f>IFERROR(IF(Y431=0,"",ROUNDUP(Y431/H431,0)*0.02175),"")</f>
        <v>0.73949999999999994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516</v>
      </c>
      <c r="BN431" s="64">
        <f>IFERROR(Y431*I431/H431,"0")</f>
        <v>526.32000000000005</v>
      </c>
      <c r="BO431" s="64">
        <f>IFERROR(1/J431*(X431/H431),"0")</f>
        <v>0.69444444444444442</v>
      </c>
      <c r="BP431" s="64">
        <f>IFERROR(1/J431*(Y431/H431),"0")</f>
        <v>0.70833333333333326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33.333333333333336</v>
      </c>
      <c r="Y433" s="779">
        <f>IFERROR(Y431/H431,"0")+IFERROR(Y432/H432,"0")</f>
        <v>34</v>
      </c>
      <c r="Z433" s="779">
        <f>IFERROR(IF(Z431="",0,Z431),"0")+IFERROR(IF(Z432="",0,Z432),"0")</f>
        <v>0.73949999999999994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500</v>
      </c>
      <c r="Y434" s="779">
        <f>IFERROR(SUM(Y431:Y432),"0")</f>
        <v>510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1000</v>
      </c>
      <c r="Y559" s="778">
        <f t="shared" si="109"/>
        <v>1003.2</v>
      </c>
      <c r="Z559" s="36">
        <f t="shared" si="114"/>
        <v>2.2724000000000002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1068.1818181818182</v>
      </c>
      <c r="BN559" s="64">
        <f t="shared" si="111"/>
        <v>1071.5999999999999</v>
      </c>
      <c r="BO559" s="64">
        <f t="shared" si="112"/>
        <v>1.821095571095571</v>
      </c>
      <c r="BP559" s="64">
        <f t="shared" si="113"/>
        <v>1.8269230769230771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189.39393939393938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190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2.2724000000000002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1000</v>
      </c>
      <c r="Y568" s="779">
        <f>IFERROR(SUM(Y555:Y566),"0")</f>
        <v>1003.2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500</v>
      </c>
      <c r="Y570" s="778">
        <f>IFERROR(IF(X570="",0,CEILING((X570/$H570),1)*$H570),"")</f>
        <v>501.6</v>
      </c>
      <c r="Z570" s="36">
        <f>IFERROR(IF(Y570=0,"",ROUNDUP(Y570/H570,0)*0.01196),"")</f>
        <v>1.1362000000000001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534.09090909090912</v>
      </c>
      <c r="BN570" s="64">
        <f>IFERROR(Y570*I570/H570,"0")</f>
        <v>535.79999999999995</v>
      </c>
      <c r="BO570" s="64">
        <f>IFERROR(1/J570*(X570/H570),"0")</f>
        <v>0.91054778554778548</v>
      </c>
      <c r="BP570" s="64">
        <f>IFERROR(1/J570*(Y570/H570),"0")</f>
        <v>0.91346153846153855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94.696969696969688</v>
      </c>
      <c r="Y573" s="779">
        <f>IFERROR(Y570/H570,"0")+IFERROR(Y571/H571,"0")+IFERROR(Y572/H572,"0")</f>
        <v>95</v>
      </c>
      <c r="Z573" s="779">
        <f>IFERROR(IF(Z570="",0,Z570),"0")+IFERROR(IF(Z571="",0,Z571),"0")+IFERROR(IF(Z572="",0,Z572),"0")</f>
        <v>1.1362000000000001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500</v>
      </c>
      <c r="Y574" s="779">
        <f>IFERROR(SUM(Y570:Y572),"0")</f>
        <v>501.6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500</v>
      </c>
      <c r="Y578" s="778">
        <f t="shared" si="115"/>
        <v>501.6</v>
      </c>
      <c r="Z578" s="36">
        <f>IFERROR(IF(Y578=0,"",ROUNDUP(Y578/H578,0)*0.01196),"")</f>
        <v>1.1362000000000001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534.09090909090912</v>
      </c>
      <c r="BN578" s="64">
        <f t="shared" si="117"/>
        <v>535.79999999999995</v>
      </c>
      <c r="BO578" s="64">
        <f t="shared" si="118"/>
        <v>0.91054778554778548</v>
      </c>
      <c r="BP578" s="64">
        <f t="shared" si="119"/>
        <v>0.91346153846153855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94.696969696969688</v>
      </c>
      <c r="Y585" s="779">
        <f>IFERROR(Y576/H576,"0")+IFERROR(Y577/H577,"0")+IFERROR(Y578/H578,"0")+IFERROR(Y579/H579,"0")+IFERROR(Y580/H580,"0")+IFERROR(Y581/H581,"0")+IFERROR(Y582/H582,"0")+IFERROR(Y583/H583,"0")+IFERROR(Y584/H584,"0")</f>
        <v>95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1.1362000000000001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500</v>
      </c>
      <c r="Y586" s="779">
        <f>IFERROR(SUM(Y576:Y584),"0")</f>
        <v>501.6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3590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3624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3783.4658585858588</v>
      </c>
      <c r="Y664" s="779">
        <f>IFERROR(SUM(BN22:BN660),"0")</f>
        <v>3818.88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6</v>
      </c>
      <c r="Y665" s="38">
        <f>ROUNDUP(SUM(BP22:BP660),0)</f>
        <v>7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3933.4658585858588</v>
      </c>
      <c r="Y666" s="779">
        <f>GrossWeightTotalR+PalletQtyTotalR*25</f>
        <v>3993.88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497.75084175084169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501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7.1765500000000007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507.6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1110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2006.4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89,39"/>
        <filter val="3 590,00"/>
        <filter val="3 783,47"/>
        <filter val="3 933,47"/>
        <filter val="33,33"/>
        <filter val="39,33"/>
        <filter val="46,30"/>
        <filter val="497,75"/>
        <filter val="500,00"/>
        <filter val="590,00"/>
        <filter val="6"/>
        <filter val="94,7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