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5F40C922-4C65-4B1F-A0B2-3B2DB178E5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AC10" i="1" l="1"/>
  <c r="AC11" i="1"/>
  <c r="AC12" i="1"/>
  <c r="AC15" i="1"/>
  <c r="AC20" i="1"/>
  <c r="AC28" i="1"/>
  <c r="AC34" i="1"/>
  <c r="AC36" i="1"/>
  <c r="AC38" i="1"/>
  <c r="AC39" i="1"/>
  <c r="AC40" i="1"/>
  <c r="AC44" i="1"/>
  <c r="AC50" i="1"/>
  <c r="AC51" i="1"/>
  <c r="AC55" i="1"/>
  <c r="AC58" i="1"/>
  <c r="AC63" i="1"/>
  <c r="AC65" i="1"/>
  <c r="AC66" i="1"/>
  <c r="AC67" i="1"/>
  <c r="AC68" i="1"/>
  <c r="AC69" i="1"/>
  <c r="AC70" i="1"/>
  <c r="AC72" i="1"/>
  <c r="AC75" i="1"/>
  <c r="AC78" i="1"/>
  <c r="AC79" i="1"/>
  <c r="AC83" i="1"/>
  <c r="AC90" i="1"/>
  <c r="L7" i="1"/>
  <c r="P7" i="1" s="1"/>
  <c r="L8" i="1"/>
  <c r="P8" i="1" s="1"/>
  <c r="AC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Q13" i="1" s="1"/>
  <c r="AC13" i="1" s="1"/>
  <c r="L14" i="1"/>
  <c r="P14" i="1" s="1"/>
  <c r="Q14" i="1" s="1"/>
  <c r="L15" i="1"/>
  <c r="P15" i="1" s="1"/>
  <c r="T15" i="1" s="1"/>
  <c r="L16" i="1"/>
  <c r="P16" i="1" s="1"/>
  <c r="Q16" i="1" s="1"/>
  <c r="AC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AC21" i="1" s="1"/>
  <c r="L22" i="1"/>
  <c r="P22" i="1" s="1"/>
  <c r="Q22" i="1" s="1"/>
  <c r="L23" i="1"/>
  <c r="P23" i="1" s="1"/>
  <c r="L24" i="1"/>
  <c r="P24" i="1" s="1"/>
  <c r="Q24" i="1" s="1"/>
  <c r="L25" i="1"/>
  <c r="P25" i="1" s="1"/>
  <c r="AC25" i="1" s="1"/>
  <c r="L26" i="1"/>
  <c r="P26" i="1" s="1"/>
  <c r="Q26" i="1" s="1"/>
  <c r="L27" i="1"/>
  <c r="P27" i="1" s="1"/>
  <c r="AC27" i="1" s="1"/>
  <c r="L28" i="1"/>
  <c r="P28" i="1" s="1"/>
  <c r="T28" i="1" s="1"/>
  <c r="L29" i="1"/>
  <c r="P29" i="1" s="1"/>
  <c r="Q29" i="1" s="1"/>
  <c r="L30" i="1"/>
  <c r="P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T34" i="1" s="1"/>
  <c r="L35" i="1"/>
  <c r="P35" i="1" s="1"/>
  <c r="L36" i="1"/>
  <c r="P36" i="1" s="1"/>
  <c r="T36" i="1" s="1"/>
  <c r="L37" i="1"/>
  <c r="P37" i="1" s="1"/>
  <c r="Q37" i="1" s="1"/>
  <c r="L38" i="1"/>
  <c r="P38" i="1" s="1"/>
  <c r="T38" i="1" s="1"/>
  <c r="L39" i="1"/>
  <c r="P39" i="1" s="1"/>
  <c r="T39" i="1" s="1"/>
  <c r="L40" i="1"/>
  <c r="P40" i="1" s="1"/>
  <c r="T40" i="1" s="1"/>
  <c r="L41" i="1"/>
  <c r="P41" i="1" s="1"/>
  <c r="AC41" i="1" s="1"/>
  <c r="L42" i="1"/>
  <c r="P42" i="1" s="1"/>
  <c r="Q42" i="1" s="1"/>
  <c r="L43" i="1"/>
  <c r="P43" i="1" s="1"/>
  <c r="Q43" i="1" s="1"/>
  <c r="L44" i="1"/>
  <c r="P44" i="1" s="1"/>
  <c r="T44" i="1" s="1"/>
  <c r="L45" i="1"/>
  <c r="P45" i="1" s="1"/>
  <c r="L46" i="1"/>
  <c r="P46" i="1" s="1"/>
  <c r="Q46" i="1" s="1"/>
  <c r="L47" i="1"/>
  <c r="P47" i="1" s="1"/>
  <c r="L48" i="1"/>
  <c r="P48" i="1" s="1"/>
  <c r="L49" i="1"/>
  <c r="P49" i="1" s="1"/>
  <c r="L50" i="1"/>
  <c r="P50" i="1" s="1"/>
  <c r="T50" i="1" s="1"/>
  <c r="L51" i="1"/>
  <c r="P51" i="1" s="1"/>
  <c r="T51" i="1" s="1"/>
  <c r="L52" i="1"/>
  <c r="P52" i="1" s="1"/>
  <c r="L53" i="1"/>
  <c r="P53" i="1" s="1"/>
  <c r="L54" i="1"/>
  <c r="P54" i="1" s="1"/>
  <c r="Q54" i="1" s="1"/>
  <c r="L55" i="1"/>
  <c r="P55" i="1" s="1"/>
  <c r="T55" i="1" s="1"/>
  <c r="L56" i="1"/>
  <c r="P56" i="1" s="1"/>
  <c r="L57" i="1"/>
  <c r="P57" i="1" s="1"/>
  <c r="AC57" i="1" s="1"/>
  <c r="L58" i="1"/>
  <c r="P58" i="1" s="1"/>
  <c r="T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T63" i="1" s="1"/>
  <c r="L64" i="1"/>
  <c r="P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T70" i="1" s="1"/>
  <c r="L71" i="1"/>
  <c r="P71" i="1" s="1"/>
  <c r="AC71" i="1" s="1"/>
  <c r="L72" i="1"/>
  <c r="P72" i="1" s="1"/>
  <c r="T72" i="1" s="1"/>
  <c r="L73" i="1"/>
  <c r="P73" i="1" s="1"/>
  <c r="L74" i="1"/>
  <c r="P74" i="1" s="1"/>
  <c r="L75" i="1"/>
  <c r="P75" i="1" s="1"/>
  <c r="T75" i="1" s="1"/>
  <c r="L76" i="1"/>
  <c r="P76" i="1" s="1"/>
  <c r="L77" i="1"/>
  <c r="P77" i="1" s="1"/>
  <c r="AC77" i="1" s="1"/>
  <c r="L78" i="1"/>
  <c r="P78" i="1" s="1"/>
  <c r="T78" i="1" s="1"/>
  <c r="L79" i="1"/>
  <c r="P79" i="1" s="1"/>
  <c r="T79" i="1" s="1"/>
  <c r="L80" i="1"/>
  <c r="P80" i="1" s="1"/>
  <c r="L81" i="1"/>
  <c r="P81" i="1" s="1"/>
  <c r="AC81" i="1" s="1"/>
  <c r="L82" i="1"/>
  <c r="P82" i="1" s="1"/>
  <c r="Q82" i="1" s="1"/>
  <c r="L83" i="1"/>
  <c r="P83" i="1" s="1"/>
  <c r="T83" i="1" s="1"/>
  <c r="L84" i="1"/>
  <c r="P84" i="1" s="1"/>
  <c r="Q84" i="1" s="1"/>
  <c r="L85" i="1"/>
  <c r="P85" i="1" s="1"/>
  <c r="Q85" i="1" s="1"/>
  <c r="L86" i="1"/>
  <c r="P86" i="1" s="1"/>
  <c r="L87" i="1"/>
  <c r="P87" i="1" s="1"/>
  <c r="L88" i="1"/>
  <c r="P88" i="1" s="1"/>
  <c r="L89" i="1"/>
  <c r="P89" i="1" s="1"/>
  <c r="L90" i="1"/>
  <c r="P90" i="1" s="1"/>
  <c r="T90" i="1" s="1"/>
  <c r="L91" i="1"/>
  <c r="P91" i="1" s="1"/>
  <c r="U91" i="1" s="1"/>
  <c r="L92" i="1"/>
  <c r="P92" i="1" s="1"/>
  <c r="L93" i="1"/>
  <c r="P93" i="1" s="1"/>
  <c r="U93" i="1" s="1"/>
  <c r="L94" i="1"/>
  <c r="P94" i="1" s="1"/>
  <c r="L95" i="1"/>
  <c r="P95" i="1" s="1"/>
  <c r="U95" i="1" s="1"/>
  <c r="L96" i="1"/>
  <c r="P96" i="1" s="1"/>
  <c r="L97" i="1"/>
  <c r="P97" i="1" s="1"/>
  <c r="U97" i="1" s="1"/>
  <c r="L98" i="1"/>
  <c r="P98" i="1" s="1"/>
  <c r="L6" i="1"/>
  <c r="P6" i="1" s="1"/>
  <c r="U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5" i="1" l="1"/>
  <c r="AC35" i="1" s="1"/>
  <c r="Q23" i="1"/>
  <c r="AC23" i="1" s="1"/>
  <c r="Q30" i="1"/>
  <c r="AC30" i="1" s="1"/>
  <c r="AC43" i="1"/>
  <c r="Q6" i="1"/>
  <c r="AC6" i="1" s="1"/>
  <c r="Q91" i="1"/>
  <c r="AC91" i="1" s="1"/>
  <c r="AC95" i="1"/>
  <c r="AC93" i="1"/>
  <c r="Q97" i="1"/>
  <c r="AC97" i="1" s="1"/>
  <c r="U98" i="1"/>
  <c r="Q98" i="1"/>
  <c r="AC98" i="1" s="1"/>
  <c r="U96" i="1"/>
  <c r="Q96" i="1"/>
  <c r="AC96" i="1" s="1"/>
  <c r="U94" i="1"/>
  <c r="AC94" i="1"/>
  <c r="U92" i="1"/>
  <c r="Q92" i="1"/>
  <c r="AC92" i="1" s="1"/>
  <c r="Q88" i="1"/>
  <c r="AC88" i="1" s="1"/>
  <c r="AC86" i="1"/>
  <c r="AC84" i="1"/>
  <c r="AC82" i="1"/>
  <c r="AC80" i="1"/>
  <c r="AC76" i="1"/>
  <c r="AC74" i="1"/>
  <c r="Q64" i="1"/>
  <c r="AC64" i="1" s="1"/>
  <c r="AC62" i="1"/>
  <c r="AC60" i="1"/>
  <c r="AC56" i="1"/>
  <c r="AC54" i="1"/>
  <c r="AC52" i="1"/>
  <c r="AC48" i="1"/>
  <c r="AC46" i="1"/>
  <c r="AC42" i="1"/>
  <c r="AC32" i="1"/>
  <c r="T30" i="1"/>
  <c r="AC26" i="1"/>
  <c r="T24" i="1"/>
  <c r="AC24" i="1"/>
  <c r="AC22" i="1"/>
  <c r="T18" i="1"/>
  <c r="T16" i="1"/>
  <c r="T14" i="1"/>
  <c r="AC14" i="1"/>
  <c r="T8" i="1"/>
  <c r="AC18" i="1"/>
  <c r="AC7" i="1"/>
  <c r="Q9" i="1"/>
  <c r="AC9" i="1" s="1"/>
  <c r="AC17" i="1"/>
  <c r="Q19" i="1"/>
  <c r="AC19" i="1" s="1"/>
  <c r="AC29" i="1"/>
  <c r="AC31" i="1"/>
  <c r="AC33" i="1"/>
  <c r="AC37" i="1"/>
  <c r="AC45" i="1"/>
  <c r="AC47" i="1"/>
  <c r="AC49" i="1"/>
  <c r="AC53" i="1"/>
  <c r="AC59" i="1"/>
  <c r="AC61" i="1"/>
  <c r="AC73" i="1"/>
  <c r="AC85" i="1"/>
  <c r="Q87" i="1"/>
  <c r="AC87" i="1" s="1"/>
  <c r="AC89" i="1"/>
  <c r="T81" i="1"/>
  <c r="T77" i="1"/>
  <c r="T71" i="1"/>
  <c r="T57" i="1"/>
  <c r="T43" i="1"/>
  <c r="T41" i="1"/>
  <c r="T27" i="1"/>
  <c r="T25" i="1"/>
  <c r="T23" i="1"/>
  <c r="T21" i="1"/>
  <c r="T13" i="1"/>
  <c r="U85" i="1"/>
  <c r="U53" i="1"/>
  <c r="U69" i="1"/>
  <c r="U37" i="1"/>
  <c r="U22" i="1"/>
  <c r="U77" i="1"/>
  <c r="U61" i="1"/>
  <c r="U45" i="1"/>
  <c r="U29" i="1"/>
  <c r="U14" i="1"/>
  <c r="U89" i="1"/>
  <c r="U81" i="1"/>
  <c r="U73" i="1"/>
  <c r="U65" i="1"/>
  <c r="U57" i="1"/>
  <c r="U49" i="1"/>
  <c r="U41" i="1"/>
  <c r="U33" i="1"/>
  <c r="U25" i="1"/>
  <c r="U18" i="1"/>
  <c r="U10" i="1"/>
  <c r="T95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T92" i="1"/>
  <c r="L5" i="1"/>
  <c r="K5" i="1"/>
  <c r="P5" i="1"/>
  <c r="T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3" i="1"/>
  <c r="U21" i="1"/>
  <c r="U19" i="1"/>
  <c r="U17" i="1"/>
  <c r="U15" i="1"/>
  <c r="U13" i="1"/>
  <c r="U11" i="1"/>
  <c r="U9" i="1"/>
  <c r="U7" i="1"/>
  <c r="T35" i="1" l="1"/>
  <c r="T96" i="1"/>
  <c r="T97" i="1"/>
  <c r="T22" i="1"/>
  <c r="T26" i="1"/>
  <c r="T91" i="1"/>
  <c r="T9" i="1"/>
  <c r="T31" i="1"/>
  <c r="T47" i="1"/>
  <c r="T61" i="1"/>
  <c r="T89" i="1"/>
  <c r="AC5" i="1"/>
  <c r="T93" i="1"/>
  <c r="Q5" i="1"/>
  <c r="T19" i="1"/>
  <c r="T37" i="1"/>
  <c r="T53" i="1"/>
  <c r="T85" i="1"/>
  <c r="T94" i="1"/>
  <c r="T98" i="1"/>
  <c r="T7" i="1"/>
  <c r="T17" i="1"/>
  <c r="T29" i="1"/>
  <c r="T33" i="1"/>
  <c r="T45" i="1"/>
  <c r="T49" i="1"/>
  <c r="T59" i="1"/>
  <c r="T73" i="1"/>
  <c r="T87" i="1"/>
  <c r="T32" i="1"/>
  <c r="T42" i="1"/>
  <c r="T46" i="1"/>
  <c r="T48" i="1"/>
  <c r="T52" i="1"/>
  <c r="T54" i="1"/>
  <c r="T56" i="1"/>
  <c r="T60" i="1"/>
  <c r="T62" i="1"/>
  <c r="T64" i="1"/>
  <c r="T74" i="1"/>
  <c r="T76" i="1"/>
  <c r="T80" i="1"/>
  <c r="T82" i="1"/>
  <c r="T84" i="1"/>
  <c r="T86" i="1"/>
  <c r="T88" i="1"/>
</calcChain>
</file>

<file path=xl/sharedStrings.xml><?xml version="1.0" encoding="utf-8"?>
<sst xmlns="http://schemas.openxmlformats.org/spreadsheetml/2006/main" count="366" uniqueCount="140">
  <si>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</si>
  <si>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</si>
  <si>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</si>
  <si>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</si>
  <si>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</si>
  <si>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</si>
  <si>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</si>
  <si>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</si>
  <si>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</si>
  <si>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</si>
  <si>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</si>
  <si>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</si>
  <si>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</si>
  <si>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</si>
  <si>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</si>
  <si>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</si>
  <si>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</si>
  <si>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</si>
  <si>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</si>
  <si>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</si>
  <si>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</si>
  <si>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</si>
  <si>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</si>
  <si>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30,11,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</si>
  <si>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</si>
  <si>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</si>
  <si>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</si>
  <si>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</si>
  <si>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</si>
  <si>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</si>
  <si>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</si>
  <si>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</si>
  <si>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</si>
  <si>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</si>
  <si>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</si>
  <si>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</si>
  <si>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</si>
  <si>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</si>
  <si>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</si>
  <si>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</si>
  <si>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</si>
  <si>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</si>
  <si>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</si>
  <si>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</si>
  <si>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</si>
  <si>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</si>
  <si>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</si>
  <si>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</si>
  <si>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</si>
  <si>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</si>
  <si>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</si>
  <si>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</si>
  <si>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</si>
  <si>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</si>
  <si>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</si>
  <si>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</si>
  <si>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</si>
  <si>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</si>
  <si>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</si>
  <si>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</si>
  <si>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</si>
  <si>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</si>
  <si>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</si>
  <si>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</si>
  <si>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</si>
  <si>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</si>
  <si>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</si>
  <si>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</si>
  <si>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</si>
  <si>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</si>
  <si>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</si>
  <si>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</si>
  <si>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</si>
  <si>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</si>
  <si>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</si>
  <si>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</si>
  <si>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</si>
  <si>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</si>
  <si>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</si>
  <si>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</si>
  <si>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</si>
  <si>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</si>
  <si>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</si>
  <si>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</si>
  <si>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</si>
  <si>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</si>
  <si>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</si>
  <si>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</si>
  <si>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</si>
  <si>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</si>
  <si>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</si>
  <si>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</si>
  <si>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</si>
  <si>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</si>
  <si>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</si>
  <si>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</si>
  <si>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</si>
  <si>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</si>
  <si>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</si>
  <si>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</si>
  <si>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</si>
  <si>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</si>
  <si>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</si>
  <si>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</si>
  <si>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</si>
  <si>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</si>
  <si>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</si>
  <si>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</si>
  <si>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</si>
  <si>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</si>
  <si>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</si>
  <si>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</si>
  <si>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</si>
  <si>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</si>
  <si>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</si>
  <si>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</si>
  <si>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</si>
  <si>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</si>
  <si>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</si>
  <si>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</si>
  <si>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</si>
  <si>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</si>
  <si>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</si>
  <si>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</si>
  <si>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</si>
  <si>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</si>
  <si>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</si>
  <si>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</si>
  <si>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</si>
  <si>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</si>
  <si>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</si>
  <si>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</si>
  <si>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</si>
  <si>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</si>
  <si>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ТМА декабрь</t>
  </si>
  <si>
    <t>ТМА ноябрь_декабрь</t>
  </si>
  <si>
    <t>с 28,11,24 заказываем / ТМА декабрь</t>
  </si>
  <si>
    <t>новинка / ТМА декабрь</t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</si>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</sst>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9" customWidth="1"/>
    <col min="8" max="8" width="5" customWidth="1"/>
    <col min="9" max="9" width="12.7109375" bestFit="1" customWidth="1"/>
    <col min="10" max="10" width="6.42578125" customWidth="1"/>
    <col min="11" max="11" width="7" customWidth="1"/>
    <col min="12" max="18" width="6.42578125" customWidth="1"/>
    <col min="19" max="19" width="21.7109375" customWidth="1"/>
    <col min="20" max="21" width="5.85546875" customWidth="1"/>
    <col min="22" max="27" width="6.28515625" customWidth="1"/>
    <col min="28" max="28" width="31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138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29992.056</v>
      </c>
      <c r="F5" s="4">
        <f>SUM(F6:F495)</f>
        <v>16640.821999999996</v>
      </c>
      <c r="G5" s="7"/>
      <c r="H5" s="1"/>
      <c r="I5" s="1"/>
      <c r="J5" s="4">
        <f t="shared" ref="J5:R5" si="0">SUM(J6:J495)</f>
        <v>62009.128000000004</v>
      </c>
      <c r="K5" s="4">
        <f t="shared" si="0"/>
        <v>-32017.072</v>
      </c>
      <c r="L5" s="4">
        <f t="shared" si="0"/>
        <v>13123.410000000002</v>
      </c>
      <c r="M5" s="4">
        <f t="shared" si="0"/>
        <v>16868.645999999997</v>
      </c>
      <c r="N5" s="4">
        <f t="shared" si="0"/>
        <v>4445.53388</v>
      </c>
      <c r="O5" s="4">
        <f t="shared" si="0"/>
        <v>9393.8830799999978</v>
      </c>
      <c r="P5" s="4">
        <f t="shared" si="0"/>
        <v>2624.6820000000002</v>
      </c>
      <c r="Q5" s="4">
        <f t="shared" si="0"/>
        <v>4885.7446000000009</v>
      </c>
      <c r="R5" s="4">
        <f t="shared" si="0"/>
        <v>0</v>
      </c>
      <c r="S5" s="1"/>
      <c r="T5" s="1"/>
      <c r="U5" s="1"/>
      <c r="V5" s="4">
        <f t="shared" ref="V5:AA5" si="1">SUM(V6:V495)</f>
        <v>2861.3315999999995</v>
      </c>
      <c r="W5" s="4">
        <f t="shared" si="1"/>
        <v>2936.7338000000009</v>
      </c>
      <c r="X5" s="4">
        <f t="shared" si="1"/>
        <v>2892.2595999999994</v>
      </c>
      <c r="Y5" s="4">
        <f t="shared" si="1"/>
        <v>2797.7684000000004</v>
      </c>
      <c r="Z5" s="4">
        <f t="shared" si="1"/>
        <v>2825.7911999999992</v>
      </c>
      <c r="AA5" s="4">
        <f t="shared" si="1"/>
        <v>2460.5612000000001</v>
      </c>
      <c r="AB5" s="1"/>
      <c r="AC5" s="4">
        <f>SUM(AC6:AC495)</f>
        <v>4128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114.03400000000001</v>
      </c>
      <c r="D6" s="1">
        <v>57.039000000000001</v>
      </c>
      <c r="E6" s="1">
        <v>83.656000000000006</v>
      </c>
      <c r="F6" s="1">
        <v>66.328999999999994</v>
      </c>
      <c r="G6" s="7">
        <v>1</v>
      </c>
      <c r="H6" s="1">
        <v>50</v>
      </c>
      <c r="I6" s="1" t="s">
        <v>33</v>
      </c>
      <c r="J6" s="1">
        <v>79.45</v>
      </c>
      <c r="K6" s="1">
        <f t="shared" ref="K6:K36" si="2">E6-J6</f>
        <v>4.2060000000000031</v>
      </c>
      <c r="L6" s="1">
        <f>E6-M6</f>
        <v>75.204000000000008</v>
      </c>
      <c r="M6" s="1">
        <v>8.452</v>
      </c>
      <c r="N6" s="1">
        <v>47.511200000000073</v>
      </c>
      <c r="O6" s="1">
        <v>0</v>
      </c>
      <c r="P6" s="1">
        <f>L6/5</f>
        <v>15.040800000000001</v>
      </c>
      <c r="Q6" s="5">
        <f>11*P6-O6-N6-F6</f>
        <v>51.608599999999939</v>
      </c>
      <c r="R6" s="5"/>
      <c r="S6" s="1"/>
      <c r="T6" s="1">
        <f>(F6+N6+O6+Q6)/P6</f>
        <v>11</v>
      </c>
      <c r="U6" s="1">
        <f>(F6+N6+O6)/P6</f>
        <v>7.5687596404446609</v>
      </c>
      <c r="V6" s="1">
        <v>12.4808</v>
      </c>
      <c r="W6" s="1">
        <v>17.063199999999998</v>
      </c>
      <c r="X6" s="1">
        <v>16.099599999999999</v>
      </c>
      <c r="Y6" s="1">
        <v>13.9086</v>
      </c>
      <c r="Z6" s="1">
        <v>17.387599999999999</v>
      </c>
      <c r="AA6" s="1">
        <v>16.664200000000001</v>
      </c>
      <c r="AB6" s="1"/>
      <c r="AC6" s="1">
        <f t="shared" ref="AC6:AC37" si="3">ROUND(Q6*G6,0)</f>
        <v>52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127.843</v>
      </c>
      <c r="D7" s="1">
        <v>330.279</v>
      </c>
      <c r="E7" s="1">
        <v>43.662999999999997</v>
      </c>
      <c r="F7" s="1">
        <v>327.68400000000003</v>
      </c>
      <c r="G7" s="7">
        <v>1</v>
      </c>
      <c r="H7" s="1">
        <v>45</v>
      </c>
      <c r="I7" s="1" t="s">
        <v>33</v>
      </c>
      <c r="J7" s="1">
        <v>192.75399999999999</v>
      </c>
      <c r="K7" s="1">
        <f t="shared" si="2"/>
        <v>-149.09100000000001</v>
      </c>
      <c r="L7" s="1">
        <f t="shared" ref="L7:L69" si="4">E7-M7</f>
        <v>43.662999999999997</v>
      </c>
      <c r="M7" s="1"/>
      <c r="N7" s="1">
        <v>364.65280000000013</v>
      </c>
      <c r="O7" s="1">
        <v>0</v>
      </c>
      <c r="P7" s="1">
        <f t="shared" ref="P7:P69" si="5">L7/5</f>
        <v>8.7325999999999997</v>
      </c>
      <c r="Q7" s="5"/>
      <c r="R7" s="5"/>
      <c r="S7" s="1"/>
      <c r="T7" s="1">
        <f t="shared" ref="T7:T69" si="6">(F7+N7+O7+Q7)/P7</f>
        <v>79.281863362572452</v>
      </c>
      <c r="U7" s="1">
        <f t="shared" ref="U7:U69" si="7">(F7+N7+O7)/P7</f>
        <v>79.281863362572452</v>
      </c>
      <c r="V7" s="1">
        <v>25.166599999999999</v>
      </c>
      <c r="W7" s="1">
        <v>66.778400000000005</v>
      </c>
      <c r="X7" s="1">
        <v>50.089399999999998</v>
      </c>
      <c r="Y7" s="1">
        <v>11.6866</v>
      </c>
      <c r="Z7" s="1">
        <v>36.444000000000003</v>
      </c>
      <c r="AA7" s="1">
        <v>36.744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2.8</v>
      </c>
      <c r="D8" s="1">
        <v>891.17100000000005</v>
      </c>
      <c r="E8" s="1">
        <v>226.67</v>
      </c>
      <c r="F8" s="1">
        <v>662.71299999999997</v>
      </c>
      <c r="G8" s="7">
        <v>1</v>
      </c>
      <c r="H8" s="1">
        <v>45</v>
      </c>
      <c r="I8" s="1" t="s">
        <v>33</v>
      </c>
      <c r="J8" s="1">
        <v>266.60000000000002</v>
      </c>
      <c r="K8" s="1">
        <f t="shared" si="2"/>
        <v>-39.930000000000035</v>
      </c>
      <c r="L8" s="1">
        <f t="shared" si="4"/>
        <v>226.67</v>
      </c>
      <c r="M8" s="1"/>
      <c r="N8" s="1"/>
      <c r="O8" s="1">
        <v>0</v>
      </c>
      <c r="P8" s="1">
        <f t="shared" si="5"/>
        <v>45.333999999999996</v>
      </c>
      <c r="Q8" s="5"/>
      <c r="R8" s="5"/>
      <c r="S8" s="1"/>
      <c r="T8" s="1">
        <f t="shared" si="6"/>
        <v>14.618454140380289</v>
      </c>
      <c r="U8" s="1">
        <f t="shared" si="7"/>
        <v>14.618454140380289</v>
      </c>
      <c r="V8" s="1">
        <v>45.334000000000003</v>
      </c>
      <c r="W8" s="1">
        <v>70.775400000000005</v>
      </c>
      <c r="X8" s="1">
        <v>109.97880000000001</v>
      </c>
      <c r="Y8" s="1">
        <v>47.830599999999997</v>
      </c>
      <c r="Z8" s="1">
        <v>8.3780000000000001</v>
      </c>
      <c r="AA8" s="1">
        <v>72.132599999999996</v>
      </c>
      <c r="AB8" s="1"/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109.367</v>
      </c>
      <c r="D9" s="1">
        <v>71.918999999999997</v>
      </c>
      <c r="E9" s="1">
        <v>93.191000000000003</v>
      </c>
      <c r="F9" s="1">
        <v>50.177</v>
      </c>
      <c r="G9" s="7">
        <v>1</v>
      </c>
      <c r="H9" s="1">
        <v>40</v>
      </c>
      <c r="I9" s="1" t="s">
        <v>33</v>
      </c>
      <c r="J9" s="1">
        <v>92.95</v>
      </c>
      <c r="K9" s="1">
        <f t="shared" si="2"/>
        <v>0.24099999999999966</v>
      </c>
      <c r="L9" s="1">
        <f t="shared" si="4"/>
        <v>91.911000000000001</v>
      </c>
      <c r="M9" s="1">
        <v>1.28</v>
      </c>
      <c r="N9" s="1">
        <v>94.861599999999981</v>
      </c>
      <c r="O9" s="1">
        <v>12.99460000000002</v>
      </c>
      <c r="P9" s="1">
        <f t="shared" si="5"/>
        <v>18.382200000000001</v>
      </c>
      <c r="Q9" s="5">
        <f t="shared" ref="Q9" si="8">11*P9-O9-N9-F9</f>
        <v>44.171000000000014</v>
      </c>
      <c r="R9" s="5"/>
      <c r="S9" s="1"/>
      <c r="T9" s="1">
        <f t="shared" si="6"/>
        <v>11</v>
      </c>
      <c r="U9" s="1">
        <f t="shared" si="7"/>
        <v>8.5970776076856943</v>
      </c>
      <c r="V9" s="1">
        <v>18.059000000000001</v>
      </c>
      <c r="W9" s="1">
        <v>21.691400000000002</v>
      </c>
      <c r="X9" s="1">
        <v>16.847799999999999</v>
      </c>
      <c r="Y9" s="1">
        <v>15.6096</v>
      </c>
      <c r="Z9" s="1">
        <v>17.9876</v>
      </c>
      <c r="AA9" s="1">
        <v>18.7454</v>
      </c>
      <c r="AB9" s="1"/>
      <c r="AC9" s="1">
        <f t="shared" si="3"/>
        <v>44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37</v>
      </c>
      <c r="B10" s="15" t="s">
        <v>38</v>
      </c>
      <c r="C10" s="15"/>
      <c r="D10" s="15"/>
      <c r="E10" s="15"/>
      <c r="F10" s="15"/>
      <c r="G10" s="16">
        <v>0</v>
      </c>
      <c r="H10" s="15">
        <v>45</v>
      </c>
      <c r="I10" s="15" t="s">
        <v>33</v>
      </c>
      <c r="J10" s="15"/>
      <c r="K10" s="15">
        <f t="shared" si="2"/>
        <v>0</v>
      </c>
      <c r="L10" s="15">
        <f t="shared" si="4"/>
        <v>0</v>
      </c>
      <c r="M10" s="15"/>
      <c r="N10" s="15"/>
      <c r="O10" s="15"/>
      <c r="P10" s="15">
        <f t="shared" si="5"/>
        <v>0</v>
      </c>
      <c r="Q10" s="17"/>
      <c r="R10" s="17"/>
      <c r="S10" s="15"/>
      <c r="T10" s="15" t="e">
        <f t="shared" si="6"/>
        <v>#DIV/0!</v>
      </c>
      <c r="U10" s="15" t="e">
        <f t="shared" si="7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39</v>
      </c>
      <c r="AC10" s="15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40</v>
      </c>
      <c r="B11" s="15" t="s">
        <v>38</v>
      </c>
      <c r="C11" s="15"/>
      <c r="D11" s="15"/>
      <c r="E11" s="15"/>
      <c r="F11" s="15"/>
      <c r="G11" s="16">
        <v>0</v>
      </c>
      <c r="H11" s="15">
        <v>45</v>
      </c>
      <c r="I11" s="15" t="s">
        <v>33</v>
      </c>
      <c r="J11" s="15">
        <v>12</v>
      </c>
      <c r="K11" s="15">
        <f t="shared" si="2"/>
        <v>-12</v>
      </c>
      <c r="L11" s="15">
        <f t="shared" si="4"/>
        <v>0</v>
      </c>
      <c r="M11" s="15"/>
      <c r="N11" s="15"/>
      <c r="O11" s="15"/>
      <c r="P11" s="15">
        <f t="shared" si="5"/>
        <v>0</v>
      </c>
      <c r="Q11" s="17"/>
      <c r="R11" s="17"/>
      <c r="S11" s="15"/>
      <c r="T11" s="15" t="e">
        <f t="shared" si="6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 t="s">
        <v>39</v>
      </c>
      <c r="AC11" s="15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41</v>
      </c>
      <c r="B12" s="15" t="s">
        <v>38</v>
      </c>
      <c r="C12" s="15"/>
      <c r="D12" s="15"/>
      <c r="E12" s="15"/>
      <c r="F12" s="15"/>
      <c r="G12" s="16">
        <v>0</v>
      </c>
      <c r="H12" s="15">
        <v>180</v>
      </c>
      <c r="I12" s="15" t="s">
        <v>33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/>
      <c r="P12" s="15">
        <f t="shared" si="5"/>
        <v>0</v>
      </c>
      <c r="Q12" s="17"/>
      <c r="R12" s="17"/>
      <c r="S12" s="15"/>
      <c r="T12" s="15" t="e">
        <f t="shared" si="6"/>
        <v>#DIV/0!</v>
      </c>
      <c r="U12" s="15" t="e">
        <f t="shared" si="7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39</v>
      </c>
      <c r="AC12" s="15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55</v>
      </c>
      <c r="D13" s="1">
        <v>138</v>
      </c>
      <c r="E13" s="1">
        <v>78</v>
      </c>
      <c r="F13" s="1">
        <v>103</v>
      </c>
      <c r="G13" s="7">
        <v>0.3</v>
      </c>
      <c r="H13" s="1">
        <v>40</v>
      </c>
      <c r="I13" s="1" t="s">
        <v>33</v>
      </c>
      <c r="J13" s="1">
        <v>83</v>
      </c>
      <c r="K13" s="1">
        <f t="shared" si="2"/>
        <v>-5</v>
      </c>
      <c r="L13" s="1">
        <f t="shared" si="4"/>
        <v>78</v>
      </c>
      <c r="M13" s="1"/>
      <c r="N13" s="1"/>
      <c r="O13" s="1">
        <v>24</v>
      </c>
      <c r="P13" s="1">
        <f t="shared" si="5"/>
        <v>15.6</v>
      </c>
      <c r="Q13" s="5">
        <f t="shared" ref="Q13" si="9">11*P13-O13-N13-F13</f>
        <v>44.599999999999994</v>
      </c>
      <c r="R13" s="5"/>
      <c r="S13" s="1"/>
      <c r="T13" s="1">
        <f t="shared" si="6"/>
        <v>11</v>
      </c>
      <c r="U13" s="1">
        <f t="shared" si="7"/>
        <v>8.1410256410256405</v>
      </c>
      <c r="V13" s="1">
        <v>14.2</v>
      </c>
      <c r="W13" s="1">
        <v>14</v>
      </c>
      <c r="X13" s="1">
        <v>19</v>
      </c>
      <c r="Y13" s="1">
        <v>16</v>
      </c>
      <c r="Z13" s="1">
        <v>10.4</v>
      </c>
      <c r="AA13" s="1">
        <v>7</v>
      </c>
      <c r="AB13" s="1"/>
      <c r="AC13" s="1">
        <f t="shared" si="3"/>
        <v>13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99</v>
      </c>
      <c r="D14" s="1">
        <v>105</v>
      </c>
      <c r="E14" s="1">
        <v>174</v>
      </c>
      <c r="F14" s="1">
        <v>6</v>
      </c>
      <c r="G14" s="7">
        <v>0.17</v>
      </c>
      <c r="H14" s="1">
        <v>180</v>
      </c>
      <c r="I14" s="1" t="s">
        <v>33</v>
      </c>
      <c r="J14" s="1">
        <v>179</v>
      </c>
      <c r="K14" s="1">
        <f t="shared" si="2"/>
        <v>-5</v>
      </c>
      <c r="L14" s="1">
        <f t="shared" si="4"/>
        <v>174</v>
      </c>
      <c r="M14" s="1"/>
      <c r="N14" s="1"/>
      <c r="O14" s="1">
        <v>21</v>
      </c>
      <c r="P14" s="1">
        <f t="shared" si="5"/>
        <v>34.799999999999997</v>
      </c>
      <c r="Q14" s="5">
        <f>8*P14-O14-N14-F14</f>
        <v>251.39999999999998</v>
      </c>
      <c r="R14" s="5"/>
      <c r="S14" s="1"/>
      <c r="T14" s="1">
        <f t="shared" si="6"/>
        <v>8</v>
      </c>
      <c r="U14" s="1">
        <f t="shared" si="7"/>
        <v>0.77586206896551735</v>
      </c>
      <c r="V14" s="1">
        <v>15</v>
      </c>
      <c r="W14" s="1">
        <v>9.1999999999999993</v>
      </c>
      <c r="X14" s="1">
        <v>10</v>
      </c>
      <c r="Y14" s="1">
        <v>17</v>
      </c>
      <c r="Z14" s="1">
        <v>13.8</v>
      </c>
      <c r="AA14" s="1">
        <v>3.4</v>
      </c>
      <c r="AB14" s="1"/>
      <c r="AC14" s="1">
        <f t="shared" si="3"/>
        <v>43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44</v>
      </c>
      <c r="B15" s="15" t="s">
        <v>38</v>
      </c>
      <c r="C15" s="15"/>
      <c r="D15" s="15"/>
      <c r="E15" s="15"/>
      <c r="F15" s="15"/>
      <c r="G15" s="16">
        <v>0</v>
      </c>
      <c r="H15" s="15">
        <v>50</v>
      </c>
      <c r="I15" s="15" t="s">
        <v>33</v>
      </c>
      <c r="J15" s="15"/>
      <c r="K15" s="15">
        <f t="shared" si="2"/>
        <v>0</v>
      </c>
      <c r="L15" s="15">
        <f t="shared" si="4"/>
        <v>0</v>
      </c>
      <c r="M15" s="15"/>
      <c r="N15" s="15"/>
      <c r="O15" s="15"/>
      <c r="P15" s="15">
        <f t="shared" si="5"/>
        <v>0</v>
      </c>
      <c r="Q15" s="17"/>
      <c r="R15" s="17"/>
      <c r="S15" s="15"/>
      <c r="T15" s="15" t="e">
        <f t="shared" si="6"/>
        <v>#DIV/0!</v>
      </c>
      <c r="U15" s="15" t="e">
        <f t="shared" si="7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 t="s">
        <v>39</v>
      </c>
      <c r="AC15" s="15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155</v>
      </c>
      <c r="D16" s="1">
        <v>84</v>
      </c>
      <c r="E16" s="1">
        <v>146</v>
      </c>
      <c r="F16" s="1">
        <v>4</v>
      </c>
      <c r="G16" s="7">
        <v>0.35</v>
      </c>
      <c r="H16" s="1">
        <v>50</v>
      </c>
      <c r="I16" s="1" t="s">
        <v>33</v>
      </c>
      <c r="J16" s="1">
        <v>157</v>
      </c>
      <c r="K16" s="1">
        <f t="shared" si="2"/>
        <v>-11</v>
      </c>
      <c r="L16" s="1">
        <f t="shared" si="4"/>
        <v>140</v>
      </c>
      <c r="M16" s="1">
        <v>6</v>
      </c>
      <c r="N16" s="1">
        <v>5.1999999999999886</v>
      </c>
      <c r="O16" s="1">
        <v>254</v>
      </c>
      <c r="P16" s="1">
        <f t="shared" si="5"/>
        <v>28</v>
      </c>
      <c r="Q16" s="5">
        <f t="shared" ref="Q16:Q19" si="10">11*P16-O16-N16-F16</f>
        <v>44.800000000000011</v>
      </c>
      <c r="R16" s="5"/>
      <c r="S16" s="1"/>
      <c r="T16" s="1">
        <f t="shared" si="6"/>
        <v>11</v>
      </c>
      <c r="U16" s="1">
        <f t="shared" si="7"/>
        <v>9.4</v>
      </c>
      <c r="V16" s="1">
        <v>34.799999999999997</v>
      </c>
      <c r="W16" s="1">
        <v>15.2</v>
      </c>
      <c r="X16" s="1">
        <v>-0.2</v>
      </c>
      <c r="Y16" s="1">
        <v>19.8</v>
      </c>
      <c r="Z16" s="1">
        <v>22.2</v>
      </c>
      <c r="AA16" s="1">
        <v>6.8</v>
      </c>
      <c r="AB16" s="1"/>
      <c r="AC16" s="1">
        <f t="shared" si="3"/>
        <v>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32</v>
      </c>
      <c r="C17" s="1">
        <v>631.798</v>
      </c>
      <c r="D17" s="1">
        <v>477.64800000000002</v>
      </c>
      <c r="E17" s="1">
        <v>850.49699999999996</v>
      </c>
      <c r="F17" s="1">
        <v>175.41300000000001</v>
      </c>
      <c r="G17" s="7">
        <v>1</v>
      </c>
      <c r="H17" s="1">
        <v>55</v>
      </c>
      <c r="I17" s="1" t="s">
        <v>33</v>
      </c>
      <c r="J17" s="1">
        <v>1291.6130000000001</v>
      </c>
      <c r="K17" s="1">
        <f t="shared" si="2"/>
        <v>-441.1160000000001</v>
      </c>
      <c r="L17" s="1">
        <f t="shared" si="4"/>
        <v>373.96699999999998</v>
      </c>
      <c r="M17" s="1">
        <v>476.53</v>
      </c>
      <c r="N17" s="1">
        <v>101.5011999999999</v>
      </c>
      <c r="O17" s="1">
        <v>322.96860000000021</v>
      </c>
      <c r="P17" s="1">
        <f t="shared" si="5"/>
        <v>74.793399999999991</v>
      </c>
      <c r="Q17" s="5"/>
      <c r="R17" s="5"/>
      <c r="S17" s="1"/>
      <c r="T17" s="1">
        <f t="shared" si="6"/>
        <v>8.0205312233432391</v>
      </c>
      <c r="U17" s="1">
        <f t="shared" si="7"/>
        <v>8.0205312233432391</v>
      </c>
      <c r="V17" s="1">
        <v>81.066600000000008</v>
      </c>
      <c r="W17" s="1">
        <v>72.684799999999996</v>
      </c>
      <c r="X17" s="1">
        <v>56.857600000000012</v>
      </c>
      <c r="Y17" s="1">
        <v>54.071000000000012</v>
      </c>
      <c r="Z17" s="1">
        <v>69.753200000000007</v>
      </c>
      <c r="AA17" s="1">
        <v>39.069800000000001</v>
      </c>
      <c r="AB17" s="19" t="s">
        <v>47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352.09300000000002</v>
      </c>
      <c r="D18" s="1">
        <v>7036.0320000000002</v>
      </c>
      <c r="E18" s="1">
        <v>4719.1710000000003</v>
      </c>
      <c r="F18" s="1">
        <v>2407.5250000000001</v>
      </c>
      <c r="G18" s="7">
        <v>1</v>
      </c>
      <c r="H18" s="1">
        <v>50</v>
      </c>
      <c r="I18" s="1" t="s">
        <v>33</v>
      </c>
      <c r="J18" s="1">
        <v>9969.4950000000008</v>
      </c>
      <c r="K18" s="1">
        <f t="shared" si="2"/>
        <v>-5250.3240000000005</v>
      </c>
      <c r="L18" s="1">
        <f t="shared" si="4"/>
        <v>725.64100000000008</v>
      </c>
      <c r="M18" s="1">
        <v>3993.53</v>
      </c>
      <c r="N18" s="1">
        <v>755.26431999999875</v>
      </c>
      <c r="O18" s="1">
        <v>0</v>
      </c>
      <c r="P18" s="1">
        <f t="shared" si="5"/>
        <v>145.12820000000002</v>
      </c>
      <c r="Q18" s="5"/>
      <c r="R18" s="5"/>
      <c r="S18" s="1"/>
      <c r="T18" s="1">
        <f t="shared" si="6"/>
        <v>21.793072056292289</v>
      </c>
      <c r="U18" s="1">
        <f t="shared" si="7"/>
        <v>21.793072056292289</v>
      </c>
      <c r="V18" s="1">
        <v>197.41399999999999</v>
      </c>
      <c r="W18" s="1">
        <v>339.3098</v>
      </c>
      <c r="X18" s="1">
        <v>373.8544</v>
      </c>
      <c r="Y18" s="1">
        <v>185.69239999999999</v>
      </c>
      <c r="Z18" s="1">
        <v>150.2022</v>
      </c>
      <c r="AA18" s="1">
        <v>301.83080000000001</v>
      </c>
      <c r="AB18" s="20" t="s">
        <v>134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259.71499999999997</v>
      </c>
      <c r="D19" s="1">
        <v>69.12</v>
      </c>
      <c r="E19" s="1">
        <v>145.398</v>
      </c>
      <c r="F19" s="1">
        <v>157.16300000000001</v>
      </c>
      <c r="G19" s="7">
        <v>1</v>
      </c>
      <c r="H19" s="1">
        <v>60</v>
      </c>
      <c r="I19" s="1" t="s">
        <v>33</v>
      </c>
      <c r="J19" s="1">
        <v>134.88</v>
      </c>
      <c r="K19" s="1">
        <f t="shared" si="2"/>
        <v>10.518000000000001</v>
      </c>
      <c r="L19" s="1">
        <f t="shared" si="4"/>
        <v>145.398</v>
      </c>
      <c r="M19" s="1"/>
      <c r="N19" s="1"/>
      <c r="O19" s="1">
        <v>125.581</v>
      </c>
      <c r="P19" s="1">
        <f t="shared" si="5"/>
        <v>29.079599999999999</v>
      </c>
      <c r="Q19" s="5">
        <f t="shared" si="10"/>
        <v>37.131599999999935</v>
      </c>
      <c r="R19" s="5"/>
      <c r="S19" s="1"/>
      <c r="T19" s="1">
        <f t="shared" si="6"/>
        <v>10.999999999999998</v>
      </c>
      <c r="U19" s="1">
        <f t="shared" si="7"/>
        <v>9.7231048570131655</v>
      </c>
      <c r="V19" s="1">
        <v>30.2944</v>
      </c>
      <c r="W19" s="1">
        <v>27.093</v>
      </c>
      <c r="X19" s="1">
        <v>25.703399999999998</v>
      </c>
      <c r="Y19" s="1">
        <v>35.729799999999997</v>
      </c>
      <c r="Z19" s="1">
        <v>38.171799999999998</v>
      </c>
      <c r="AA19" s="1">
        <v>32.056399999999996</v>
      </c>
      <c r="AB19" s="1"/>
      <c r="AC19" s="1">
        <f t="shared" si="3"/>
        <v>37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50</v>
      </c>
      <c r="B20" s="15" t="s">
        <v>32</v>
      </c>
      <c r="C20" s="15"/>
      <c r="D20" s="15"/>
      <c r="E20" s="15"/>
      <c r="F20" s="15"/>
      <c r="G20" s="16">
        <v>0</v>
      </c>
      <c r="H20" s="15">
        <v>60</v>
      </c>
      <c r="I20" s="15" t="s">
        <v>33</v>
      </c>
      <c r="J20" s="15">
        <v>75.257999999999996</v>
      </c>
      <c r="K20" s="15">
        <f t="shared" si="2"/>
        <v>-75.257999999999996</v>
      </c>
      <c r="L20" s="15">
        <f t="shared" si="4"/>
        <v>0</v>
      </c>
      <c r="M20" s="15"/>
      <c r="N20" s="15"/>
      <c r="O20" s="15"/>
      <c r="P20" s="15">
        <f t="shared" si="5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 t="s">
        <v>39</v>
      </c>
      <c r="AC20" s="15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112.26600000000001</v>
      </c>
      <c r="D21" s="1">
        <v>1115.9839999999999</v>
      </c>
      <c r="E21" s="1">
        <v>430.10399999999998</v>
      </c>
      <c r="F21" s="1">
        <v>688.09</v>
      </c>
      <c r="G21" s="7">
        <v>1</v>
      </c>
      <c r="H21" s="1">
        <v>60</v>
      </c>
      <c r="I21" s="1" t="s">
        <v>33</v>
      </c>
      <c r="J21" s="1">
        <v>891.16</v>
      </c>
      <c r="K21" s="1">
        <f t="shared" si="2"/>
        <v>-461.05599999999998</v>
      </c>
      <c r="L21" s="1">
        <f t="shared" si="4"/>
        <v>3.5740000000000123</v>
      </c>
      <c r="M21" s="1">
        <v>426.53</v>
      </c>
      <c r="N21" s="1">
        <v>376.38599999999991</v>
      </c>
      <c r="O21" s="1">
        <v>0</v>
      </c>
      <c r="P21" s="1">
        <f t="shared" si="5"/>
        <v>0.71480000000000243</v>
      </c>
      <c r="Q21" s="5"/>
      <c r="R21" s="5"/>
      <c r="S21" s="1"/>
      <c r="T21" s="1">
        <f t="shared" si="6"/>
        <v>1489.1941801902578</v>
      </c>
      <c r="U21" s="1">
        <f t="shared" si="7"/>
        <v>1489.1941801902578</v>
      </c>
      <c r="V21" s="1">
        <v>22.553999999999998</v>
      </c>
      <c r="W21" s="1">
        <v>118.13760000000001</v>
      </c>
      <c r="X21" s="1">
        <v>113.7212</v>
      </c>
      <c r="Y21" s="1">
        <v>50.872</v>
      </c>
      <c r="Z21" s="1">
        <v>33.626800000000003</v>
      </c>
      <c r="AA21" s="1">
        <v>59.564399999999999</v>
      </c>
      <c r="AB21" s="20" t="s">
        <v>135</v>
      </c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216.88399999999999</v>
      </c>
      <c r="D22" s="1">
        <v>221.4</v>
      </c>
      <c r="E22" s="1">
        <v>286.21800000000002</v>
      </c>
      <c r="F22" s="1">
        <v>120.422</v>
      </c>
      <c r="G22" s="7">
        <v>1</v>
      </c>
      <c r="H22" s="1">
        <v>60</v>
      </c>
      <c r="I22" s="1" t="s">
        <v>33</v>
      </c>
      <c r="J22" s="1">
        <v>278.17</v>
      </c>
      <c r="K22" s="1">
        <f t="shared" si="2"/>
        <v>8.0480000000000018</v>
      </c>
      <c r="L22" s="1">
        <f t="shared" si="4"/>
        <v>207.24800000000002</v>
      </c>
      <c r="M22" s="1">
        <v>78.97</v>
      </c>
      <c r="N22" s="1">
        <v>22.314600000000041</v>
      </c>
      <c r="O22" s="1">
        <v>176.03540000000001</v>
      </c>
      <c r="P22" s="1">
        <f t="shared" si="5"/>
        <v>41.449600000000004</v>
      </c>
      <c r="Q22" s="5">
        <f t="shared" ref="Q22:Q23" si="11">11*P22-O22-N22-F22</f>
        <v>137.17359999999999</v>
      </c>
      <c r="R22" s="5"/>
      <c r="S22" s="1"/>
      <c r="T22" s="1">
        <f t="shared" si="6"/>
        <v>11</v>
      </c>
      <c r="U22" s="1">
        <f t="shared" si="7"/>
        <v>7.6905929128387251</v>
      </c>
      <c r="V22" s="1">
        <v>37.060400000000001</v>
      </c>
      <c r="W22" s="1">
        <v>31.976600000000001</v>
      </c>
      <c r="X22" s="1">
        <v>34.765000000000001</v>
      </c>
      <c r="Y22" s="1">
        <v>40.007199999999997</v>
      </c>
      <c r="Z22" s="1">
        <v>35.131599999999999</v>
      </c>
      <c r="AA22" s="1">
        <v>32.625399999999999</v>
      </c>
      <c r="AB22" s="1"/>
      <c r="AC22" s="1">
        <f t="shared" si="3"/>
        <v>137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263.49599999999998</v>
      </c>
      <c r="D23" s="1">
        <v>168.88800000000001</v>
      </c>
      <c r="E23" s="1">
        <v>207.76599999999999</v>
      </c>
      <c r="F23" s="1">
        <v>187.66300000000001</v>
      </c>
      <c r="G23" s="7">
        <v>1</v>
      </c>
      <c r="H23" s="1">
        <v>60</v>
      </c>
      <c r="I23" s="1" t="s">
        <v>33</v>
      </c>
      <c r="J23" s="1">
        <v>313.98399999999998</v>
      </c>
      <c r="K23" s="1">
        <f t="shared" si="2"/>
        <v>-106.21799999999999</v>
      </c>
      <c r="L23" s="1">
        <f t="shared" si="4"/>
        <v>116.142</v>
      </c>
      <c r="M23" s="1">
        <v>91.623999999999995</v>
      </c>
      <c r="N23" s="1"/>
      <c r="O23" s="1">
        <v>0</v>
      </c>
      <c r="P23" s="1">
        <f t="shared" si="5"/>
        <v>23.228400000000001</v>
      </c>
      <c r="Q23" s="5">
        <f t="shared" si="11"/>
        <v>67.849400000000003</v>
      </c>
      <c r="R23" s="5"/>
      <c r="S23" s="1"/>
      <c r="T23" s="1">
        <f t="shared" si="6"/>
        <v>11</v>
      </c>
      <c r="U23" s="1">
        <f t="shared" si="7"/>
        <v>8.0790325635859546</v>
      </c>
      <c r="V23" s="1">
        <v>21.293399999999998</v>
      </c>
      <c r="W23" s="1">
        <v>10.205</v>
      </c>
      <c r="X23" s="1">
        <v>7.9096000000000002</v>
      </c>
      <c r="Y23" s="1">
        <v>30.629000000000001</v>
      </c>
      <c r="Z23" s="1">
        <v>28.012799999999999</v>
      </c>
      <c r="AA23" s="1">
        <v>14.2508</v>
      </c>
      <c r="AB23" s="1"/>
      <c r="AC23" s="1">
        <f t="shared" si="3"/>
        <v>68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408.02300000000002</v>
      </c>
      <c r="D24" s="1">
        <v>322.79700000000003</v>
      </c>
      <c r="E24" s="1">
        <v>368.47399999999999</v>
      </c>
      <c r="F24" s="1">
        <v>307.12200000000001</v>
      </c>
      <c r="G24" s="7">
        <v>1</v>
      </c>
      <c r="H24" s="1">
        <v>60</v>
      </c>
      <c r="I24" s="1" t="s">
        <v>33</v>
      </c>
      <c r="J24" s="1">
        <v>564.30100000000004</v>
      </c>
      <c r="K24" s="1">
        <f t="shared" si="2"/>
        <v>-195.82700000000006</v>
      </c>
      <c r="L24" s="1">
        <f t="shared" si="4"/>
        <v>268.25200000000001</v>
      </c>
      <c r="M24" s="1">
        <v>100.22199999999999</v>
      </c>
      <c r="N24" s="1">
        <v>26.061999999999902</v>
      </c>
      <c r="O24" s="1">
        <v>62.526999999999958</v>
      </c>
      <c r="P24" s="1">
        <f t="shared" si="5"/>
        <v>53.650400000000005</v>
      </c>
      <c r="Q24" s="5">
        <f>14*P24-O24-N24-F24</f>
        <v>355.39460000000025</v>
      </c>
      <c r="R24" s="5"/>
      <c r="S24" s="1"/>
      <c r="T24" s="1">
        <f t="shared" si="6"/>
        <v>14</v>
      </c>
      <c r="U24" s="1">
        <f t="shared" si="7"/>
        <v>7.3757325201676007</v>
      </c>
      <c r="V24" s="1">
        <v>54.840999999999987</v>
      </c>
      <c r="W24" s="1">
        <v>66.423000000000002</v>
      </c>
      <c r="X24" s="1">
        <v>61.711599999999997</v>
      </c>
      <c r="Y24" s="1">
        <v>63.455800000000004</v>
      </c>
      <c r="Z24" s="1">
        <v>64.114599999999996</v>
      </c>
      <c r="AA24" s="1">
        <v>52.282200000000003</v>
      </c>
      <c r="AB24" s="20" t="s">
        <v>135</v>
      </c>
      <c r="AC24" s="1">
        <f t="shared" si="3"/>
        <v>355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171.327</v>
      </c>
      <c r="D25" s="1">
        <v>168.79400000000001</v>
      </c>
      <c r="E25" s="1">
        <v>208.815</v>
      </c>
      <c r="F25" s="1">
        <v>91.135000000000005</v>
      </c>
      <c r="G25" s="7">
        <v>1</v>
      </c>
      <c r="H25" s="1">
        <v>30</v>
      </c>
      <c r="I25" s="1" t="s">
        <v>33</v>
      </c>
      <c r="J25" s="1">
        <v>567.99199999999996</v>
      </c>
      <c r="K25" s="1">
        <f t="shared" si="2"/>
        <v>-359.17699999999996</v>
      </c>
      <c r="L25" s="1">
        <f t="shared" si="4"/>
        <v>103.051</v>
      </c>
      <c r="M25" s="1">
        <v>105.764</v>
      </c>
      <c r="N25" s="1">
        <v>82.623999999999938</v>
      </c>
      <c r="O25" s="1">
        <v>76.614000000000033</v>
      </c>
      <c r="P25" s="1">
        <f t="shared" si="5"/>
        <v>20.610199999999999</v>
      </c>
      <c r="Q25" s="5"/>
      <c r="R25" s="5"/>
      <c r="S25" s="1"/>
      <c r="T25" s="1">
        <f t="shared" si="6"/>
        <v>12.148014090110722</v>
      </c>
      <c r="U25" s="1">
        <f t="shared" si="7"/>
        <v>12.148014090110722</v>
      </c>
      <c r="V25" s="1">
        <v>25.173200000000001</v>
      </c>
      <c r="W25" s="1">
        <v>24.504999999999999</v>
      </c>
      <c r="X25" s="1">
        <v>21.257200000000001</v>
      </c>
      <c r="Y25" s="1">
        <v>23.568200000000001</v>
      </c>
      <c r="Z25" s="1">
        <v>24.077200000000001</v>
      </c>
      <c r="AA25" s="1">
        <v>19.175999999999998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213.447</v>
      </c>
      <c r="D26" s="1">
        <v>556.55100000000004</v>
      </c>
      <c r="E26" s="1">
        <v>605.60599999999999</v>
      </c>
      <c r="F26" s="1">
        <v>108.211</v>
      </c>
      <c r="G26" s="7">
        <v>1</v>
      </c>
      <c r="H26" s="1">
        <v>30</v>
      </c>
      <c r="I26" s="1" t="s">
        <v>33</v>
      </c>
      <c r="J26" s="1">
        <v>1249.3920000000001</v>
      </c>
      <c r="K26" s="1">
        <f t="shared" si="2"/>
        <v>-643.78600000000006</v>
      </c>
      <c r="L26" s="1">
        <f t="shared" si="4"/>
        <v>230.78499999999997</v>
      </c>
      <c r="M26" s="1">
        <v>374.82100000000003</v>
      </c>
      <c r="N26" s="1">
        <v>78.070200000000028</v>
      </c>
      <c r="O26" s="1">
        <v>243.13380000000009</v>
      </c>
      <c r="P26" s="1">
        <f t="shared" si="5"/>
        <v>46.156999999999996</v>
      </c>
      <c r="Q26" s="5">
        <f t="shared" ref="Q26" si="12">11*P26-O26-N26-F26</f>
        <v>78.311999999999884</v>
      </c>
      <c r="R26" s="5"/>
      <c r="S26" s="1"/>
      <c r="T26" s="1">
        <f t="shared" si="6"/>
        <v>11</v>
      </c>
      <c r="U26" s="1">
        <f t="shared" si="7"/>
        <v>9.3033559373442838</v>
      </c>
      <c r="V26" s="1">
        <v>46.751399999999997</v>
      </c>
      <c r="W26" s="1">
        <v>38.0642</v>
      </c>
      <c r="X26" s="1">
        <v>37.617400000000004</v>
      </c>
      <c r="Y26" s="1">
        <v>37.831200000000003</v>
      </c>
      <c r="Z26" s="1">
        <v>34.613199999999999</v>
      </c>
      <c r="AA26" s="1">
        <v>22.492400000000011</v>
      </c>
      <c r="AB26" s="1"/>
      <c r="AC26" s="1">
        <f t="shared" si="3"/>
        <v>78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214.15700000000001</v>
      </c>
      <c r="D27" s="1">
        <v>26.26</v>
      </c>
      <c r="E27" s="1">
        <v>158.99199999999999</v>
      </c>
      <c r="F27" s="1"/>
      <c r="G27" s="7">
        <v>1</v>
      </c>
      <c r="H27" s="1">
        <v>30</v>
      </c>
      <c r="I27" s="1" t="s">
        <v>33</v>
      </c>
      <c r="J27" s="1">
        <v>291.43799999999999</v>
      </c>
      <c r="K27" s="1">
        <f t="shared" si="2"/>
        <v>-132.446</v>
      </c>
      <c r="L27" s="1">
        <f t="shared" si="4"/>
        <v>47.41</v>
      </c>
      <c r="M27" s="1">
        <v>111.58199999999999</v>
      </c>
      <c r="N27" s="1">
        <v>36.253800000000012</v>
      </c>
      <c r="O27" s="1">
        <v>145.8142</v>
      </c>
      <c r="P27" s="1">
        <f t="shared" si="5"/>
        <v>9.4819999999999993</v>
      </c>
      <c r="Q27" s="5"/>
      <c r="R27" s="5"/>
      <c r="S27" s="1"/>
      <c r="T27" s="1">
        <f t="shared" si="6"/>
        <v>19.20143429656191</v>
      </c>
      <c r="U27" s="1">
        <f t="shared" si="7"/>
        <v>19.20143429656191</v>
      </c>
      <c r="V27" s="1">
        <v>18.206800000000001</v>
      </c>
      <c r="W27" s="1">
        <v>18.252800000000001</v>
      </c>
      <c r="X27" s="1">
        <v>15.5946</v>
      </c>
      <c r="Y27" s="1">
        <v>27.726800000000001</v>
      </c>
      <c r="Z27" s="1">
        <v>31.708600000000001</v>
      </c>
      <c r="AA27" s="1">
        <v>25.061599999999999</v>
      </c>
      <c r="AB27" s="18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60</v>
      </c>
      <c r="B28" s="15" t="s">
        <v>32</v>
      </c>
      <c r="C28" s="15"/>
      <c r="D28" s="15"/>
      <c r="E28" s="15"/>
      <c r="F28" s="15"/>
      <c r="G28" s="16">
        <v>0</v>
      </c>
      <c r="H28" s="15">
        <v>45</v>
      </c>
      <c r="I28" s="15" t="s">
        <v>33</v>
      </c>
      <c r="J28" s="15"/>
      <c r="K28" s="15">
        <f t="shared" si="2"/>
        <v>0</v>
      </c>
      <c r="L28" s="15">
        <f t="shared" si="4"/>
        <v>0</v>
      </c>
      <c r="M28" s="15"/>
      <c r="N28" s="15"/>
      <c r="O28" s="15"/>
      <c r="P28" s="15">
        <f t="shared" si="5"/>
        <v>0</v>
      </c>
      <c r="Q28" s="17"/>
      <c r="R28" s="17"/>
      <c r="S28" s="15"/>
      <c r="T28" s="15" t="e">
        <f t="shared" si="6"/>
        <v>#DIV/0!</v>
      </c>
      <c r="U28" s="15" t="e">
        <f t="shared" si="7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 t="s">
        <v>39</v>
      </c>
      <c r="AC28" s="15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845.13099999999997</v>
      </c>
      <c r="D29" s="1">
        <v>35.106000000000002</v>
      </c>
      <c r="E29" s="1">
        <v>561.72400000000005</v>
      </c>
      <c r="F29" s="1">
        <v>186.21299999999999</v>
      </c>
      <c r="G29" s="7">
        <v>1</v>
      </c>
      <c r="H29" s="1">
        <v>40</v>
      </c>
      <c r="I29" s="1" t="s">
        <v>33</v>
      </c>
      <c r="J29" s="1">
        <v>562.79999999999995</v>
      </c>
      <c r="K29" s="1">
        <f t="shared" si="2"/>
        <v>-1.0759999999999081</v>
      </c>
      <c r="L29" s="1">
        <f t="shared" si="4"/>
        <v>561.72400000000005</v>
      </c>
      <c r="M29" s="1"/>
      <c r="N29" s="1">
        <v>146.26720000000009</v>
      </c>
      <c r="O29" s="1">
        <v>470.25019999999978</v>
      </c>
      <c r="P29" s="1">
        <f t="shared" si="5"/>
        <v>112.34480000000001</v>
      </c>
      <c r="Q29" s="5">
        <f>13*P29-O29-N29-F29</f>
        <v>657.75200000000029</v>
      </c>
      <c r="R29" s="5"/>
      <c r="S29" s="1"/>
      <c r="T29" s="1">
        <f t="shared" si="6"/>
        <v>13.000000000000002</v>
      </c>
      <c r="U29" s="1">
        <f t="shared" si="7"/>
        <v>7.1452385869216899</v>
      </c>
      <c r="V29" s="1">
        <v>114.9288</v>
      </c>
      <c r="W29" s="1">
        <v>99.653800000000004</v>
      </c>
      <c r="X29" s="1">
        <v>83.421599999999998</v>
      </c>
      <c r="Y29" s="1">
        <v>111.3302</v>
      </c>
      <c r="Z29" s="1">
        <v>124.4096</v>
      </c>
      <c r="AA29" s="1">
        <v>62.858800000000002</v>
      </c>
      <c r="AB29" s="20" t="s">
        <v>135</v>
      </c>
      <c r="AC29" s="1">
        <f t="shared" si="3"/>
        <v>658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99.691000000000003</v>
      </c>
      <c r="D30" s="1">
        <v>266.298</v>
      </c>
      <c r="E30" s="1">
        <v>130.102</v>
      </c>
      <c r="F30" s="1">
        <v>191.43100000000001</v>
      </c>
      <c r="G30" s="7">
        <v>1</v>
      </c>
      <c r="H30" s="1">
        <v>40</v>
      </c>
      <c r="I30" s="1" t="s">
        <v>33</v>
      </c>
      <c r="J30" s="1">
        <v>340.947</v>
      </c>
      <c r="K30" s="1">
        <f t="shared" si="2"/>
        <v>-210.845</v>
      </c>
      <c r="L30" s="1">
        <f t="shared" si="4"/>
        <v>130.102</v>
      </c>
      <c r="M30" s="1"/>
      <c r="N30" s="1">
        <v>53.689800000000048</v>
      </c>
      <c r="O30" s="1">
        <v>18.325599999999969</v>
      </c>
      <c r="P30" s="1">
        <f t="shared" si="5"/>
        <v>26.020400000000002</v>
      </c>
      <c r="Q30" s="5">
        <f t="shared" ref="Q30:Q33" si="13">11*P30-O30-N30-F30</f>
        <v>22.777999999999992</v>
      </c>
      <c r="R30" s="5"/>
      <c r="S30" s="1"/>
      <c r="T30" s="1">
        <f t="shared" si="6"/>
        <v>11.000000000000002</v>
      </c>
      <c r="U30" s="1">
        <f t="shared" si="7"/>
        <v>10.12460992144625</v>
      </c>
      <c r="V30" s="1">
        <v>27.437200000000001</v>
      </c>
      <c r="W30" s="1">
        <v>34.852400000000003</v>
      </c>
      <c r="X30" s="1">
        <v>35.387999999999998</v>
      </c>
      <c r="Y30" s="1">
        <v>31.7804</v>
      </c>
      <c r="Z30" s="1">
        <v>28.882400000000001</v>
      </c>
      <c r="AA30" s="1">
        <v>26.878</v>
      </c>
      <c r="AB30" s="1"/>
      <c r="AC30" s="1">
        <f t="shared" si="3"/>
        <v>23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45.68</v>
      </c>
      <c r="D31" s="1">
        <v>56.984999999999999</v>
      </c>
      <c r="E31" s="1">
        <v>52.796999999999997</v>
      </c>
      <c r="F31" s="1">
        <v>35.643000000000001</v>
      </c>
      <c r="G31" s="7">
        <v>1</v>
      </c>
      <c r="H31" s="1">
        <v>30</v>
      </c>
      <c r="I31" s="1" t="s">
        <v>33</v>
      </c>
      <c r="J31" s="1">
        <v>56.8</v>
      </c>
      <c r="K31" s="1">
        <f t="shared" si="2"/>
        <v>-4.0030000000000001</v>
      </c>
      <c r="L31" s="1">
        <f t="shared" si="4"/>
        <v>46.350999999999999</v>
      </c>
      <c r="M31" s="1">
        <v>6.4459999999999997</v>
      </c>
      <c r="N31" s="1">
        <v>20.705799999999979</v>
      </c>
      <c r="O31" s="1">
        <v>37.577399999999997</v>
      </c>
      <c r="P31" s="1">
        <f t="shared" si="5"/>
        <v>9.2701999999999991</v>
      </c>
      <c r="Q31" s="5">
        <f t="shared" si="13"/>
        <v>8.0460000000000065</v>
      </c>
      <c r="R31" s="5"/>
      <c r="S31" s="1"/>
      <c r="T31" s="1">
        <f t="shared" si="6"/>
        <v>11</v>
      </c>
      <c r="U31" s="1">
        <f t="shared" si="7"/>
        <v>10.132057560786174</v>
      </c>
      <c r="V31" s="1">
        <v>9.6472000000000016</v>
      </c>
      <c r="W31" s="1">
        <v>9.8046000000000006</v>
      </c>
      <c r="X31" s="1">
        <v>8.9084000000000003</v>
      </c>
      <c r="Y31" s="1">
        <v>9.4231999999999996</v>
      </c>
      <c r="Z31" s="1">
        <v>9.6631999999999998</v>
      </c>
      <c r="AA31" s="1">
        <v>6.5424000000000007</v>
      </c>
      <c r="AB31" s="1"/>
      <c r="AC31" s="1">
        <f t="shared" si="3"/>
        <v>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159.999</v>
      </c>
      <c r="D32" s="1">
        <v>154.95400000000001</v>
      </c>
      <c r="E32" s="1">
        <v>105.54900000000001</v>
      </c>
      <c r="F32" s="1">
        <v>181.483</v>
      </c>
      <c r="G32" s="7">
        <v>1</v>
      </c>
      <c r="H32" s="1">
        <v>50</v>
      </c>
      <c r="I32" s="1" t="s">
        <v>33</v>
      </c>
      <c r="J32" s="1">
        <v>111.7</v>
      </c>
      <c r="K32" s="1">
        <f t="shared" si="2"/>
        <v>-6.1509999999999962</v>
      </c>
      <c r="L32" s="1">
        <f t="shared" si="4"/>
        <v>105.54900000000001</v>
      </c>
      <c r="M32" s="1"/>
      <c r="N32" s="1">
        <v>41.205400000000033</v>
      </c>
      <c r="O32" s="1">
        <v>0</v>
      </c>
      <c r="P32" s="1">
        <f t="shared" si="5"/>
        <v>21.1098</v>
      </c>
      <c r="Q32" s="5">
        <f t="shared" si="13"/>
        <v>9.5193999999999619</v>
      </c>
      <c r="R32" s="5"/>
      <c r="S32" s="1"/>
      <c r="T32" s="1">
        <f t="shared" si="6"/>
        <v>11</v>
      </c>
      <c r="U32" s="1">
        <f t="shared" si="7"/>
        <v>10.549053046452361</v>
      </c>
      <c r="V32" s="1">
        <v>22.534400000000002</v>
      </c>
      <c r="W32" s="1">
        <v>30.170400000000001</v>
      </c>
      <c r="X32" s="1">
        <v>30.8842</v>
      </c>
      <c r="Y32" s="1">
        <v>27.3842</v>
      </c>
      <c r="Z32" s="1">
        <v>28.5852</v>
      </c>
      <c r="AA32" s="1">
        <v>25.792000000000002</v>
      </c>
      <c r="AB32" s="1"/>
      <c r="AC32" s="1">
        <f t="shared" si="3"/>
        <v>10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120.828</v>
      </c>
      <c r="D33" s="1">
        <v>34.749000000000002</v>
      </c>
      <c r="E33" s="1">
        <v>117.593</v>
      </c>
      <c r="F33" s="1">
        <v>13.138999999999999</v>
      </c>
      <c r="G33" s="7">
        <v>1</v>
      </c>
      <c r="H33" s="1">
        <v>50</v>
      </c>
      <c r="I33" s="1" t="s">
        <v>33</v>
      </c>
      <c r="J33" s="1">
        <v>120</v>
      </c>
      <c r="K33" s="1">
        <f t="shared" si="2"/>
        <v>-2.4069999999999965</v>
      </c>
      <c r="L33" s="1">
        <f t="shared" si="4"/>
        <v>117.593</v>
      </c>
      <c r="M33" s="1"/>
      <c r="N33" s="1">
        <v>54.669399999999953</v>
      </c>
      <c r="O33" s="1">
        <v>160.9128</v>
      </c>
      <c r="P33" s="1">
        <f t="shared" si="5"/>
        <v>23.518599999999999</v>
      </c>
      <c r="Q33" s="5">
        <f t="shared" si="13"/>
        <v>29.983400000000014</v>
      </c>
      <c r="R33" s="5"/>
      <c r="S33" s="1"/>
      <c r="T33" s="1">
        <f t="shared" si="6"/>
        <v>10.999999999999998</v>
      </c>
      <c r="U33" s="1">
        <f t="shared" si="7"/>
        <v>9.7251196924987013</v>
      </c>
      <c r="V33" s="1">
        <v>24.4084</v>
      </c>
      <c r="W33" s="1">
        <v>16.5992</v>
      </c>
      <c r="X33" s="1">
        <v>14.9818</v>
      </c>
      <c r="Y33" s="1">
        <v>17.955200000000001</v>
      </c>
      <c r="Z33" s="1">
        <v>17.507999999999999</v>
      </c>
      <c r="AA33" s="1">
        <v>11.307600000000001</v>
      </c>
      <c r="AB33" s="1"/>
      <c r="AC33" s="1">
        <f t="shared" si="3"/>
        <v>30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66</v>
      </c>
      <c r="B34" s="11" t="s">
        <v>32</v>
      </c>
      <c r="C34" s="11"/>
      <c r="D34" s="11">
        <v>133.43299999999999</v>
      </c>
      <c r="E34" s="11">
        <v>133.43299999999999</v>
      </c>
      <c r="F34" s="11"/>
      <c r="G34" s="12">
        <v>0</v>
      </c>
      <c r="H34" s="11" t="e">
        <v>#N/A</v>
      </c>
      <c r="I34" s="11" t="s">
        <v>56</v>
      </c>
      <c r="J34" s="11">
        <v>133.43299999999999</v>
      </c>
      <c r="K34" s="11">
        <f t="shared" si="2"/>
        <v>0</v>
      </c>
      <c r="L34" s="11">
        <f t="shared" si="4"/>
        <v>0</v>
      </c>
      <c r="M34" s="11">
        <v>133.43299999999999</v>
      </c>
      <c r="N34" s="11"/>
      <c r="O34" s="11"/>
      <c r="P34" s="11">
        <f t="shared" si="5"/>
        <v>0</v>
      </c>
      <c r="Q34" s="13"/>
      <c r="R34" s="13"/>
      <c r="S34" s="11"/>
      <c r="T34" s="11" t="e">
        <f t="shared" si="6"/>
        <v>#DIV/0!</v>
      </c>
      <c r="U34" s="11" t="e">
        <f t="shared" si="7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/>
      <c r="AC34" s="1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38</v>
      </c>
      <c r="C35" s="1">
        <v>614</v>
      </c>
      <c r="D35" s="1">
        <v>312</v>
      </c>
      <c r="E35" s="1">
        <v>357</v>
      </c>
      <c r="F35" s="1">
        <v>453</v>
      </c>
      <c r="G35" s="7">
        <v>0.4</v>
      </c>
      <c r="H35" s="1">
        <v>45</v>
      </c>
      <c r="I35" s="1" t="s">
        <v>33</v>
      </c>
      <c r="J35" s="1">
        <v>838</v>
      </c>
      <c r="K35" s="1">
        <f t="shared" si="2"/>
        <v>-481</v>
      </c>
      <c r="L35" s="1">
        <f t="shared" si="4"/>
        <v>357</v>
      </c>
      <c r="M35" s="1"/>
      <c r="N35" s="1"/>
      <c r="O35" s="1">
        <v>268</v>
      </c>
      <c r="P35" s="1">
        <f t="shared" si="5"/>
        <v>71.400000000000006</v>
      </c>
      <c r="Q35" s="5">
        <f t="shared" ref="Q35" si="14">11*P35-O35-N35-F35</f>
        <v>64.400000000000091</v>
      </c>
      <c r="R35" s="5"/>
      <c r="S35" s="1"/>
      <c r="T35" s="1">
        <f t="shared" si="6"/>
        <v>11</v>
      </c>
      <c r="U35" s="1">
        <f t="shared" si="7"/>
        <v>10.098039215686274</v>
      </c>
      <c r="V35" s="1">
        <v>79.2</v>
      </c>
      <c r="W35" s="1">
        <v>53.8</v>
      </c>
      <c r="X35" s="1">
        <v>45.8</v>
      </c>
      <c r="Y35" s="1">
        <v>90.6</v>
      </c>
      <c r="Z35" s="1">
        <v>94.4</v>
      </c>
      <c r="AA35" s="1">
        <v>49.6</v>
      </c>
      <c r="AB35" s="1"/>
      <c r="AC35" s="1">
        <f t="shared" si="3"/>
        <v>26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68</v>
      </c>
      <c r="B36" s="15" t="s">
        <v>38</v>
      </c>
      <c r="C36" s="15"/>
      <c r="D36" s="15"/>
      <c r="E36" s="15"/>
      <c r="F36" s="15"/>
      <c r="G36" s="16">
        <v>0</v>
      </c>
      <c r="H36" s="15">
        <v>50</v>
      </c>
      <c r="I36" s="15" t="s">
        <v>33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/>
      <c r="P36" s="15">
        <f t="shared" si="5"/>
        <v>0</v>
      </c>
      <c r="Q36" s="17"/>
      <c r="R36" s="17"/>
      <c r="S36" s="15"/>
      <c r="T36" s="15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39</v>
      </c>
      <c r="AC36" s="15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38</v>
      </c>
      <c r="C37" s="1">
        <v>611</v>
      </c>
      <c r="D37" s="1">
        <v>228</v>
      </c>
      <c r="E37" s="1">
        <v>387</v>
      </c>
      <c r="F37" s="1">
        <v>341</v>
      </c>
      <c r="G37" s="7">
        <v>0.4</v>
      </c>
      <c r="H37" s="1">
        <v>45</v>
      </c>
      <c r="I37" s="1" t="s">
        <v>33</v>
      </c>
      <c r="J37" s="1">
        <v>749</v>
      </c>
      <c r="K37" s="1">
        <f t="shared" ref="K37:K68" si="15">E37-J37</f>
        <v>-362</v>
      </c>
      <c r="L37" s="1">
        <f t="shared" si="4"/>
        <v>366</v>
      </c>
      <c r="M37" s="1">
        <v>21</v>
      </c>
      <c r="N37" s="1"/>
      <c r="O37" s="1">
        <v>416</v>
      </c>
      <c r="P37" s="1">
        <f t="shared" si="5"/>
        <v>73.2</v>
      </c>
      <c r="Q37" s="5">
        <f t="shared" ref="Q37" si="16">11*P37-O37-N37-F37</f>
        <v>48.200000000000045</v>
      </c>
      <c r="R37" s="5"/>
      <c r="S37" s="1"/>
      <c r="T37" s="1">
        <f t="shared" si="6"/>
        <v>11</v>
      </c>
      <c r="U37" s="1">
        <f t="shared" si="7"/>
        <v>10.341530054644808</v>
      </c>
      <c r="V37" s="1">
        <v>82.2</v>
      </c>
      <c r="W37" s="1">
        <v>56.4</v>
      </c>
      <c r="X37" s="1">
        <v>50</v>
      </c>
      <c r="Y37" s="1">
        <v>87.2</v>
      </c>
      <c r="Z37" s="1">
        <v>89</v>
      </c>
      <c r="AA37" s="1">
        <v>55.2</v>
      </c>
      <c r="AB37" s="1"/>
      <c r="AC37" s="1">
        <f t="shared" si="3"/>
        <v>19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70</v>
      </c>
      <c r="B38" s="15" t="s">
        <v>32</v>
      </c>
      <c r="C38" s="15"/>
      <c r="D38" s="15"/>
      <c r="E38" s="15"/>
      <c r="F38" s="15"/>
      <c r="G38" s="16">
        <v>0</v>
      </c>
      <c r="H38" s="15">
        <v>45</v>
      </c>
      <c r="I38" s="15" t="s">
        <v>33</v>
      </c>
      <c r="J38" s="15">
        <v>50.866</v>
      </c>
      <c r="K38" s="15">
        <f t="shared" si="15"/>
        <v>-50.866</v>
      </c>
      <c r="L38" s="15">
        <f t="shared" si="4"/>
        <v>0</v>
      </c>
      <c r="M38" s="15"/>
      <c r="N38" s="15"/>
      <c r="O38" s="15"/>
      <c r="P38" s="15">
        <f t="shared" si="5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39</v>
      </c>
      <c r="AC38" s="15">
        <f t="shared" ref="AC38:AC69" si="17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71</v>
      </c>
      <c r="B39" s="15" t="s">
        <v>38</v>
      </c>
      <c r="C39" s="15"/>
      <c r="D39" s="15"/>
      <c r="E39" s="15"/>
      <c r="F39" s="15"/>
      <c r="G39" s="16">
        <v>0</v>
      </c>
      <c r="H39" s="15">
        <v>45</v>
      </c>
      <c r="I39" s="15" t="s">
        <v>33</v>
      </c>
      <c r="J39" s="15"/>
      <c r="K39" s="15">
        <f t="shared" si="15"/>
        <v>0</v>
      </c>
      <c r="L39" s="15">
        <f t="shared" si="4"/>
        <v>0</v>
      </c>
      <c r="M39" s="15"/>
      <c r="N39" s="15"/>
      <c r="O39" s="15"/>
      <c r="P39" s="15">
        <f t="shared" si="5"/>
        <v>0</v>
      </c>
      <c r="Q39" s="17"/>
      <c r="R39" s="17"/>
      <c r="S39" s="15"/>
      <c r="T39" s="15" t="e">
        <f t="shared" si="6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39</v>
      </c>
      <c r="AC39" s="15">
        <f t="shared" si="1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72</v>
      </c>
      <c r="B40" s="15" t="s">
        <v>38</v>
      </c>
      <c r="C40" s="15"/>
      <c r="D40" s="15"/>
      <c r="E40" s="15"/>
      <c r="F40" s="15"/>
      <c r="G40" s="16">
        <v>0</v>
      </c>
      <c r="H40" s="15">
        <v>40</v>
      </c>
      <c r="I40" s="15" t="s">
        <v>33</v>
      </c>
      <c r="J40" s="15">
        <v>12</v>
      </c>
      <c r="K40" s="15">
        <f t="shared" si="15"/>
        <v>-12</v>
      </c>
      <c r="L40" s="15">
        <f t="shared" si="4"/>
        <v>0</v>
      </c>
      <c r="M40" s="15"/>
      <c r="N40" s="15"/>
      <c r="O40" s="15"/>
      <c r="P40" s="15">
        <f t="shared" si="5"/>
        <v>0</v>
      </c>
      <c r="Q40" s="17"/>
      <c r="R40" s="17"/>
      <c r="S40" s="15"/>
      <c r="T40" s="15" t="e">
        <f t="shared" si="6"/>
        <v>#DIV/0!</v>
      </c>
      <c r="U40" s="15" t="e">
        <f t="shared" si="7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39</v>
      </c>
      <c r="AC40" s="15">
        <f t="shared" si="1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346.84300000000002</v>
      </c>
      <c r="D41" s="1"/>
      <c r="E41" s="1">
        <v>166.69399999999999</v>
      </c>
      <c r="F41" s="1">
        <v>106.979</v>
      </c>
      <c r="G41" s="7">
        <v>1</v>
      </c>
      <c r="H41" s="1">
        <v>40</v>
      </c>
      <c r="I41" s="1" t="s">
        <v>33</v>
      </c>
      <c r="J41" s="1">
        <v>190.4</v>
      </c>
      <c r="K41" s="1">
        <f t="shared" si="15"/>
        <v>-23.706000000000017</v>
      </c>
      <c r="L41" s="1">
        <f t="shared" si="4"/>
        <v>166.69399999999999</v>
      </c>
      <c r="M41" s="1"/>
      <c r="N41" s="1">
        <v>61.854199999999992</v>
      </c>
      <c r="O41" s="1">
        <v>195.92080000000001</v>
      </c>
      <c r="P41" s="1">
        <f t="shared" si="5"/>
        <v>33.338799999999999</v>
      </c>
      <c r="Q41" s="5"/>
      <c r="R41" s="5"/>
      <c r="S41" s="1"/>
      <c r="T41" s="1">
        <f t="shared" si="6"/>
        <v>10.94082570458445</v>
      </c>
      <c r="U41" s="1">
        <f t="shared" si="7"/>
        <v>10.94082570458445</v>
      </c>
      <c r="V41" s="1">
        <v>39.7834</v>
      </c>
      <c r="W41" s="1">
        <v>31.283200000000001</v>
      </c>
      <c r="X41" s="1">
        <v>18.797000000000001</v>
      </c>
      <c r="Y41" s="1">
        <v>37.709800000000001</v>
      </c>
      <c r="Z41" s="1">
        <v>44.817399999999999</v>
      </c>
      <c r="AA41" s="1">
        <v>25.197800000000001</v>
      </c>
      <c r="AB41" s="1"/>
      <c r="AC41" s="1">
        <f t="shared" si="1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38</v>
      </c>
      <c r="C42" s="1">
        <v>300</v>
      </c>
      <c r="D42" s="1">
        <v>228</v>
      </c>
      <c r="E42" s="1">
        <v>223</v>
      </c>
      <c r="F42" s="1">
        <v>200</v>
      </c>
      <c r="G42" s="7">
        <v>0.4</v>
      </c>
      <c r="H42" s="1">
        <v>40</v>
      </c>
      <c r="I42" s="1" t="s">
        <v>33</v>
      </c>
      <c r="J42" s="1">
        <v>251</v>
      </c>
      <c r="K42" s="1">
        <f t="shared" si="15"/>
        <v>-28</v>
      </c>
      <c r="L42" s="1">
        <f t="shared" si="4"/>
        <v>223</v>
      </c>
      <c r="M42" s="1"/>
      <c r="N42" s="1"/>
      <c r="O42" s="1">
        <v>256</v>
      </c>
      <c r="P42" s="1">
        <f t="shared" si="5"/>
        <v>44.6</v>
      </c>
      <c r="Q42" s="5">
        <f t="shared" ref="Q42:Q43" si="18">11*P42-O42-N42-F42</f>
        <v>34.600000000000023</v>
      </c>
      <c r="R42" s="5"/>
      <c r="S42" s="1"/>
      <c r="T42" s="1">
        <f t="shared" si="6"/>
        <v>11</v>
      </c>
      <c r="U42" s="1">
        <f t="shared" si="7"/>
        <v>10.224215246636771</v>
      </c>
      <c r="V42" s="1">
        <v>51.4</v>
      </c>
      <c r="W42" s="1">
        <v>16.399999999999999</v>
      </c>
      <c r="X42" s="1">
        <v>0.4</v>
      </c>
      <c r="Y42" s="1">
        <v>45.4</v>
      </c>
      <c r="Z42" s="1">
        <v>53</v>
      </c>
      <c r="AA42" s="1">
        <v>15.2</v>
      </c>
      <c r="AB42" s="1"/>
      <c r="AC42" s="1">
        <f t="shared" si="17"/>
        <v>14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38</v>
      </c>
      <c r="C43" s="1">
        <v>408</v>
      </c>
      <c r="D43" s="1">
        <v>144</v>
      </c>
      <c r="E43" s="1">
        <v>309</v>
      </c>
      <c r="F43" s="1">
        <v>139</v>
      </c>
      <c r="G43" s="7">
        <v>0.4</v>
      </c>
      <c r="H43" s="1">
        <v>45</v>
      </c>
      <c r="I43" s="1" t="s">
        <v>33</v>
      </c>
      <c r="J43" s="1">
        <v>308</v>
      </c>
      <c r="K43" s="1">
        <f t="shared" si="15"/>
        <v>1</v>
      </c>
      <c r="L43" s="1">
        <f t="shared" si="4"/>
        <v>309</v>
      </c>
      <c r="M43" s="1"/>
      <c r="N43" s="1"/>
      <c r="O43" s="1">
        <v>511</v>
      </c>
      <c r="P43" s="1">
        <f t="shared" si="5"/>
        <v>61.8</v>
      </c>
      <c r="Q43" s="5">
        <f t="shared" si="18"/>
        <v>29.799999999999955</v>
      </c>
      <c r="R43" s="5"/>
      <c r="S43" s="1"/>
      <c r="T43" s="1">
        <f t="shared" si="6"/>
        <v>11</v>
      </c>
      <c r="U43" s="1">
        <f t="shared" si="7"/>
        <v>10.51779935275081</v>
      </c>
      <c r="V43" s="1">
        <v>70.2</v>
      </c>
      <c r="W43" s="1">
        <v>18.8</v>
      </c>
      <c r="X43" s="1">
        <v>-1.4</v>
      </c>
      <c r="Y43" s="1">
        <v>48.6</v>
      </c>
      <c r="Z43" s="1">
        <v>58.6</v>
      </c>
      <c r="AA43" s="1">
        <v>22.6</v>
      </c>
      <c r="AB43" s="1"/>
      <c r="AC43" s="1">
        <f t="shared" si="17"/>
        <v>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76</v>
      </c>
      <c r="B44" s="15" t="s">
        <v>32</v>
      </c>
      <c r="C44" s="15"/>
      <c r="D44" s="15"/>
      <c r="E44" s="15"/>
      <c r="F44" s="15"/>
      <c r="G44" s="16">
        <v>0</v>
      </c>
      <c r="H44" s="15">
        <v>40</v>
      </c>
      <c r="I44" s="15" t="s">
        <v>33</v>
      </c>
      <c r="J44" s="15">
        <v>43.09</v>
      </c>
      <c r="K44" s="15">
        <f t="shared" si="15"/>
        <v>-43.09</v>
      </c>
      <c r="L44" s="15">
        <f t="shared" si="4"/>
        <v>0</v>
      </c>
      <c r="M44" s="15"/>
      <c r="N44" s="15"/>
      <c r="O44" s="15"/>
      <c r="P44" s="15">
        <f t="shared" si="5"/>
        <v>0</v>
      </c>
      <c r="Q44" s="17"/>
      <c r="R44" s="17"/>
      <c r="S44" s="15"/>
      <c r="T44" s="15" t="e">
        <f t="shared" si="6"/>
        <v>#DIV/0!</v>
      </c>
      <c r="U44" s="15" t="e">
        <f t="shared" si="7"/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0.14400000000000121</v>
      </c>
      <c r="AB44" s="15" t="s">
        <v>39</v>
      </c>
      <c r="AC44" s="15">
        <f t="shared" si="1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6" t="s">
        <v>77</v>
      </c>
      <c r="B45" s="1" t="s">
        <v>38</v>
      </c>
      <c r="C45" s="1"/>
      <c r="D45" s="1"/>
      <c r="E45" s="1"/>
      <c r="F45" s="1"/>
      <c r="G45" s="7">
        <v>0.35</v>
      </c>
      <c r="H45" s="1">
        <v>40</v>
      </c>
      <c r="I45" s="1" t="s">
        <v>33</v>
      </c>
      <c r="J45" s="1"/>
      <c r="K45" s="1">
        <f t="shared" si="15"/>
        <v>0</v>
      </c>
      <c r="L45" s="1">
        <f t="shared" si="4"/>
        <v>0</v>
      </c>
      <c r="M45" s="1"/>
      <c r="N45" s="1"/>
      <c r="O45" s="1">
        <v>200</v>
      </c>
      <c r="P45" s="1">
        <f t="shared" si="5"/>
        <v>0</v>
      </c>
      <c r="Q45" s="5"/>
      <c r="R45" s="5"/>
      <c r="S45" s="1"/>
      <c r="T45" s="1" t="e">
        <f t="shared" si="6"/>
        <v>#DIV/0!</v>
      </c>
      <c r="U45" s="1" t="e">
        <f t="shared" si="7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0" t="s">
        <v>136</v>
      </c>
      <c r="AC45" s="1">
        <f t="shared" si="1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38</v>
      </c>
      <c r="C46" s="1">
        <v>905</v>
      </c>
      <c r="D46" s="1"/>
      <c r="E46" s="1">
        <v>517</v>
      </c>
      <c r="F46" s="1">
        <v>240</v>
      </c>
      <c r="G46" s="7">
        <v>0.4</v>
      </c>
      <c r="H46" s="1">
        <v>40</v>
      </c>
      <c r="I46" s="1" t="s">
        <v>33</v>
      </c>
      <c r="J46" s="1">
        <v>885</v>
      </c>
      <c r="K46" s="1">
        <f t="shared" si="15"/>
        <v>-368</v>
      </c>
      <c r="L46" s="1">
        <f t="shared" si="4"/>
        <v>517</v>
      </c>
      <c r="M46" s="1"/>
      <c r="N46" s="1">
        <v>72.400000000000091</v>
      </c>
      <c r="O46" s="1">
        <v>650.59999999999991</v>
      </c>
      <c r="P46" s="1">
        <f t="shared" si="5"/>
        <v>103.4</v>
      </c>
      <c r="Q46" s="5">
        <f t="shared" ref="Q46" si="19">11*P46-O46-N46-F46</f>
        <v>174.40000000000009</v>
      </c>
      <c r="R46" s="5"/>
      <c r="S46" s="1"/>
      <c r="T46" s="1">
        <f t="shared" si="6"/>
        <v>11</v>
      </c>
      <c r="U46" s="1">
        <f t="shared" si="7"/>
        <v>9.313346228239844</v>
      </c>
      <c r="V46" s="1">
        <v>108</v>
      </c>
      <c r="W46" s="1">
        <v>76.400000000000006</v>
      </c>
      <c r="X46" s="1">
        <v>54.8</v>
      </c>
      <c r="Y46" s="1">
        <v>101.2</v>
      </c>
      <c r="Z46" s="1">
        <v>117.4</v>
      </c>
      <c r="AA46" s="1">
        <v>65.400000000000006</v>
      </c>
      <c r="AB46" s="1"/>
      <c r="AC46" s="1">
        <f t="shared" si="17"/>
        <v>70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144.37200000000001</v>
      </c>
      <c r="D47" s="1">
        <v>118.14</v>
      </c>
      <c r="E47" s="1">
        <v>179.87799999999999</v>
      </c>
      <c r="F47" s="1">
        <v>61.932000000000002</v>
      </c>
      <c r="G47" s="7">
        <v>1</v>
      </c>
      <c r="H47" s="1">
        <v>50</v>
      </c>
      <c r="I47" s="1" t="s">
        <v>33</v>
      </c>
      <c r="J47" s="1">
        <v>181.64</v>
      </c>
      <c r="K47" s="1">
        <f t="shared" si="15"/>
        <v>-1.7620000000000005</v>
      </c>
      <c r="L47" s="1">
        <f t="shared" si="4"/>
        <v>50.95999999999998</v>
      </c>
      <c r="M47" s="1">
        <v>128.91800000000001</v>
      </c>
      <c r="N47" s="1">
        <v>53.561199999999971</v>
      </c>
      <c r="O47" s="1">
        <v>0</v>
      </c>
      <c r="P47" s="1">
        <f t="shared" si="5"/>
        <v>10.191999999999997</v>
      </c>
      <c r="Q47" s="5"/>
      <c r="R47" s="5"/>
      <c r="S47" s="1"/>
      <c r="T47" s="1">
        <f t="shared" si="6"/>
        <v>11.331750392464679</v>
      </c>
      <c r="U47" s="1">
        <f t="shared" si="7"/>
        <v>11.331750392464679</v>
      </c>
      <c r="V47" s="1">
        <v>11.2644</v>
      </c>
      <c r="W47" s="1">
        <v>16.147200000000002</v>
      </c>
      <c r="X47" s="1">
        <v>13.852</v>
      </c>
      <c r="Y47" s="1">
        <v>14.289199999999999</v>
      </c>
      <c r="Z47" s="1">
        <v>18.637599999999999</v>
      </c>
      <c r="AA47" s="1">
        <v>13.120799999999999</v>
      </c>
      <c r="AB47" s="1"/>
      <c r="AC47" s="1">
        <f t="shared" si="1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32</v>
      </c>
      <c r="C48" s="1">
        <v>161.916</v>
      </c>
      <c r="D48" s="1">
        <v>313.01400000000001</v>
      </c>
      <c r="E48" s="1">
        <v>106.45</v>
      </c>
      <c r="F48" s="1">
        <v>312.51600000000002</v>
      </c>
      <c r="G48" s="7">
        <v>1</v>
      </c>
      <c r="H48" s="1">
        <v>50</v>
      </c>
      <c r="I48" s="1" t="s">
        <v>33</v>
      </c>
      <c r="J48" s="1">
        <v>123.045</v>
      </c>
      <c r="K48" s="1">
        <f t="shared" si="15"/>
        <v>-16.594999999999999</v>
      </c>
      <c r="L48" s="1">
        <f t="shared" si="4"/>
        <v>92.866</v>
      </c>
      <c r="M48" s="1">
        <v>13.584</v>
      </c>
      <c r="N48" s="1">
        <v>27.760800000000131</v>
      </c>
      <c r="O48" s="1">
        <v>0</v>
      </c>
      <c r="P48" s="1">
        <f t="shared" si="5"/>
        <v>18.5732</v>
      </c>
      <c r="Q48" s="5"/>
      <c r="R48" s="5"/>
      <c r="S48" s="1"/>
      <c r="T48" s="1">
        <f t="shared" si="6"/>
        <v>18.320849395903785</v>
      </c>
      <c r="U48" s="1">
        <f t="shared" si="7"/>
        <v>18.320849395903785</v>
      </c>
      <c r="V48" s="1">
        <v>28.657599999999999</v>
      </c>
      <c r="W48" s="1">
        <v>47.411200000000001</v>
      </c>
      <c r="X48" s="1">
        <v>45.422400000000003</v>
      </c>
      <c r="Y48" s="1">
        <v>24.3492</v>
      </c>
      <c r="Z48" s="1">
        <v>23.566800000000001</v>
      </c>
      <c r="AA48" s="1">
        <v>33.746000000000002</v>
      </c>
      <c r="AB48" s="19" t="s">
        <v>47</v>
      </c>
      <c r="AC48" s="1">
        <f t="shared" si="1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44.365000000000002</v>
      </c>
      <c r="D49" s="1">
        <v>1586.9580000000001</v>
      </c>
      <c r="E49" s="1">
        <v>388.85399999999998</v>
      </c>
      <c r="F49" s="1">
        <v>1198.104</v>
      </c>
      <c r="G49" s="7">
        <v>1</v>
      </c>
      <c r="H49" s="1">
        <v>40</v>
      </c>
      <c r="I49" s="1" t="s">
        <v>33</v>
      </c>
      <c r="J49" s="1">
        <v>580.92100000000005</v>
      </c>
      <c r="K49" s="1">
        <f t="shared" si="15"/>
        <v>-192.06700000000006</v>
      </c>
      <c r="L49" s="1">
        <f t="shared" si="4"/>
        <v>388.85399999999998</v>
      </c>
      <c r="M49" s="1"/>
      <c r="N49" s="1"/>
      <c r="O49" s="1">
        <v>0</v>
      </c>
      <c r="P49" s="1">
        <f t="shared" si="5"/>
        <v>77.770799999999994</v>
      </c>
      <c r="Q49" s="5"/>
      <c r="R49" s="5"/>
      <c r="S49" s="1"/>
      <c r="T49" s="1">
        <f t="shared" si="6"/>
        <v>15.405576385995774</v>
      </c>
      <c r="U49" s="1">
        <f t="shared" si="7"/>
        <v>15.405576385995774</v>
      </c>
      <c r="V49" s="1">
        <v>77.027200000000008</v>
      </c>
      <c r="W49" s="1">
        <v>113.8308</v>
      </c>
      <c r="X49" s="1">
        <v>179.31379999999999</v>
      </c>
      <c r="Y49" s="1">
        <v>87.735799999999998</v>
      </c>
      <c r="Z49" s="1">
        <v>24.254200000000001</v>
      </c>
      <c r="AA49" s="1">
        <v>83.344999999999999</v>
      </c>
      <c r="AB49" s="1"/>
      <c r="AC49" s="1">
        <f t="shared" si="1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82</v>
      </c>
      <c r="B50" s="11" t="s">
        <v>38</v>
      </c>
      <c r="C50" s="11"/>
      <c r="D50" s="11">
        <v>60</v>
      </c>
      <c r="E50" s="11">
        <v>60</v>
      </c>
      <c r="F50" s="11"/>
      <c r="G50" s="12">
        <v>0</v>
      </c>
      <c r="H50" s="11" t="e">
        <v>#N/A</v>
      </c>
      <c r="I50" s="11" t="s">
        <v>56</v>
      </c>
      <c r="J50" s="11">
        <v>190</v>
      </c>
      <c r="K50" s="11">
        <f t="shared" si="15"/>
        <v>-130</v>
      </c>
      <c r="L50" s="11">
        <f t="shared" si="4"/>
        <v>0</v>
      </c>
      <c r="M50" s="11">
        <v>60</v>
      </c>
      <c r="N50" s="11"/>
      <c r="O50" s="11"/>
      <c r="P50" s="11">
        <f t="shared" si="5"/>
        <v>0</v>
      </c>
      <c r="Q50" s="13"/>
      <c r="R50" s="13"/>
      <c r="S50" s="11"/>
      <c r="T50" s="11" t="e">
        <f t="shared" si="6"/>
        <v>#DIV/0!</v>
      </c>
      <c r="U50" s="11" t="e">
        <f t="shared" si="7"/>
        <v>#DIV/0!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/>
      <c r="AC50" s="11">
        <f t="shared" si="1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83</v>
      </c>
      <c r="B51" s="15" t="s">
        <v>38</v>
      </c>
      <c r="C51" s="15"/>
      <c r="D51" s="15"/>
      <c r="E51" s="15"/>
      <c r="F51" s="15"/>
      <c r="G51" s="16">
        <v>0</v>
      </c>
      <c r="H51" s="15">
        <v>50</v>
      </c>
      <c r="I51" s="15" t="s">
        <v>33</v>
      </c>
      <c r="J51" s="15"/>
      <c r="K51" s="15">
        <f t="shared" si="15"/>
        <v>0</v>
      </c>
      <c r="L51" s="15">
        <f t="shared" si="4"/>
        <v>0</v>
      </c>
      <c r="M51" s="15"/>
      <c r="N51" s="15"/>
      <c r="O51" s="15"/>
      <c r="P51" s="15">
        <f t="shared" si="5"/>
        <v>0</v>
      </c>
      <c r="Q51" s="17"/>
      <c r="R51" s="17"/>
      <c r="S51" s="15"/>
      <c r="T51" s="15" t="e">
        <f t="shared" si="6"/>
        <v>#DIV/0!</v>
      </c>
      <c r="U51" s="15" t="e">
        <f t="shared" si="7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39</v>
      </c>
      <c r="AC51" s="15">
        <f t="shared" si="1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28.555</v>
      </c>
      <c r="D52" s="1">
        <v>128.54599999999999</v>
      </c>
      <c r="E52" s="1">
        <v>32.783000000000001</v>
      </c>
      <c r="F52" s="1">
        <v>105.176</v>
      </c>
      <c r="G52" s="7">
        <v>1</v>
      </c>
      <c r="H52" s="1">
        <v>40</v>
      </c>
      <c r="I52" s="1" t="s">
        <v>33</v>
      </c>
      <c r="J52" s="1">
        <v>163.08600000000001</v>
      </c>
      <c r="K52" s="1">
        <f t="shared" si="15"/>
        <v>-130.303</v>
      </c>
      <c r="L52" s="1">
        <f t="shared" si="4"/>
        <v>14.440000000000001</v>
      </c>
      <c r="M52" s="1">
        <v>18.343</v>
      </c>
      <c r="N52" s="1">
        <v>26.560600000000079</v>
      </c>
      <c r="O52" s="1">
        <v>30</v>
      </c>
      <c r="P52" s="1">
        <f t="shared" si="5"/>
        <v>2.8880000000000003</v>
      </c>
      <c r="Q52" s="5"/>
      <c r="R52" s="5"/>
      <c r="S52" s="1"/>
      <c r="T52" s="1">
        <f t="shared" si="6"/>
        <v>56.002977839335195</v>
      </c>
      <c r="U52" s="1">
        <f t="shared" si="7"/>
        <v>56.002977839335195</v>
      </c>
      <c r="V52" s="1">
        <v>5.7876000000000003</v>
      </c>
      <c r="W52" s="1">
        <v>14.3498</v>
      </c>
      <c r="X52" s="1">
        <v>15.409800000000001</v>
      </c>
      <c r="Y52" s="1">
        <v>16.852</v>
      </c>
      <c r="Z52" s="1">
        <v>19.428599999999999</v>
      </c>
      <c r="AA52" s="1">
        <v>10.45780000000001</v>
      </c>
      <c r="AB52" s="1"/>
      <c r="AC52" s="1">
        <f t="shared" si="1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38</v>
      </c>
      <c r="C53" s="1">
        <v>196</v>
      </c>
      <c r="D53" s="1">
        <v>216</v>
      </c>
      <c r="E53" s="1">
        <v>205</v>
      </c>
      <c r="F53" s="1">
        <v>122</v>
      </c>
      <c r="G53" s="7">
        <v>0.4</v>
      </c>
      <c r="H53" s="1">
        <v>40</v>
      </c>
      <c r="I53" s="1" t="s">
        <v>33</v>
      </c>
      <c r="J53" s="1">
        <v>254</v>
      </c>
      <c r="K53" s="1">
        <f t="shared" si="15"/>
        <v>-49</v>
      </c>
      <c r="L53" s="1">
        <f t="shared" si="4"/>
        <v>205</v>
      </c>
      <c r="M53" s="1"/>
      <c r="N53" s="1">
        <v>161.1999999999999</v>
      </c>
      <c r="O53" s="1">
        <v>168.4</v>
      </c>
      <c r="P53" s="1">
        <f t="shared" si="5"/>
        <v>41</v>
      </c>
      <c r="Q53" s="5"/>
      <c r="R53" s="5"/>
      <c r="S53" s="1"/>
      <c r="T53" s="1">
        <f t="shared" si="6"/>
        <v>11.014634146341461</v>
      </c>
      <c r="U53" s="1">
        <f t="shared" si="7"/>
        <v>11.014634146341461</v>
      </c>
      <c r="V53" s="1">
        <v>49</v>
      </c>
      <c r="W53" s="1">
        <v>44.6</v>
      </c>
      <c r="X53" s="1">
        <v>40.200000000000003</v>
      </c>
      <c r="Y53" s="1">
        <v>43.8</v>
      </c>
      <c r="Z53" s="1">
        <v>39.4</v>
      </c>
      <c r="AA53" s="1">
        <v>30.6</v>
      </c>
      <c r="AB53" s="1"/>
      <c r="AC53" s="1">
        <f t="shared" si="1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38</v>
      </c>
      <c r="C54" s="1">
        <v>6</v>
      </c>
      <c r="D54" s="1">
        <v>469</v>
      </c>
      <c r="E54" s="1">
        <v>160</v>
      </c>
      <c r="F54" s="1">
        <v>294</v>
      </c>
      <c r="G54" s="7">
        <v>0.4</v>
      </c>
      <c r="H54" s="1">
        <v>40</v>
      </c>
      <c r="I54" s="1" t="s">
        <v>33</v>
      </c>
      <c r="J54" s="1">
        <v>328</v>
      </c>
      <c r="K54" s="1">
        <f t="shared" si="15"/>
        <v>-168</v>
      </c>
      <c r="L54" s="1">
        <f t="shared" si="4"/>
        <v>160</v>
      </c>
      <c r="M54" s="1"/>
      <c r="N54" s="1"/>
      <c r="O54" s="1">
        <v>40.800000000000011</v>
      </c>
      <c r="P54" s="1">
        <f t="shared" si="5"/>
        <v>32</v>
      </c>
      <c r="Q54" s="5">
        <f t="shared" ref="Q54" si="20">11*P54-O54-N54-F54</f>
        <v>17.199999999999989</v>
      </c>
      <c r="R54" s="5"/>
      <c r="S54" s="1"/>
      <c r="T54" s="1">
        <f t="shared" si="6"/>
        <v>11</v>
      </c>
      <c r="U54" s="1">
        <f t="shared" si="7"/>
        <v>10.4625</v>
      </c>
      <c r="V54" s="1">
        <v>33.799999999999997</v>
      </c>
      <c r="W54" s="1">
        <v>41.2</v>
      </c>
      <c r="X54" s="1">
        <v>51</v>
      </c>
      <c r="Y54" s="1">
        <v>30.4</v>
      </c>
      <c r="Z54" s="1">
        <v>25.6</v>
      </c>
      <c r="AA54" s="1">
        <v>31</v>
      </c>
      <c r="AB54" s="1"/>
      <c r="AC54" s="1">
        <f t="shared" si="17"/>
        <v>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87</v>
      </c>
      <c r="B55" s="15" t="s">
        <v>32</v>
      </c>
      <c r="C55" s="15"/>
      <c r="D55" s="15">
        <v>261.00599999999997</v>
      </c>
      <c r="E55" s="15">
        <v>261.00599999999997</v>
      </c>
      <c r="F55" s="15"/>
      <c r="G55" s="16">
        <v>0</v>
      </c>
      <c r="H55" s="15">
        <v>50</v>
      </c>
      <c r="I55" s="15" t="s">
        <v>33</v>
      </c>
      <c r="J55" s="15">
        <v>474.71100000000001</v>
      </c>
      <c r="K55" s="15">
        <f t="shared" si="15"/>
        <v>-213.70500000000004</v>
      </c>
      <c r="L55" s="15">
        <f t="shared" si="4"/>
        <v>0</v>
      </c>
      <c r="M55" s="15">
        <v>261.00599999999997</v>
      </c>
      <c r="N55" s="15"/>
      <c r="O55" s="15"/>
      <c r="P55" s="15">
        <f t="shared" si="5"/>
        <v>0</v>
      </c>
      <c r="Q55" s="17"/>
      <c r="R55" s="17"/>
      <c r="S55" s="15"/>
      <c r="T55" s="15" t="e">
        <f t="shared" si="6"/>
        <v>#DIV/0!</v>
      </c>
      <c r="U55" s="15" t="e">
        <f t="shared" si="7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 t="s">
        <v>39</v>
      </c>
      <c r="AC55" s="15">
        <f t="shared" si="1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32</v>
      </c>
      <c r="C56" s="1">
        <v>149.108</v>
      </c>
      <c r="D56" s="1">
        <v>355.65600000000001</v>
      </c>
      <c r="E56" s="1">
        <v>88.525999999999996</v>
      </c>
      <c r="F56" s="1">
        <v>355.65600000000001</v>
      </c>
      <c r="G56" s="7">
        <v>1</v>
      </c>
      <c r="H56" s="1">
        <v>50</v>
      </c>
      <c r="I56" s="1" t="s">
        <v>33</v>
      </c>
      <c r="J56" s="1">
        <v>134.19999999999999</v>
      </c>
      <c r="K56" s="1">
        <f t="shared" si="15"/>
        <v>-45.673999999999992</v>
      </c>
      <c r="L56" s="1">
        <f t="shared" si="4"/>
        <v>74.103999999999999</v>
      </c>
      <c r="M56" s="1">
        <v>14.422000000000001</v>
      </c>
      <c r="N56" s="1">
        <v>65.296800000000118</v>
      </c>
      <c r="O56" s="1">
        <v>0</v>
      </c>
      <c r="P56" s="1">
        <f t="shared" si="5"/>
        <v>14.8208</v>
      </c>
      <c r="Q56" s="5"/>
      <c r="R56" s="5"/>
      <c r="S56" s="1"/>
      <c r="T56" s="1">
        <f t="shared" si="6"/>
        <v>28.402839252941821</v>
      </c>
      <c r="U56" s="1">
        <f t="shared" si="7"/>
        <v>28.402839252941821</v>
      </c>
      <c r="V56" s="1">
        <v>26.481200000000001</v>
      </c>
      <c r="W56" s="1">
        <v>54.8904</v>
      </c>
      <c r="X56" s="1">
        <v>54.113199999999992</v>
      </c>
      <c r="Y56" s="1">
        <v>28.704000000000001</v>
      </c>
      <c r="Z56" s="1">
        <v>25.559000000000001</v>
      </c>
      <c r="AA56" s="1">
        <v>37.186599999999999</v>
      </c>
      <c r="AB56" s="19" t="s">
        <v>47</v>
      </c>
      <c r="AC56" s="1">
        <f t="shared" si="1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114.452</v>
      </c>
      <c r="D57" s="1"/>
      <c r="E57" s="1">
        <v>28.164000000000001</v>
      </c>
      <c r="F57" s="1">
        <v>73.745999999999995</v>
      </c>
      <c r="G57" s="7">
        <v>1</v>
      </c>
      <c r="H57" s="1">
        <v>50</v>
      </c>
      <c r="I57" s="1" t="s">
        <v>33</v>
      </c>
      <c r="J57" s="1">
        <v>39.299999999999997</v>
      </c>
      <c r="K57" s="1">
        <f t="shared" si="15"/>
        <v>-11.135999999999996</v>
      </c>
      <c r="L57" s="1">
        <f t="shared" si="4"/>
        <v>28.164000000000001</v>
      </c>
      <c r="M57" s="1"/>
      <c r="N57" s="1"/>
      <c r="O57" s="1">
        <v>0</v>
      </c>
      <c r="P57" s="1">
        <f t="shared" si="5"/>
        <v>5.6328000000000005</v>
      </c>
      <c r="Q57" s="5"/>
      <c r="R57" s="5"/>
      <c r="S57" s="1"/>
      <c r="T57" s="1">
        <f t="shared" si="6"/>
        <v>13.092245419684701</v>
      </c>
      <c r="U57" s="1">
        <f t="shared" si="7"/>
        <v>13.092245419684701</v>
      </c>
      <c r="V57" s="1">
        <v>7.4024000000000001</v>
      </c>
      <c r="W57" s="1">
        <v>7.5923999999999996</v>
      </c>
      <c r="X57" s="1">
        <v>7.8575999999999997</v>
      </c>
      <c r="Y57" s="1">
        <v>13.529199999999999</v>
      </c>
      <c r="Z57" s="1">
        <v>14.654</v>
      </c>
      <c r="AA57" s="1">
        <v>7.423</v>
      </c>
      <c r="AB57" s="1"/>
      <c r="AC57" s="1">
        <f t="shared" si="1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90</v>
      </c>
      <c r="B58" s="15" t="s">
        <v>38</v>
      </c>
      <c r="C58" s="15"/>
      <c r="D58" s="15"/>
      <c r="E58" s="15"/>
      <c r="F58" s="15"/>
      <c r="G58" s="16">
        <v>0</v>
      </c>
      <c r="H58" s="15">
        <v>50</v>
      </c>
      <c r="I58" s="15" t="s">
        <v>33</v>
      </c>
      <c r="J58" s="15"/>
      <c r="K58" s="15">
        <f t="shared" si="15"/>
        <v>0</v>
      </c>
      <c r="L58" s="15">
        <f t="shared" si="4"/>
        <v>0</v>
      </c>
      <c r="M58" s="15"/>
      <c r="N58" s="15"/>
      <c r="O58" s="15"/>
      <c r="P58" s="15">
        <f t="shared" si="5"/>
        <v>0</v>
      </c>
      <c r="Q58" s="17"/>
      <c r="R58" s="17"/>
      <c r="S58" s="15"/>
      <c r="T58" s="15" t="e">
        <f t="shared" si="6"/>
        <v>#DIV/0!</v>
      </c>
      <c r="U58" s="15" t="e">
        <f t="shared" si="7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 t="s">
        <v>39</v>
      </c>
      <c r="AC58" s="15">
        <f t="shared" si="1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38</v>
      </c>
      <c r="C59" s="1">
        <v>800</v>
      </c>
      <c r="D59" s="1">
        <v>438</v>
      </c>
      <c r="E59" s="1">
        <v>643</v>
      </c>
      <c r="F59" s="1">
        <v>428</v>
      </c>
      <c r="G59" s="7">
        <v>0.4</v>
      </c>
      <c r="H59" s="1">
        <v>40</v>
      </c>
      <c r="I59" s="1" t="s">
        <v>33</v>
      </c>
      <c r="J59" s="1">
        <v>1196</v>
      </c>
      <c r="K59" s="1">
        <f t="shared" si="15"/>
        <v>-553</v>
      </c>
      <c r="L59" s="1">
        <f t="shared" si="4"/>
        <v>643</v>
      </c>
      <c r="M59" s="1"/>
      <c r="N59" s="1">
        <v>94.400000000000091</v>
      </c>
      <c r="O59" s="1">
        <v>621.59999999999991</v>
      </c>
      <c r="P59" s="1">
        <f t="shared" si="5"/>
        <v>128.6</v>
      </c>
      <c r="Q59" s="5">
        <f t="shared" ref="Q59:Q62" si="21">11*P59-O59-N59-F59</f>
        <v>270.59999999999991</v>
      </c>
      <c r="R59" s="5"/>
      <c r="S59" s="1"/>
      <c r="T59" s="1">
        <f t="shared" si="6"/>
        <v>11</v>
      </c>
      <c r="U59" s="1">
        <f t="shared" si="7"/>
        <v>8.8958009331259724</v>
      </c>
      <c r="V59" s="1">
        <v>129.4</v>
      </c>
      <c r="W59" s="1">
        <v>107.4</v>
      </c>
      <c r="X59" s="1">
        <v>103</v>
      </c>
      <c r="Y59" s="1">
        <v>135.4</v>
      </c>
      <c r="Z59" s="1">
        <v>131.4</v>
      </c>
      <c r="AA59" s="1">
        <v>86.4</v>
      </c>
      <c r="AB59" s="1"/>
      <c r="AC59" s="1">
        <f t="shared" si="17"/>
        <v>108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38</v>
      </c>
      <c r="C60" s="1">
        <v>404</v>
      </c>
      <c r="D60" s="1">
        <v>300</v>
      </c>
      <c r="E60" s="1">
        <v>442</v>
      </c>
      <c r="F60" s="1">
        <v>124</v>
      </c>
      <c r="G60" s="7">
        <v>0.4</v>
      </c>
      <c r="H60" s="1">
        <v>40</v>
      </c>
      <c r="I60" s="1" t="s">
        <v>33</v>
      </c>
      <c r="J60" s="1">
        <v>872</v>
      </c>
      <c r="K60" s="1">
        <f t="shared" si="15"/>
        <v>-430</v>
      </c>
      <c r="L60" s="1">
        <f t="shared" si="4"/>
        <v>409</v>
      </c>
      <c r="M60" s="1">
        <v>33</v>
      </c>
      <c r="N60" s="1">
        <v>309.60000000000002</v>
      </c>
      <c r="O60" s="1">
        <v>386.59999999999991</v>
      </c>
      <c r="P60" s="1">
        <f t="shared" si="5"/>
        <v>81.8</v>
      </c>
      <c r="Q60" s="5">
        <f t="shared" si="21"/>
        <v>79.600000000000023</v>
      </c>
      <c r="R60" s="5"/>
      <c r="S60" s="1"/>
      <c r="T60" s="1">
        <f t="shared" si="6"/>
        <v>11</v>
      </c>
      <c r="U60" s="1">
        <f t="shared" si="7"/>
        <v>10.026894865525671</v>
      </c>
      <c r="V60" s="1">
        <v>90.6</v>
      </c>
      <c r="W60" s="1">
        <v>80.400000000000006</v>
      </c>
      <c r="X60" s="1">
        <v>70.2</v>
      </c>
      <c r="Y60" s="1">
        <v>78.599999999999994</v>
      </c>
      <c r="Z60" s="1">
        <v>81.400000000000006</v>
      </c>
      <c r="AA60" s="1">
        <v>56.8</v>
      </c>
      <c r="AB60" s="1"/>
      <c r="AC60" s="1">
        <f t="shared" si="17"/>
        <v>32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32</v>
      </c>
      <c r="C61" s="1">
        <v>133.07300000000001</v>
      </c>
      <c r="D61" s="1">
        <v>351.858</v>
      </c>
      <c r="E61" s="1">
        <v>226.304</v>
      </c>
      <c r="F61" s="1">
        <v>218.54900000000001</v>
      </c>
      <c r="G61" s="7">
        <v>1</v>
      </c>
      <c r="H61" s="1">
        <v>40</v>
      </c>
      <c r="I61" s="1" t="s">
        <v>33</v>
      </c>
      <c r="J61" s="1">
        <v>329.50700000000001</v>
      </c>
      <c r="K61" s="1">
        <f t="shared" si="15"/>
        <v>-103.203</v>
      </c>
      <c r="L61" s="1">
        <f t="shared" si="4"/>
        <v>213.93</v>
      </c>
      <c r="M61" s="1">
        <v>12.374000000000001</v>
      </c>
      <c r="N61" s="1">
        <v>18.68239999999992</v>
      </c>
      <c r="O61" s="1">
        <v>136.31780000000001</v>
      </c>
      <c r="P61" s="1">
        <f t="shared" si="5"/>
        <v>42.786000000000001</v>
      </c>
      <c r="Q61" s="5">
        <f t="shared" si="21"/>
        <v>97.096800000000115</v>
      </c>
      <c r="R61" s="5"/>
      <c r="S61" s="1"/>
      <c r="T61" s="1">
        <f t="shared" si="6"/>
        <v>11.000000000000002</v>
      </c>
      <c r="U61" s="1">
        <f t="shared" si="7"/>
        <v>8.7306408638339619</v>
      </c>
      <c r="V61" s="1">
        <v>41.346600000000002</v>
      </c>
      <c r="W61" s="1">
        <v>41.991199999999999</v>
      </c>
      <c r="X61" s="1">
        <v>47.383400000000002</v>
      </c>
      <c r="Y61" s="1">
        <v>39.613999999999997</v>
      </c>
      <c r="Z61" s="1">
        <v>34.896799999999999</v>
      </c>
      <c r="AA61" s="1">
        <v>35.168400000000013</v>
      </c>
      <c r="AB61" s="1"/>
      <c r="AC61" s="1">
        <f t="shared" si="17"/>
        <v>97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32</v>
      </c>
      <c r="C62" s="1">
        <v>182.941</v>
      </c>
      <c r="D62" s="1">
        <v>207.58600000000001</v>
      </c>
      <c r="E62" s="1">
        <v>182.12799999999999</v>
      </c>
      <c r="F62" s="1">
        <v>167.52799999999999</v>
      </c>
      <c r="G62" s="7">
        <v>1</v>
      </c>
      <c r="H62" s="1">
        <v>40</v>
      </c>
      <c r="I62" s="1" t="s">
        <v>33</v>
      </c>
      <c r="J62" s="1">
        <v>437.459</v>
      </c>
      <c r="K62" s="1">
        <f t="shared" si="15"/>
        <v>-255.33100000000002</v>
      </c>
      <c r="L62" s="1">
        <f t="shared" si="4"/>
        <v>171.54499999999999</v>
      </c>
      <c r="M62" s="1">
        <v>10.583</v>
      </c>
      <c r="N62" s="1">
        <v>53.240200000000129</v>
      </c>
      <c r="O62" s="1">
        <v>125.4032</v>
      </c>
      <c r="P62" s="1">
        <f t="shared" si="5"/>
        <v>34.308999999999997</v>
      </c>
      <c r="Q62" s="5">
        <f t="shared" si="21"/>
        <v>31.227599999999882</v>
      </c>
      <c r="R62" s="5"/>
      <c r="S62" s="1"/>
      <c r="T62" s="1">
        <f t="shared" si="6"/>
        <v>11</v>
      </c>
      <c r="U62" s="1">
        <f t="shared" si="7"/>
        <v>10.089813168556359</v>
      </c>
      <c r="V62" s="1">
        <v>36.630800000000001</v>
      </c>
      <c r="W62" s="1">
        <v>36.386800000000001</v>
      </c>
      <c r="X62" s="1">
        <v>37.83</v>
      </c>
      <c r="Y62" s="1">
        <v>37.883400000000002</v>
      </c>
      <c r="Z62" s="1">
        <v>33.964399999999998</v>
      </c>
      <c r="AA62" s="1">
        <v>35.203600000000009</v>
      </c>
      <c r="AB62" s="1"/>
      <c r="AC62" s="1">
        <f t="shared" si="17"/>
        <v>31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95</v>
      </c>
      <c r="B63" s="15" t="s">
        <v>32</v>
      </c>
      <c r="C63" s="15"/>
      <c r="D63" s="15"/>
      <c r="E63" s="15"/>
      <c r="F63" s="15"/>
      <c r="G63" s="16">
        <v>0</v>
      </c>
      <c r="H63" s="15">
        <v>40</v>
      </c>
      <c r="I63" s="15" t="s">
        <v>33</v>
      </c>
      <c r="J63" s="15">
        <v>211.84299999999999</v>
      </c>
      <c r="K63" s="15">
        <f t="shared" si="15"/>
        <v>-211.84299999999999</v>
      </c>
      <c r="L63" s="15">
        <f t="shared" si="4"/>
        <v>0</v>
      </c>
      <c r="M63" s="15"/>
      <c r="N63" s="15"/>
      <c r="O63" s="15"/>
      <c r="P63" s="15">
        <f t="shared" si="5"/>
        <v>0</v>
      </c>
      <c r="Q63" s="17"/>
      <c r="R63" s="17"/>
      <c r="S63" s="15"/>
      <c r="T63" s="15" t="e">
        <f t="shared" si="6"/>
        <v>#DIV/0!</v>
      </c>
      <c r="U63" s="15" t="e">
        <f t="shared" si="7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39</v>
      </c>
      <c r="AC63" s="15">
        <f t="shared" si="1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32</v>
      </c>
      <c r="C64" s="1">
        <v>93.903000000000006</v>
      </c>
      <c r="D64" s="1">
        <v>45.148000000000003</v>
      </c>
      <c r="E64" s="1">
        <v>41.195999999999998</v>
      </c>
      <c r="F64" s="1">
        <v>78.025000000000006</v>
      </c>
      <c r="G64" s="7">
        <v>1</v>
      </c>
      <c r="H64" s="1">
        <v>30</v>
      </c>
      <c r="I64" s="1" t="s">
        <v>33</v>
      </c>
      <c r="J64" s="1">
        <v>48.7</v>
      </c>
      <c r="K64" s="1">
        <f t="shared" si="15"/>
        <v>-7.5040000000000049</v>
      </c>
      <c r="L64" s="1">
        <f t="shared" si="4"/>
        <v>41.195999999999998</v>
      </c>
      <c r="M64" s="1"/>
      <c r="N64" s="1">
        <v>6.726600000000019</v>
      </c>
      <c r="O64" s="1">
        <v>0</v>
      </c>
      <c r="P64" s="1">
        <f t="shared" si="5"/>
        <v>8.2392000000000003</v>
      </c>
      <c r="Q64" s="5">
        <f>11*P64-O64-N64-F64</f>
        <v>5.8795999999999822</v>
      </c>
      <c r="R64" s="5"/>
      <c r="S64" s="1"/>
      <c r="T64" s="1">
        <f t="shared" si="6"/>
        <v>11</v>
      </c>
      <c r="U64" s="1">
        <f t="shared" si="7"/>
        <v>10.286387027866786</v>
      </c>
      <c r="V64" s="1">
        <v>8.079600000000001</v>
      </c>
      <c r="W64" s="1">
        <v>11.489800000000001</v>
      </c>
      <c r="X64" s="1">
        <v>11.6892</v>
      </c>
      <c r="Y64" s="1">
        <v>12.1998</v>
      </c>
      <c r="Z64" s="1">
        <v>13.504</v>
      </c>
      <c r="AA64" s="1">
        <v>10.6282</v>
      </c>
      <c r="AB64" s="1"/>
      <c r="AC64" s="1">
        <f t="shared" si="17"/>
        <v>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97</v>
      </c>
      <c r="B65" s="15" t="s">
        <v>38</v>
      </c>
      <c r="C65" s="15"/>
      <c r="D65" s="15"/>
      <c r="E65" s="15"/>
      <c r="F65" s="15"/>
      <c r="G65" s="16">
        <v>0</v>
      </c>
      <c r="H65" s="15">
        <v>60</v>
      </c>
      <c r="I65" s="15" t="s">
        <v>33</v>
      </c>
      <c r="J65" s="15"/>
      <c r="K65" s="15">
        <f t="shared" si="15"/>
        <v>0</v>
      </c>
      <c r="L65" s="15">
        <f t="shared" si="4"/>
        <v>0</v>
      </c>
      <c r="M65" s="15"/>
      <c r="N65" s="15"/>
      <c r="O65" s="15"/>
      <c r="P65" s="15">
        <f t="shared" si="5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39</v>
      </c>
      <c r="AC65" s="15">
        <f t="shared" si="1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98</v>
      </c>
      <c r="B66" s="15" t="s">
        <v>38</v>
      </c>
      <c r="C66" s="15"/>
      <c r="D66" s="15"/>
      <c r="E66" s="15"/>
      <c r="F66" s="15"/>
      <c r="G66" s="16">
        <v>0</v>
      </c>
      <c r="H66" s="15">
        <v>50</v>
      </c>
      <c r="I66" s="15" t="s">
        <v>33</v>
      </c>
      <c r="J66" s="15"/>
      <c r="K66" s="15">
        <f t="shared" si="15"/>
        <v>0</v>
      </c>
      <c r="L66" s="15">
        <f t="shared" si="4"/>
        <v>0</v>
      </c>
      <c r="M66" s="15"/>
      <c r="N66" s="15"/>
      <c r="O66" s="15"/>
      <c r="P66" s="15">
        <f t="shared" si="5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39</v>
      </c>
      <c r="AC66" s="15">
        <f t="shared" si="1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99</v>
      </c>
      <c r="B67" s="15" t="s">
        <v>38</v>
      </c>
      <c r="C67" s="15"/>
      <c r="D67" s="15"/>
      <c r="E67" s="15"/>
      <c r="F67" s="15"/>
      <c r="G67" s="16">
        <v>0</v>
      </c>
      <c r="H67" s="15">
        <v>50</v>
      </c>
      <c r="I67" s="15" t="s">
        <v>33</v>
      </c>
      <c r="J67" s="15"/>
      <c r="K67" s="15">
        <f t="shared" si="15"/>
        <v>0</v>
      </c>
      <c r="L67" s="15">
        <f t="shared" si="4"/>
        <v>0</v>
      </c>
      <c r="M67" s="15"/>
      <c r="N67" s="15"/>
      <c r="O67" s="15"/>
      <c r="P67" s="15">
        <f t="shared" si="5"/>
        <v>0</v>
      </c>
      <c r="Q67" s="17"/>
      <c r="R67" s="17"/>
      <c r="S67" s="15"/>
      <c r="T67" s="15" t="e">
        <f t="shared" si="6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39</v>
      </c>
      <c r="AC67" s="15">
        <f t="shared" si="1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100</v>
      </c>
      <c r="B68" s="15" t="s">
        <v>38</v>
      </c>
      <c r="C68" s="15"/>
      <c r="D68" s="15"/>
      <c r="E68" s="15"/>
      <c r="F68" s="15"/>
      <c r="G68" s="16">
        <v>0</v>
      </c>
      <c r="H68" s="15">
        <v>30</v>
      </c>
      <c r="I68" s="15" t="s">
        <v>33</v>
      </c>
      <c r="J68" s="15"/>
      <c r="K68" s="15">
        <f t="shared" si="15"/>
        <v>0</v>
      </c>
      <c r="L68" s="15">
        <f t="shared" si="4"/>
        <v>0</v>
      </c>
      <c r="M68" s="15"/>
      <c r="N68" s="15"/>
      <c r="O68" s="15"/>
      <c r="P68" s="15">
        <f t="shared" si="5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39</v>
      </c>
      <c r="AC68" s="15">
        <f t="shared" si="1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101</v>
      </c>
      <c r="B69" s="15" t="s">
        <v>38</v>
      </c>
      <c r="C69" s="15"/>
      <c r="D69" s="15"/>
      <c r="E69" s="15"/>
      <c r="F69" s="15"/>
      <c r="G69" s="16">
        <v>0</v>
      </c>
      <c r="H69" s="15">
        <v>55</v>
      </c>
      <c r="I69" s="15" t="s">
        <v>33</v>
      </c>
      <c r="J69" s="15"/>
      <c r="K69" s="15">
        <f t="shared" ref="K69:K98" si="22">E69-J69</f>
        <v>0</v>
      </c>
      <c r="L69" s="15">
        <f t="shared" si="4"/>
        <v>0</v>
      </c>
      <c r="M69" s="15"/>
      <c r="N69" s="15"/>
      <c r="O69" s="15"/>
      <c r="P69" s="15">
        <f t="shared" si="5"/>
        <v>0</v>
      </c>
      <c r="Q69" s="17"/>
      <c r="R69" s="17"/>
      <c r="S69" s="15"/>
      <c r="T69" s="15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39</v>
      </c>
      <c r="AC69" s="15">
        <f t="shared" si="1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102</v>
      </c>
      <c r="B70" s="15" t="s">
        <v>38</v>
      </c>
      <c r="C70" s="15"/>
      <c r="D70" s="15"/>
      <c r="E70" s="15"/>
      <c r="F70" s="15"/>
      <c r="G70" s="16">
        <v>0</v>
      </c>
      <c r="H70" s="15">
        <v>40</v>
      </c>
      <c r="I70" s="15" t="s">
        <v>33</v>
      </c>
      <c r="J70" s="15"/>
      <c r="K70" s="15">
        <f t="shared" si="22"/>
        <v>0</v>
      </c>
      <c r="L70" s="15">
        <f t="shared" ref="L70:L98" si="23">E70-M70</f>
        <v>0</v>
      </c>
      <c r="M70" s="15"/>
      <c r="N70" s="15"/>
      <c r="O70" s="15"/>
      <c r="P70" s="15">
        <f t="shared" ref="P70:P98" si="24">L70/5</f>
        <v>0</v>
      </c>
      <c r="Q70" s="17"/>
      <c r="R70" s="17"/>
      <c r="S70" s="15"/>
      <c r="T70" s="15" t="e">
        <f t="shared" ref="T70:T98" si="25">(F70+N70+O70+Q70)/P70</f>
        <v>#DIV/0!</v>
      </c>
      <c r="U70" s="15" t="e">
        <f t="shared" ref="U70:U98" si="26">(F70+N70+O70)/P70</f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39</v>
      </c>
      <c r="AC70" s="15">
        <f t="shared" ref="AC70:AC98" si="2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38</v>
      </c>
      <c r="C71" s="1">
        <v>30</v>
      </c>
      <c r="D71" s="1">
        <v>48</v>
      </c>
      <c r="E71" s="1">
        <v>8</v>
      </c>
      <c r="F71" s="1">
        <v>48</v>
      </c>
      <c r="G71" s="7">
        <v>0.4</v>
      </c>
      <c r="H71" s="1">
        <v>50</v>
      </c>
      <c r="I71" s="1" t="s">
        <v>33</v>
      </c>
      <c r="J71" s="1">
        <v>16</v>
      </c>
      <c r="K71" s="1">
        <f t="shared" si="22"/>
        <v>-8</v>
      </c>
      <c r="L71" s="1">
        <f t="shared" si="23"/>
        <v>8</v>
      </c>
      <c r="M71" s="1"/>
      <c r="N71" s="1">
        <v>42</v>
      </c>
      <c r="O71" s="1">
        <v>0</v>
      </c>
      <c r="P71" s="1">
        <f t="shared" si="24"/>
        <v>1.6</v>
      </c>
      <c r="Q71" s="5"/>
      <c r="R71" s="5"/>
      <c r="S71" s="1"/>
      <c r="T71" s="1">
        <f t="shared" si="25"/>
        <v>56.25</v>
      </c>
      <c r="U71" s="1">
        <f t="shared" si="26"/>
        <v>56.25</v>
      </c>
      <c r="V71" s="1">
        <v>4.5999999999999996</v>
      </c>
      <c r="W71" s="1">
        <v>9</v>
      </c>
      <c r="X71" s="1">
        <v>7.6</v>
      </c>
      <c r="Y71" s="1">
        <v>4.8</v>
      </c>
      <c r="Z71" s="1">
        <v>6.4</v>
      </c>
      <c r="AA71" s="1">
        <v>4</v>
      </c>
      <c r="AB71" s="21" t="s">
        <v>54</v>
      </c>
      <c r="AC71" s="1">
        <f t="shared" si="2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104</v>
      </c>
      <c r="B72" s="15" t="s">
        <v>38</v>
      </c>
      <c r="C72" s="15"/>
      <c r="D72" s="15"/>
      <c r="E72" s="15"/>
      <c r="F72" s="15"/>
      <c r="G72" s="16">
        <v>0</v>
      </c>
      <c r="H72" s="15">
        <v>150</v>
      </c>
      <c r="I72" s="15" t="s">
        <v>33</v>
      </c>
      <c r="J72" s="15"/>
      <c r="K72" s="15">
        <f t="shared" si="22"/>
        <v>0</v>
      </c>
      <c r="L72" s="15">
        <f t="shared" si="23"/>
        <v>0</v>
      </c>
      <c r="M72" s="15"/>
      <c r="N72" s="15"/>
      <c r="O72" s="15"/>
      <c r="P72" s="15">
        <f t="shared" si="24"/>
        <v>0</v>
      </c>
      <c r="Q72" s="17"/>
      <c r="R72" s="17"/>
      <c r="S72" s="15"/>
      <c r="T72" s="15" t="e">
        <f t="shared" si="25"/>
        <v>#DIV/0!</v>
      </c>
      <c r="U72" s="15" t="e">
        <f t="shared" si="26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39</v>
      </c>
      <c r="AC72" s="15">
        <f t="shared" si="2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38</v>
      </c>
      <c r="C73" s="1">
        <v>72</v>
      </c>
      <c r="D73" s="1">
        <v>20</v>
      </c>
      <c r="E73" s="1">
        <v>45</v>
      </c>
      <c r="F73" s="1">
        <v>33</v>
      </c>
      <c r="G73" s="7">
        <v>0.06</v>
      </c>
      <c r="H73" s="1">
        <v>60</v>
      </c>
      <c r="I73" s="1" t="s">
        <v>33</v>
      </c>
      <c r="J73" s="1">
        <v>46</v>
      </c>
      <c r="K73" s="1">
        <f t="shared" si="22"/>
        <v>-1</v>
      </c>
      <c r="L73" s="1">
        <f t="shared" si="23"/>
        <v>45</v>
      </c>
      <c r="M73" s="1"/>
      <c r="N73" s="1">
        <v>11.19999999999999</v>
      </c>
      <c r="O73" s="1">
        <v>53.800000000000011</v>
      </c>
      <c r="P73" s="1">
        <f t="shared" si="24"/>
        <v>9</v>
      </c>
      <c r="Q73" s="5"/>
      <c r="R73" s="5"/>
      <c r="S73" s="1"/>
      <c r="T73" s="1">
        <f t="shared" si="25"/>
        <v>10.888888888888889</v>
      </c>
      <c r="U73" s="1">
        <f t="shared" si="26"/>
        <v>10.888888888888889</v>
      </c>
      <c r="V73" s="1">
        <v>10.4</v>
      </c>
      <c r="W73" s="1">
        <v>8.1999999999999993</v>
      </c>
      <c r="X73" s="1">
        <v>8.8000000000000007</v>
      </c>
      <c r="Y73" s="1">
        <v>10</v>
      </c>
      <c r="Z73" s="1">
        <v>9.8000000000000007</v>
      </c>
      <c r="AA73" s="1">
        <v>11.6</v>
      </c>
      <c r="AB73" s="1"/>
      <c r="AC73" s="1">
        <f t="shared" si="2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38</v>
      </c>
      <c r="C74" s="1">
        <v>55</v>
      </c>
      <c r="D74" s="1"/>
      <c r="E74" s="1">
        <v>32</v>
      </c>
      <c r="F74" s="1"/>
      <c r="G74" s="7">
        <v>0.15</v>
      </c>
      <c r="H74" s="1">
        <v>60</v>
      </c>
      <c r="I74" s="1" t="s">
        <v>33</v>
      </c>
      <c r="J74" s="1">
        <v>40</v>
      </c>
      <c r="K74" s="1">
        <f t="shared" si="22"/>
        <v>-8</v>
      </c>
      <c r="L74" s="1">
        <f t="shared" si="23"/>
        <v>32</v>
      </c>
      <c r="M74" s="1"/>
      <c r="N74" s="1">
        <v>63.800000000000011</v>
      </c>
      <c r="O74" s="1">
        <v>44.199999999999989</v>
      </c>
      <c r="P74" s="1">
        <f t="shared" si="24"/>
        <v>6.4</v>
      </c>
      <c r="Q74" s="5"/>
      <c r="R74" s="5"/>
      <c r="S74" s="1"/>
      <c r="T74" s="1">
        <f t="shared" si="25"/>
        <v>16.875</v>
      </c>
      <c r="U74" s="1">
        <f t="shared" si="26"/>
        <v>16.875</v>
      </c>
      <c r="V74" s="1">
        <v>10.8</v>
      </c>
      <c r="W74" s="1">
        <v>8.8000000000000007</v>
      </c>
      <c r="X74" s="1">
        <v>5</v>
      </c>
      <c r="Y74" s="1">
        <v>4</v>
      </c>
      <c r="Z74" s="1">
        <v>5.4</v>
      </c>
      <c r="AA74" s="1">
        <v>4</v>
      </c>
      <c r="AB74" s="1"/>
      <c r="AC74" s="1">
        <f t="shared" si="2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107</v>
      </c>
      <c r="B75" s="11" t="s">
        <v>32</v>
      </c>
      <c r="C75" s="11">
        <v>24.257999999999999</v>
      </c>
      <c r="D75" s="11"/>
      <c r="E75" s="11">
        <v>8.0459999999999994</v>
      </c>
      <c r="F75" s="11">
        <v>10.917999999999999</v>
      </c>
      <c r="G75" s="12">
        <v>0</v>
      </c>
      <c r="H75" s="11">
        <v>55</v>
      </c>
      <c r="I75" s="11" t="s">
        <v>56</v>
      </c>
      <c r="J75" s="11">
        <v>8.4</v>
      </c>
      <c r="K75" s="11">
        <f t="shared" si="22"/>
        <v>-0.35400000000000098</v>
      </c>
      <c r="L75" s="11">
        <f t="shared" si="23"/>
        <v>8.0459999999999994</v>
      </c>
      <c r="M75" s="11"/>
      <c r="N75" s="11"/>
      <c r="O75" s="11"/>
      <c r="P75" s="11">
        <f t="shared" si="24"/>
        <v>1.6092</v>
      </c>
      <c r="Q75" s="13"/>
      <c r="R75" s="13"/>
      <c r="S75" s="11"/>
      <c r="T75" s="11">
        <f t="shared" si="25"/>
        <v>6.7847377578921204</v>
      </c>
      <c r="U75" s="11">
        <f t="shared" si="26"/>
        <v>6.7847377578921204</v>
      </c>
      <c r="V75" s="11">
        <v>2.4011999999999998</v>
      </c>
      <c r="W75" s="11">
        <v>3.1663999999999999</v>
      </c>
      <c r="X75" s="11">
        <v>3.1648000000000001</v>
      </c>
      <c r="Y75" s="11">
        <v>1.9201999999999999</v>
      </c>
      <c r="Z75" s="11">
        <v>1.7041999999999999</v>
      </c>
      <c r="AA75" s="11">
        <v>1.4396</v>
      </c>
      <c r="AB75" s="11" t="s">
        <v>108</v>
      </c>
      <c r="AC75" s="11">
        <f t="shared" si="2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38</v>
      </c>
      <c r="C76" s="1">
        <v>34</v>
      </c>
      <c r="D76" s="1">
        <v>30</v>
      </c>
      <c r="E76" s="1">
        <v>10</v>
      </c>
      <c r="F76" s="1">
        <v>42</v>
      </c>
      <c r="G76" s="7">
        <v>0.4</v>
      </c>
      <c r="H76" s="1">
        <v>55</v>
      </c>
      <c r="I76" s="1" t="s">
        <v>33</v>
      </c>
      <c r="J76" s="1">
        <v>12</v>
      </c>
      <c r="K76" s="1">
        <f t="shared" si="22"/>
        <v>-2</v>
      </c>
      <c r="L76" s="1">
        <f t="shared" si="23"/>
        <v>10</v>
      </c>
      <c r="M76" s="1"/>
      <c r="N76" s="1">
        <v>23</v>
      </c>
      <c r="O76" s="1">
        <v>0</v>
      </c>
      <c r="P76" s="1">
        <f t="shared" si="24"/>
        <v>2</v>
      </c>
      <c r="Q76" s="5"/>
      <c r="R76" s="5"/>
      <c r="S76" s="1"/>
      <c r="T76" s="1">
        <f t="shared" si="25"/>
        <v>32.5</v>
      </c>
      <c r="U76" s="1">
        <f t="shared" si="26"/>
        <v>32.5</v>
      </c>
      <c r="V76" s="1">
        <v>3.4</v>
      </c>
      <c r="W76" s="1">
        <v>7</v>
      </c>
      <c r="X76" s="1">
        <v>6.4</v>
      </c>
      <c r="Y76" s="1">
        <v>4</v>
      </c>
      <c r="Z76" s="1">
        <v>4</v>
      </c>
      <c r="AA76" s="1">
        <v>6.6</v>
      </c>
      <c r="AB76" s="21" t="s">
        <v>54</v>
      </c>
      <c r="AC76" s="1">
        <f t="shared" si="2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32</v>
      </c>
      <c r="C77" s="1">
        <v>41.220999999999997</v>
      </c>
      <c r="D77" s="1">
        <v>62.23</v>
      </c>
      <c r="E77" s="1">
        <v>25.257999999999999</v>
      </c>
      <c r="F77" s="1">
        <v>68.828999999999994</v>
      </c>
      <c r="G77" s="7">
        <v>1</v>
      </c>
      <c r="H77" s="1">
        <v>55</v>
      </c>
      <c r="I77" s="1" t="s">
        <v>33</v>
      </c>
      <c r="J77" s="1">
        <v>27.65</v>
      </c>
      <c r="K77" s="1">
        <f t="shared" si="22"/>
        <v>-2.3919999999999995</v>
      </c>
      <c r="L77" s="1">
        <f t="shared" si="23"/>
        <v>21.276</v>
      </c>
      <c r="M77" s="1">
        <v>3.9820000000000002</v>
      </c>
      <c r="N77" s="1">
        <v>22.126200000000001</v>
      </c>
      <c r="O77" s="1">
        <v>0</v>
      </c>
      <c r="P77" s="1">
        <f t="shared" si="24"/>
        <v>4.2552000000000003</v>
      </c>
      <c r="Q77" s="5"/>
      <c r="R77" s="5"/>
      <c r="S77" s="1"/>
      <c r="T77" s="1">
        <f t="shared" si="25"/>
        <v>21.375070501974051</v>
      </c>
      <c r="U77" s="1">
        <f t="shared" si="26"/>
        <v>21.375070501974051</v>
      </c>
      <c r="V77" s="1">
        <v>6.39</v>
      </c>
      <c r="W77" s="1">
        <v>10.110200000000001</v>
      </c>
      <c r="X77" s="1">
        <v>9.8450000000000006</v>
      </c>
      <c r="Y77" s="1">
        <v>4.2725999999999997</v>
      </c>
      <c r="Z77" s="1">
        <v>3.4645999999999999</v>
      </c>
      <c r="AA77" s="1">
        <v>6.7375999999999996</v>
      </c>
      <c r="AB77" s="21" t="s">
        <v>54</v>
      </c>
      <c r="AC77" s="1">
        <f t="shared" si="2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111</v>
      </c>
      <c r="B78" s="11" t="s">
        <v>38</v>
      </c>
      <c r="C78" s="11">
        <v>20</v>
      </c>
      <c r="D78" s="11">
        <v>20</v>
      </c>
      <c r="E78" s="11">
        <v>25</v>
      </c>
      <c r="F78" s="11">
        <v>12</v>
      </c>
      <c r="G78" s="12">
        <v>0</v>
      </c>
      <c r="H78" s="11">
        <v>55</v>
      </c>
      <c r="I78" s="11" t="s">
        <v>56</v>
      </c>
      <c r="J78" s="11">
        <v>25</v>
      </c>
      <c r="K78" s="11">
        <f t="shared" si="22"/>
        <v>0</v>
      </c>
      <c r="L78" s="11">
        <f t="shared" si="23"/>
        <v>23</v>
      </c>
      <c r="M78" s="11">
        <v>2</v>
      </c>
      <c r="N78" s="11"/>
      <c r="O78" s="11"/>
      <c r="P78" s="11">
        <f t="shared" si="24"/>
        <v>4.5999999999999996</v>
      </c>
      <c r="Q78" s="13"/>
      <c r="R78" s="13"/>
      <c r="S78" s="11"/>
      <c r="T78" s="11">
        <f t="shared" si="25"/>
        <v>2.6086956521739131</v>
      </c>
      <c r="U78" s="11">
        <f t="shared" si="26"/>
        <v>2.6086956521739131</v>
      </c>
      <c r="V78" s="11">
        <v>4.5999999999999996</v>
      </c>
      <c r="W78" s="11">
        <v>5.2</v>
      </c>
      <c r="X78" s="11">
        <v>5.8</v>
      </c>
      <c r="Y78" s="11">
        <v>5</v>
      </c>
      <c r="Z78" s="11">
        <v>4.2</v>
      </c>
      <c r="AA78" s="11">
        <v>3.4</v>
      </c>
      <c r="AB78" s="11" t="s">
        <v>108</v>
      </c>
      <c r="AC78" s="11">
        <f t="shared" si="2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112</v>
      </c>
      <c r="B79" s="15" t="s">
        <v>32</v>
      </c>
      <c r="C79" s="15"/>
      <c r="D79" s="15"/>
      <c r="E79" s="15"/>
      <c r="F79" s="15"/>
      <c r="G79" s="16">
        <v>0</v>
      </c>
      <c r="H79" s="15">
        <v>50</v>
      </c>
      <c r="I79" s="15" t="s">
        <v>33</v>
      </c>
      <c r="J79" s="15"/>
      <c r="K79" s="15">
        <f t="shared" si="22"/>
        <v>0</v>
      </c>
      <c r="L79" s="15">
        <f t="shared" si="23"/>
        <v>0</v>
      </c>
      <c r="M79" s="15"/>
      <c r="N79" s="15"/>
      <c r="O79" s="15"/>
      <c r="P79" s="15">
        <f t="shared" si="24"/>
        <v>0</v>
      </c>
      <c r="Q79" s="17"/>
      <c r="R79" s="17"/>
      <c r="S79" s="15"/>
      <c r="T79" s="15" t="e">
        <f t="shared" si="25"/>
        <v>#DIV/0!</v>
      </c>
      <c r="U79" s="15" t="e">
        <f t="shared" si="26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39</v>
      </c>
      <c r="AC79" s="15">
        <f t="shared" si="2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38</v>
      </c>
      <c r="C80" s="1">
        <v>33</v>
      </c>
      <c r="D80" s="1">
        <v>126</v>
      </c>
      <c r="E80" s="1">
        <v>36</v>
      </c>
      <c r="F80" s="1">
        <v>104</v>
      </c>
      <c r="G80" s="7">
        <v>0.2</v>
      </c>
      <c r="H80" s="1">
        <v>40</v>
      </c>
      <c r="I80" s="1" t="s">
        <v>33</v>
      </c>
      <c r="J80" s="1">
        <v>42</v>
      </c>
      <c r="K80" s="1">
        <f t="shared" si="22"/>
        <v>-6</v>
      </c>
      <c r="L80" s="1">
        <f t="shared" si="23"/>
        <v>36</v>
      </c>
      <c r="M80" s="1"/>
      <c r="N80" s="1">
        <v>4.4000000000000057</v>
      </c>
      <c r="O80" s="1">
        <v>0</v>
      </c>
      <c r="P80" s="1">
        <f t="shared" si="24"/>
        <v>7.2</v>
      </c>
      <c r="Q80" s="5"/>
      <c r="R80" s="5"/>
      <c r="S80" s="1"/>
      <c r="T80" s="1">
        <f t="shared" si="25"/>
        <v>15.055555555555555</v>
      </c>
      <c r="U80" s="1">
        <f t="shared" si="26"/>
        <v>15.055555555555555</v>
      </c>
      <c r="V80" s="1">
        <v>9.4</v>
      </c>
      <c r="W80" s="1">
        <v>13</v>
      </c>
      <c r="X80" s="1">
        <v>15.4</v>
      </c>
      <c r="Y80" s="1">
        <v>10.4</v>
      </c>
      <c r="Z80" s="1">
        <v>4.5999999999999996</v>
      </c>
      <c r="AA80" s="1">
        <v>8.1999999999999993</v>
      </c>
      <c r="AB80" s="1"/>
      <c r="AC80" s="1">
        <f t="shared" si="2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38</v>
      </c>
      <c r="C81" s="1"/>
      <c r="D81" s="1">
        <v>192</v>
      </c>
      <c r="E81" s="1">
        <v>44</v>
      </c>
      <c r="F81" s="1">
        <v>147</v>
      </c>
      <c r="G81" s="7">
        <v>0.2</v>
      </c>
      <c r="H81" s="1">
        <v>35</v>
      </c>
      <c r="I81" s="1" t="s">
        <v>33</v>
      </c>
      <c r="J81" s="1">
        <v>45</v>
      </c>
      <c r="K81" s="1">
        <f t="shared" si="22"/>
        <v>-1</v>
      </c>
      <c r="L81" s="1">
        <f t="shared" si="23"/>
        <v>44</v>
      </c>
      <c r="M81" s="1"/>
      <c r="N81" s="1"/>
      <c r="O81" s="1">
        <v>0</v>
      </c>
      <c r="P81" s="1">
        <f t="shared" si="24"/>
        <v>8.8000000000000007</v>
      </c>
      <c r="Q81" s="5"/>
      <c r="R81" s="5"/>
      <c r="S81" s="1"/>
      <c r="T81" s="1">
        <f t="shared" si="25"/>
        <v>16.704545454545453</v>
      </c>
      <c r="U81" s="1">
        <f t="shared" si="26"/>
        <v>16.704545454545453</v>
      </c>
      <c r="V81" s="1">
        <v>6.8</v>
      </c>
      <c r="W81" s="1">
        <v>10.199999999999999</v>
      </c>
      <c r="X81" s="1">
        <v>18.600000000000001</v>
      </c>
      <c r="Y81" s="1">
        <v>15.2</v>
      </c>
      <c r="Z81" s="1">
        <v>7</v>
      </c>
      <c r="AA81" s="1">
        <v>5.8</v>
      </c>
      <c r="AB81" s="1"/>
      <c r="AC81" s="1">
        <f t="shared" si="2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32</v>
      </c>
      <c r="C82" s="1">
        <v>402.86399999999998</v>
      </c>
      <c r="D82" s="1">
        <v>194.26</v>
      </c>
      <c r="E82" s="1">
        <v>265.43200000000002</v>
      </c>
      <c r="F82" s="1">
        <v>290.92599999999999</v>
      </c>
      <c r="G82" s="7">
        <v>1</v>
      </c>
      <c r="H82" s="1">
        <v>60</v>
      </c>
      <c r="I82" s="1" t="s">
        <v>33</v>
      </c>
      <c r="J82" s="1">
        <v>264.86</v>
      </c>
      <c r="K82" s="1">
        <f t="shared" si="22"/>
        <v>0.57200000000000273</v>
      </c>
      <c r="L82" s="1">
        <f t="shared" si="23"/>
        <v>265.43200000000002</v>
      </c>
      <c r="M82" s="1"/>
      <c r="N82" s="1"/>
      <c r="O82" s="1">
        <v>45.727999999999952</v>
      </c>
      <c r="P82" s="1">
        <f t="shared" si="24"/>
        <v>53.086400000000005</v>
      </c>
      <c r="Q82" s="5">
        <f>8*P82-O82-N82-F82</f>
        <v>88.037200000000098</v>
      </c>
      <c r="R82" s="5"/>
      <c r="S82" s="1"/>
      <c r="T82" s="1">
        <f t="shared" si="25"/>
        <v>8</v>
      </c>
      <c r="U82" s="1">
        <f t="shared" si="26"/>
        <v>6.3416242201392432</v>
      </c>
      <c r="V82" s="1">
        <v>49.037999999999997</v>
      </c>
      <c r="W82" s="1">
        <v>53.924599999999998</v>
      </c>
      <c r="X82" s="1">
        <v>59.262199999999993</v>
      </c>
      <c r="Y82" s="1">
        <v>39.522799999999997</v>
      </c>
      <c r="Z82" s="1">
        <v>41.1952</v>
      </c>
      <c r="AA82" s="1">
        <v>50.861199999999997</v>
      </c>
      <c r="AB82" s="19" t="s">
        <v>47</v>
      </c>
      <c r="AC82" s="1">
        <f t="shared" si="27"/>
        <v>88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116</v>
      </c>
      <c r="B83" s="11" t="s">
        <v>38</v>
      </c>
      <c r="C83" s="11">
        <v>27</v>
      </c>
      <c r="D83" s="11"/>
      <c r="E83" s="11"/>
      <c r="F83" s="11"/>
      <c r="G83" s="12">
        <v>0</v>
      </c>
      <c r="H83" s="11">
        <v>40</v>
      </c>
      <c r="I83" s="11" t="s">
        <v>56</v>
      </c>
      <c r="J83" s="11">
        <v>15</v>
      </c>
      <c r="K83" s="11">
        <f t="shared" si="22"/>
        <v>-15</v>
      </c>
      <c r="L83" s="11">
        <f t="shared" si="23"/>
        <v>0</v>
      </c>
      <c r="M83" s="11"/>
      <c r="N83" s="11"/>
      <c r="O83" s="11"/>
      <c r="P83" s="11">
        <f t="shared" si="24"/>
        <v>0</v>
      </c>
      <c r="Q83" s="13"/>
      <c r="R83" s="13"/>
      <c r="S83" s="11"/>
      <c r="T83" s="11" t="e">
        <f t="shared" si="25"/>
        <v>#DIV/0!</v>
      </c>
      <c r="U83" s="11" t="e">
        <f t="shared" si="26"/>
        <v>#DIV/0!</v>
      </c>
      <c r="V83" s="11">
        <v>2.6</v>
      </c>
      <c r="W83" s="11">
        <v>3.4</v>
      </c>
      <c r="X83" s="11">
        <v>2</v>
      </c>
      <c r="Y83" s="11">
        <v>1.6</v>
      </c>
      <c r="Z83" s="11">
        <v>1.2</v>
      </c>
      <c r="AA83" s="11">
        <v>1</v>
      </c>
      <c r="AB83" s="14" t="s">
        <v>108</v>
      </c>
      <c r="AC83" s="11">
        <f t="shared" si="2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32</v>
      </c>
      <c r="C84" s="1">
        <v>2014.537</v>
      </c>
      <c r="D84" s="1">
        <v>2467.2950000000001</v>
      </c>
      <c r="E84" s="1">
        <v>2528.5549999999998</v>
      </c>
      <c r="F84" s="1">
        <v>1762.59</v>
      </c>
      <c r="G84" s="7">
        <v>1</v>
      </c>
      <c r="H84" s="1">
        <v>60</v>
      </c>
      <c r="I84" s="1" t="s">
        <v>33</v>
      </c>
      <c r="J84" s="1">
        <v>6249.1450000000004</v>
      </c>
      <c r="K84" s="1">
        <f t="shared" si="22"/>
        <v>-3720.5900000000006</v>
      </c>
      <c r="L84" s="1">
        <f t="shared" si="23"/>
        <v>1027.1199999999999</v>
      </c>
      <c r="M84" s="1">
        <v>1501.4349999999999</v>
      </c>
      <c r="N84" s="1"/>
      <c r="O84" s="1">
        <v>144.3786399999999</v>
      </c>
      <c r="P84" s="1">
        <f t="shared" si="24"/>
        <v>205.42399999999998</v>
      </c>
      <c r="Q84" s="5">
        <f>12*P84-O84-N84-F84</f>
        <v>558.11935999999992</v>
      </c>
      <c r="R84" s="5"/>
      <c r="S84" s="1"/>
      <c r="T84" s="1">
        <f t="shared" si="25"/>
        <v>12</v>
      </c>
      <c r="U84" s="1">
        <f t="shared" si="26"/>
        <v>9.2830859101176113</v>
      </c>
      <c r="V84" s="1">
        <v>202.8766</v>
      </c>
      <c r="W84" s="1">
        <v>233.7148</v>
      </c>
      <c r="X84" s="1">
        <v>260.84399999999999</v>
      </c>
      <c r="Y84" s="1">
        <v>281.19240000000002</v>
      </c>
      <c r="Z84" s="1">
        <v>253.81399999999999</v>
      </c>
      <c r="AA84" s="1">
        <v>230.0428</v>
      </c>
      <c r="AB84" s="1"/>
      <c r="AC84" s="1">
        <f t="shared" si="27"/>
        <v>558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32</v>
      </c>
      <c r="C85" s="1">
        <v>2594.598</v>
      </c>
      <c r="D85" s="1">
        <v>4799.8429999999998</v>
      </c>
      <c r="E85" s="1">
        <v>5926.3710000000001</v>
      </c>
      <c r="F85" s="1">
        <v>1165.6769999999999</v>
      </c>
      <c r="G85" s="7">
        <v>1</v>
      </c>
      <c r="H85" s="1">
        <v>60</v>
      </c>
      <c r="I85" s="1" t="s">
        <v>33</v>
      </c>
      <c r="J85" s="1">
        <v>13079.455</v>
      </c>
      <c r="K85" s="1">
        <f t="shared" si="22"/>
        <v>-7153.0839999999998</v>
      </c>
      <c r="L85" s="1">
        <f t="shared" si="23"/>
        <v>1119.201</v>
      </c>
      <c r="M85" s="1">
        <v>4807.17</v>
      </c>
      <c r="N85" s="1"/>
      <c r="O85" s="1">
        <v>1174.1518000000001</v>
      </c>
      <c r="P85" s="1">
        <f t="shared" si="24"/>
        <v>223.84020000000001</v>
      </c>
      <c r="Q85" s="5">
        <f>12*P85-O85-N85-F85</f>
        <v>346.25360000000023</v>
      </c>
      <c r="R85" s="5"/>
      <c r="S85" s="1"/>
      <c r="T85" s="1">
        <f t="shared" si="25"/>
        <v>12</v>
      </c>
      <c r="U85" s="1">
        <f t="shared" si="26"/>
        <v>10.453121467904335</v>
      </c>
      <c r="V85" s="1">
        <v>248.517</v>
      </c>
      <c r="W85" s="1">
        <v>120.5772</v>
      </c>
      <c r="X85" s="1">
        <v>138.78219999999999</v>
      </c>
      <c r="Y85" s="1">
        <v>216.6814</v>
      </c>
      <c r="Z85" s="1">
        <v>263.1232</v>
      </c>
      <c r="AA85" s="1">
        <v>194.8314</v>
      </c>
      <c r="AB85" s="1"/>
      <c r="AC85" s="1">
        <f t="shared" si="27"/>
        <v>346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32</v>
      </c>
      <c r="C86" s="1">
        <v>3555.7469999999998</v>
      </c>
      <c r="D86" s="1">
        <v>4001.7</v>
      </c>
      <c r="E86" s="1">
        <v>5701.576</v>
      </c>
      <c r="F86" s="1">
        <v>1464.078</v>
      </c>
      <c r="G86" s="7">
        <v>1</v>
      </c>
      <c r="H86" s="1">
        <v>60</v>
      </c>
      <c r="I86" s="1" t="s">
        <v>33</v>
      </c>
      <c r="J86" s="1">
        <v>14754.588</v>
      </c>
      <c r="K86" s="1">
        <f t="shared" si="22"/>
        <v>-9053.0119999999988</v>
      </c>
      <c r="L86" s="1">
        <f t="shared" si="23"/>
        <v>1699.8760000000002</v>
      </c>
      <c r="M86" s="1">
        <v>4001.7</v>
      </c>
      <c r="N86" s="1">
        <v>970.92036000000053</v>
      </c>
      <c r="O86" s="1">
        <v>1176.2822399999991</v>
      </c>
      <c r="P86" s="1">
        <f t="shared" si="24"/>
        <v>339.97520000000003</v>
      </c>
      <c r="Q86" s="5">
        <f>13.7*P86-O86-N86-F86</f>
        <v>1046.3796400000006</v>
      </c>
      <c r="R86" s="5"/>
      <c r="S86" s="1"/>
      <c r="T86" s="1">
        <f t="shared" si="25"/>
        <v>13.7</v>
      </c>
      <c r="U86" s="1">
        <f t="shared" si="26"/>
        <v>10.622188324324831</v>
      </c>
      <c r="V86" s="1">
        <v>356.05459999999999</v>
      </c>
      <c r="W86" s="1">
        <v>363.69740000000002</v>
      </c>
      <c r="X86" s="1">
        <v>287.59399999999999</v>
      </c>
      <c r="Y86" s="1">
        <v>281.29939999999999</v>
      </c>
      <c r="Z86" s="1">
        <v>384.07920000000001</v>
      </c>
      <c r="AA86" s="1">
        <v>286.19139999999999</v>
      </c>
      <c r="AB86" s="20" t="s">
        <v>134</v>
      </c>
      <c r="AC86" s="1">
        <f t="shared" si="27"/>
        <v>1046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32</v>
      </c>
      <c r="C87" s="1">
        <v>61.707999999999998</v>
      </c>
      <c r="D87" s="1">
        <v>63.945</v>
      </c>
      <c r="E87" s="1">
        <v>93.367999999999995</v>
      </c>
      <c r="F87" s="1">
        <v>21.591000000000001</v>
      </c>
      <c r="G87" s="7">
        <v>1</v>
      </c>
      <c r="H87" s="1">
        <v>55</v>
      </c>
      <c r="I87" s="1" t="s">
        <v>33</v>
      </c>
      <c r="J87" s="1">
        <v>98.545000000000002</v>
      </c>
      <c r="K87" s="1">
        <f t="shared" si="22"/>
        <v>-5.1770000000000067</v>
      </c>
      <c r="L87" s="1">
        <f t="shared" si="23"/>
        <v>29.422999999999995</v>
      </c>
      <c r="M87" s="1">
        <v>63.945</v>
      </c>
      <c r="N87" s="1">
        <v>8.5640000000000072</v>
      </c>
      <c r="O87" s="1">
        <v>11.169999999999989</v>
      </c>
      <c r="P87" s="1">
        <f t="shared" si="24"/>
        <v>5.8845999999999989</v>
      </c>
      <c r="Q87" s="5">
        <f t="shared" ref="Q87:Q88" si="28">11*P87-O87-N87-F87</f>
        <v>23.405599999999986</v>
      </c>
      <c r="R87" s="5"/>
      <c r="S87" s="1"/>
      <c r="T87" s="1">
        <f t="shared" si="25"/>
        <v>10.999999999999998</v>
      </c>
      <c r="U87" s="1">
        <f t="shared" si="26"/>
        <v>7.0225673792611225</v>
      </c>
      <c r="V87" s="1">
        <v>5.2018000000000004</v>
      </c>
      <c r="W87" s="1">
        <v>5.5380000000000003</v>
      </c>
      <c r="X87" s="1">
        <v>5.1524000000000001</v>
      </c>
      <c r="Y87" s="1">
        <v>3.9089999999999998</v>
      </c>
      <c r="Z87" s="1">
        <v>4.4206000000000003</v>
      </c>
      <c r="AA87" s="1">
        <v>5.4804000000000004</v>
      </c>
      <c r="AB87" s="21" t="s">
        <v>54</v>
      </c>
      <c r="AC87" s="1">
        <f t="shared" si="27"/>
        <v>23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32</v>
      </c>
      <c r="C88" s="1">
        <v>53.353999999999999</v>
      </c>
      <c r="D88" s="1"/>
      <c r="E88" s="1">
        <v>20.495999999999999</v>
      </c>
      <c r="F88" s="1">
        <v>21.707999999999998</v>
      </c>
      <c r="G88" s="7">
        <v>1</v>
      </c>
      <c r="H88" s="1">
        <v>55</v>
      </c>
      <c r="I88" s="1" t="s">
        <v>33</v>
      </c>
      <c r="J88" s="1">
        <v>27</v>
      </c>
      <c r="K88" s="1">
        <f t="shared" si="22"/>
        <v>-6.5040000000000013</v>
      </c>
      <c r="L88" s="1">
        <f t="shared" si="23"/>
        <v>20.495999999999999</v>
      </c>
      <c r="M88" s="1"/>
      <c r="N88" s="1">
        <v>13.801199999999991</v>
      </c>
      <c r="O88" s="1">
        <v>0</v>
      </c>
      <c r="P88" s="1">
        <f t="shared" si="24"/>
        <v>4.0991999999999997</v>
      </c>
      <c r="Q88" s="5">
        <f t="shared" si="28"/>
        <v>9.5820000000000114</v>
      </c>
      <c r="R88" s="5"/>
      <c r="S88" s="1"/>
      <c r="T88" s="1">
        <f t="shared" si="25"/>
        <v>11</v>
      </c>
      <c r="U88" s="1">
        <f t="shared" si="26"/>
        <v>8.6624707259953144</v>
      </c>
      <c r="V88" s="1">
        <v>2.7789999999999999</v>
      </c>
      <c r="W88" s="1">
        <v>5.4951999999999996</v>
      </c>
      <c r="X88" s="1">
        <v>5.3450000000000006</v>
      </c>
      <c r="Y88" s="1">
        <v>2.6177999999999999</v>
      </c>
      <c r="Z88" s="1">
        <v>3.0242</v>
      </c>
      <c r="AA88" s="1">
        <v>3.1991999999999998</v>
      </c>
      <c r="AB88" s="21" t="s">
        <v>54</v>
      </c>
      <c r="AC88" s="1">
        <f t="shared" si="27"/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32</v>
      </c>
      <c r="C89" s="1">
        <v>57.938000000000002</v>
      </c>
      <c r="D89" s="1"/>
      <c r="E89" s="1">
        <v>16.303999999999998</v>
      </c>
      <c r="F89" s="1">
        <v>34.832000000000001</v>
      </c>
      <c r="G89" s="7">
        <v>1</v>
      </c>
      <c r="H89" s="1">
        <v>55</v>
      </c>
      <c r="I89" s="1" t="s">
        <v>33</v>
      </c>
      <c r="J89" s="1">
        <v>18.7</v>
      </c>
      <c r="K89" s="1">
        <f t="shared" si="22"/>
        <v>-2.3960000000000008</v>
      </c>
      <c r="L89" s="1">
        <f t="shared" si="23"/>
        <v>16.303999999999998</v>
      </c>
      <c r="M89" s="1"/>
      <c r="N89" s="1"/>
      <c r="O89" s="1">
        <v>0</v>
      </c>
      <c r="P89" s="1">
        <f t="shared" si="24"/>
        <v>3.2607999999999997</v>
      </c>
      <c r="Q89" s="5"/>
      <c r="R89" s="5"/>
      <c r="S89" s="1"/>
      <c r="T89" s="1">
        <f t="shared" si="25"/>
        <v>10.682041216879295</v>
      </c>
      <c r="U89" s="1">
        <f t="shared" si="26"/>
        <v>10.682041216879295</v>
      </c>
      <c r="V89" s="1">
        <v>3.0030000000000001</v>
      </c>
      <c r="W89" s="1">
        <v>3.3092000000000001</v>
      </c>
      <c r="X89" s="1">
        <v>5.4618000000000002</v>
      </c>
      <c r="Y89" s="1">
        <v>2.4260000000000002</v>
      </c>
      <c r="Z89" s="1">
        <v>2.484</v>
      </c>
      <c r="AA89" s="1">
        <v>3.3548</v>
      </c>
      <c r="AB89" s="22" t="s">
        <v>122</v>
      </c>
      <c r="AC89" s="1">
        <f t="shared" si="2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124</v>
      </c>
      <c r="B90" s="15" t="s">
        <v>32</v>
      </c>
      <c r="C90" s="15"/>
      <c r="D90" s="15"/>
      <c r="E90" s="15"/>
      <c r="F90" s="15"/>
      <c r="G90" s="16">
        <v>0</v>
      </c>
      <c r="H90" s="15">
        <v>60</v>
      </c>
      <c r="I90" s="15" t="s">
        <v>33</v>
      </c>
      <c r="J90" s="15"/>
      <c r="K90" s="15">
        <f t="shared" si="22"/>
        <v>0</v>
      </c>
      <c r="L90" s="15">
        <f t="shared" si="23"/>
        <v>0</v>
      </c>
      <c r="M90" s="15"/>
      <c r="N90" s="15"/>
      <c r="O90" s="15"/>
      <c r="P90" s="15">
        <f t="shared" si="24"/>
        <v>0</v>
      </c>
      <c r="Q90" s="17"/>
      <c r="R90" s="17"/>
      <c r="S90" s="15"/>
      <c r="T90" s="15" t="e">
        <f t="shared" si="25"/>
        <v>#DIV/0!</v>
      </c>
      <c r="U90" s="15" t="e">
        <f t="shared" si="26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39</v>
      </c>
      <c r="AC90" s="15">
        <f t="shared" si="2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38</v>
      </c>
      <c r="C91" s="1">
        <v>81</v>
      </c>
      <c r="D91" s="1">
        <v>102</v>
      </c>
      <c r="E91" s="1">
        <v>64</v>
      </c>
      <c r="F91" s="1">
        <v>86</v>
      </c>
      <c r="G91" s="7">
        <v>0.3</v>
      </c>
      <c r="H91" s="1">
        <v>40</v>
      </c>
      <c r="I91" s="1" t="s">
        <v>33</v>
      </c>
      <c r="J91" s="1">
        <v>76</v>
      </c>
      <c r="K91" s="1">
        <f t="shared" si="22"/>
        <v>-12</v>
      </c>
      <c r="L91" s="1">
        <f t="shared" si="23"/>
        <v>64</v>
      </c>
      <c r="M91" s="1"/>
      <c r="N91" s="1">
        <v>8.4000000000000057</v>
      </c>
      <c r="O91" s="1">
        <v>16.599999999999991</v>
      </c>
      <c r="P91" s="1">
        <f t="shared" si="24"/>
        <v>12.8</v>
      </c>
      <c r="Q91" s="5">
        <f t="shared" ref="Q91:Q98" si="29">11*P91-O91-N91-F91</f>
        <v>29.800000000000011</v>
      </c>
      <c r="R91" s="5"/>
      <c r="S91" s="1"/>
      <c r="T91" s="1">
        <f t="shared" si="25"/>
        <v>11</v>
      </c>
      <c r="U91" s="1">
        <f t="shared" si="26"/>
        <v>8.671875</v>
      </c>
      <c r="V91" s="1">
        <v>13.2</v>
      </c>
      <c r="W91" s="1">
        <v>15.4</v>
      </c>
      <c r="X91" s="1">
        <v>18.2</v>
      </c>
      <c r="Y91" s="1">
        <v>15</v>
      </c>
      <c r="Z91" s="1">
        <v>12.2</v>
      </c>
      <c r="AA91" s="1">
        <v>10.4</v>
      </c>
      <c r="AB91" s="1"/>
      <c r="AC91" s="1">
        <f t="shared" si="27"/>
        <v>9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38</v>
      </c>
      <c r="C92" s="1">
        <v>61</v>
      </c>
      <c r="D92" s="1">
        <v>138</v>
      </c>
      <c r="E92" s="1">
        <v>64</v>
      </c>
      <c r="F92" s="1">
        <v>98</v>
      </c>
      <c r="G92" s="7">
        <v>0.3</v>
      </c>
      <c r="H92" s="1">
        <v>40</v>
      </c>
      <c r="I92" s="1" t="s">
        <v>33</v>
      </c>
      <c r="J92" s="1">
        <v>81</v>
      </c>
      <c r="K92" s="1">
        <f t="shared" si="22"/>
        <v>-17</v>
      </c>
      <c r="L92" s="1">
        <f t="shared" si="23"/>
        <v>64</v>
      </c>
      <c r="M92" s="1"/>
      <c r="N92" s="1">
        <v>18.799999999999951</v>
      </c>
      <c r="O92" s="1">
        <v>14.600000000000019</v>
      </c>
      <c r="P92" s="1">
        <f t="shared" si="24"/>
        <v>12.8</v>
      </c>
      <c r="Q92" s="5">
        <f t="shared" si="29"/>
        <v>9.4000000000000341</v>
      </c>
      <c r="R92" s="5"/>
      <c r="S92" s="1"/>
      <c r="T92" s="1">
        <f t="shared" si="25"/>
        <v>11</v>
      </c>
      <c r="U92" s="1">
        <f t="shared" si="26"/>
        <v>10.265624999999998</v>
      </c>
      <c r="V92" s="1">
        <v>14.6</v>
      </c>
      <c r="W92" s="1">
        <v>17.399999999999999</v>
      </c>
      <c r="X92" s="1">
        <v>19</v>
      </c>
      <c r="Y92" s="1">
        <v>17.399999999999999</v>
      </c>
      <c r="Z92" s="1">
        <v>15.6</v>
      </c>
      <c r="AA92" s="1">
        <v>12</v>
      </c>
      <c r="AB92" s="1"/>
      <c r="AC92" s="1">
        <f t="shared" si="27"/>
        <v>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6" t="s">
        <v>127</v>
      </c>
      <c r="B93" s="1" t="s">
        <v>38</v>
      </c>
      <c r="C93" s="1"/>
      <c r="D93" s="1">
        <v>18</v>
      </c>
      <c r="E93" s="1"/>
      <c r="F93" s="1">
        <v>18</v>
      </c>
      <c r="G93" s="7">
        <v>0.3</v>
      </c>
      <c r="H93" s="1">
        <v>40</v>
      </c>
      <c r="I93" s="1" t="s">
        <v>33</v>
      </c>
      <c r="J93" s="1"/>
      <c r="K93" s="1">
        <f t="shared" si="22"/>
        <v>0</v>
      </c>
      <c r="L93" s="1">
        <f t="shared" si="23"/>
        <v>0</v>
      </c>
      <c r="M93" s="1"/>
      <c r="N93" s="1"/>
      <c r="O93" s="1"/>
      <c r="P93" s="1">
        <f t="shared" si="24"/>
        <v>0</v>
      </c>
      <c r="Q93" s="5"/>
      <c r="R93" s="5"/>
      <c r="S93" s="1"/>
      <c r="T93" s="1" t="e">
        <f t="shared" si="25"/>
        <v>#DIV/0!</v>
      </c>
      <c r="U93" s="1" t="e">
        <f t="shared" si="26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132</v>
      </c>
      <c r="AC93" s="1">
        <f t="shared" si="2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6" t="s">
        <v>128</v>
      </c>
      <c r="B94" s="1" t="s">
        <v>38</v>
      </c>
      <c r="C94" s="1"/>
      <c r="D94" s="1">
        <v>18</v>
      </c>
      <c r="E94" s="1"/>
      <c r="F94" s="1">
        <v>18</v>
      </c>
      <c r="G94" s="7">
        <v>0.3</v>
      </c>
      <c r="H94" s="1">
        <v>40</v>
      </c>
      <c r="I94" s="1" t="s">
        <v>33</v>
      </c>
      <c r="J94" s="1"/>
      <c r="K94" s="1">
        <f t="shared" si="22"/>
        <v>0</v>
      </c>
      <c r="L94" s="1">
        <f t="shared" si="23"/>
        <v>0</v>
      </c>
      <c r="M94" s="1"/>
      <c r="N94" s="1"/>
      <c r="O94" s="1"/>
      <c r="P94" s="1">
        <f t="shared" si="24"/>
        <v>0</v>
      </c>
      <c r="Q94" s="5"/>
      <c r="R94" s="5"/>
      <c r="S94" s="1"/>
      <c r="T94" s="1" t="e">
        <f t="shared" si="25"/>
        <v>#DIV/0!</v>
      </c>
      <c r="U94" s="1" t="e">
        <f t="shared" si="26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132</v>
      </c>
      <c r="AC94" s="1">
        <f t="shared" si="2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129</v>
      </c>
      <c r="B95" s="1" t="s">
        <v>38</v>
      </c>
      <c r="C95" s="1"/>
      <c r="D95" s="1">
        <v>18</v>
      </c>
      <c r="E95" s="1"/>
      <c r="F95" s="1">
        <v>18</v>
      </c>
      <c r="G95" s="7">
        <v>0.3</v>
      </c>
      <c r="H95" s="1">
        <v>40</v>
      </c>
      <c r="I95" s="1" t="s">
        <v>33</v>
      </c>
      <c r="J95" s="1"/>
      <c r="K95" s="1">
        <f t="shared" si="22"/>
        <v>0</v>
      </c>
      <c r="L95" s="1">
        <f t="shared" si="23"/>
        <v>0</v>
      </c>
      <c r="M95" s="1"/>
      <c r="N95" s="1"/>
      <c r="O95" s="1">
        <v>400</v>
      </c>
      <c r="P95" s="1">
        <f t="shared" si="24"/>
        <v>0</v>
      </c>
      <c r="Q95" s="5"/>
      <c r="R95" s="5"/>
      <c r="S95" s="1"/>
      <c r="T95" s="1" t="e">
        <f t="shared" si="25"/>
        <v>#DIV/0!</v>
      </c>
      <c r="U95" s="1" t="e">
        <f t="shared" si="26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0" t="s">
        <v>137</v>
      </c>
      <c r="AC95" s="1">
        <f t="shared" si="2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32</v>
      </c>
      <c r="C96" s="1">
        <v>133.864</v>
      </c>
      <c r="D96" s="1"/>
      <c r="E96" s="1">
        <v>51.247999999999998</v>
      </c>
      <c r="F96" s="1">
        <v>72.906000000000006</v>
      </c>
      <c r="G96" s="7">
        <v>1</v>
      </c>
      <c r="H96" s="1">
        <v>45</v>
      </c>
      <c r="I96" s="1" t="s">
        <v>33</v>
      </c>
      <c r="J96" s="1">
        <v>51.9</v>
      </c>
      <c r="K96" s="1">
        <f t="shared" si="22"/>
        <v>-0.65200000000000102</v>
      </c>
      <c r="L96" s="1">
        <f t="shared" si="23"/>
        <v>51.247999999999998</v>
      </c>
      <c r="M96" s="1"/>
      <c r="N96" s="1"/>
      <c r="O96" s="1">
        <v>3.9959999999999951</v>
      </c>
      <c r="P96" s="1">
        <f t="shared" si="24"/>
        <v>10.249599999999999</v>
      </c>
      <c r="Q96" s="5">
        <f t="shared" si="29"/>
        <v>35.843599999999995</v>
      </c>
      <c r="R96" s="5"/>
      <c r="S96" s="1"/>
      <c r="T96" s="1">
        <f t="shared" si="25"/>
        <v>11</v>
      </c>
      <c r="U96" s="1">
        <f t="shared" si="26"/>
        <v>7.5029269434904782</v>
      </c>
      <c r="V96" s="1">
        <v>9.1579999999999995</v>
      </c>
      <c r="W96" s="1">
        <v>10.3874</v>
      </c>
      <c r="X96" s="1">
        <v>11.5482</v>
      </c>
      <c r="Y96" s="1">
        <v>3.5684</v>
      </c>
      <c r="Z96" s="1">
        <v>5.1416000000000004</v>
      </c>
      <c r="AA96" s="1">
        <v>13.726800000000001</v>
      </c>
      <c r="AB96" s="1"/>
      <c r="AC96" s="1">
        <f t="shared" si="27"/>
        <v>36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38</v>
      </c>
      <c r="C97" s="1"/>
      <c r="D97" s="1">
        <v>60</v>
      </c>
      <c r="E97" s="1">
        <v>47</v>
      </c>
      <c r="F97" s="1">
        <v>13</v>
      </c>
      <c r="G97" s="7">
        <v>0.33</v>
      </c>
      <c r="H97" s="1">
        <v>40</v>
      </c>
      <c r="I97" s="1" t="s">
        <v>33</v>
      </c>
      <c r="J97" s="1">
        <v>69</v>
      </c>
      <c r="K97" s="1">
        <f t="shared" si="22"/>
        <v>-22</v>
      </c>
      <c r="L97" s="1">
        <f t="shared" si="23"/>
        <v>47</v>
      </c>
      <c r="M97" s="1"/>
      <c r="N97" s="1"/>
      <c r="O97" s="1">
        <v>67</v>
      </c>
      <c r="P97" s="1">
        <f t="shared" si="24"/>
        <v>9.4</v>
      </c>
      <c r="Q97" s="5">
        <f t="shared" si="29"/>
        <v>23.400000000000006</v>
      </c>
      <c r="R97" s="5"/>
      <c r="S97" s="1"/>
      <c r="T97" s="1">
        <f t="shared" si="25"/>
        <v>11</v>
      </c>
      <c r="U97" s="1">
        <f t="shared" si="26"/>
        <v>8.5106382978723403</v>
      </c>
      <c r="V97" s="1">
        <v>9.4</v>
      </c>
      <c r="W97" s="1">
        <v>2.4</v>
      </c>
      <c r="X97" s="1">
        <v>5</v>
      </c>
      <c r="Y97" s="1">
        <v>4.8</v>
      </c>
      <c r="Z97" s="1">
        <v>2.2000000000000002</v>
      </c>
      <c r="AA97" s="1">
        <v>0</v>
      </c>
      <c r="AB97" s="1" t="s">
        <v>132</v>
      </c>
      <c r="AC97" s="1">
        <f t="shared" si="27"/>
        <v>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38</v>
      </c>
      <c r="C98" s="1">
        <v>14</v>
      </c>
      <c r="D98" s="1">
        <v>48</v>
      </c>
      <c r="E98" s="1">
        <v>48</v>
      </c>
      <c r="F98" s="1"/>
      <c r="G98" s="7">
        <v>0.33</v>
      </c>
      <c r="H98" s="1">
        <v>50</v>
      </c>
      <c r="I98" s="1" t="s">
        <v>33</v>
      </c>
      <c r="J98" s="1">
        <v>54</v>
      </c>
      <c r="K98" s="1">
        <f t="shared" si="22"/>
        <v>-6</v>
      </c>
      <c r="L98" s="1">
        <f t="shared" si="23"/>
        <v>48</v>
      </c>
      <c r="M98" s="1"/>
      <c r="N98" s="1"/>
      <c r="O98" s="1">
        <v>83.6</v>
      </c>
      <c r="P98" s="1">
        <f t="shared" si="24"/>
        <v>9.6</v>
      </c>
      <c r="Q98" s="5">
        <f t="shared" si="29"/>
        <v>22</v>
      </c>
      <c r="R98" s="5"/>
      <c r="S98" s="1"/>
      <c r="T98" s="1">
        <f t="shared" si="25"/>
        <v>11</v>
      </c>
      <c r="U98" s="1">
        <f t="shared" si="26"/>
        <v>8.7083333333333339</v>
      </c>
      <c r="V98" s="1">
        <v>11.2</v>
      </c>
      <c r="W98" s="1">
        <v>3.6</v>
      </c>
      <c r="X98" s="1">
        <v>3.4</v>
      </c>
      <c r="Y98" s="1">
        <v>4.8</v>
      </c>
      <c r="Z98" s="1">
        <v>2.2000000000000002</v>
      </c>
      <c r="AA98" s="1">
        <v>0</v>
      </c>
      <c r="AB98" s="1" t="s">
        <v>132</v>
      </c>
      <c r="AC98" s="1">
        <f t="shared" si="27"/>
        <v>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98" xr:uid="{58BF18A3-58AC-4838-8811-2D460FB507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2024-11-28T14:30:07Z</dcterms:created>
  <dcterms:modified xsi:type="dcterms:W3CDTF">2024-11-29T07:47:20Z</dcterms:modified>
</cp:coreProperties>
</file>