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6FEFD95-3233-4385-9F30-AFE18F274E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8" i="1"/>
  <c r="Y667" i="1" s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Z27" i="1"/>
  <c r="Z38" i="1" s="1"/>
  <c r="BN27" i="1"/>
  <c r="Y664" i="1" s="1"/>
  <c r="Y666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65" i="1" s="1"/>
  <c r="D673" i="1"/>
  <c r="Z67" i="1"/>
  <c r="Z75" i="1" s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Z91" i="1" s="1"/>
  <c r="BN85" i="1"/>
  <c r="BP85" i="1"/>
  <c r="Z87" i="1"/>
  <c r="BN87" i="1"/>
  <c r="Z89" i="1"/>
  <c r="BN89" i="1"/>
  <c r="Z95" i="1"/>
  <c r="Z100" i="1" s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Z530" i="1" s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596" i="1"/>
  <c r="Y663" i="1"/>
  <c r="Z507" i="1"/>
  <c r="Z475" i="1"/>
  <c r="Z460" i="1"/>
  <c r="Z292" i="1"/>
  <c r="Z636" i="1"/>
  <c r="Z649" i="1"/>
  <c r="Z615" i="1"/>
  <c r="Z585" i="1"/>
  <c r="Z573" i="1"/>
  <c r="Z368" i="1"/>
  <c r="Z261" i="1"/>
  <c r="Z227" i="1"/>
  <c r="Z138" i="1"/>
  <c r="Z131" i="1"/>
  <c r="Z106" i="1"/>
  <c r="Z668" i="1" s="1"/>
  <c r="Z274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<sst xmlns="http://schemas.openxmlformats.org/spreadsheetml/2006/main" count="3125" uniqueCount="1077">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</sst>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324</v>
      </c>
      <c r="Y51" s="778">
        <f t="shared" ref="Y51:Y56" si="6">IFERROR(IF(X51="",0,CEILING((X51/$H51),1)*$H51),"")</f>
        <v>324</v>
      </c>
      <c r="Z51" s="36">
        <f>IFERROR(IF(Y51=0,"",ROUNDUP(Y51/H51,0)*0.02175),"")</f>
        <v>0.65249999999999997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338.4</v>
      </c>
      <c r="BN51" s="64">
        <f t="shared" ref="BN51:BN56" si="8">IFERROR(Y51*I51/H51,"0")</f>
        <v>338.4</v>
      </c>
      <c r="BO51" s="64">
        <f t="shared" ref="BO51:BO56" si="9">IFERROR(1/J51*(X51/H51),"0")</f>
        <v>0.53571428571428559</v>
      </c>
      <c r="BP51" s="64">
        <f t="shared" ref="BP51:BP56" si="10">IFERROR(1/J51*(Y51/H51),"0")</f>
        <v>0.53571428571428559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129</v>
      </c>
      <c r="Y53" s="778">
        <f t="shared" si="6"/>
        <v>134.39999999999998</v>
      </c>
      <c r="Z53" s="36">
        <f>IFERROR(IF(Y53=0,"",ROUNDUP(Y53/H53,0)*0.02175),"")</f>
        <v>0.26100000000000001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134.52857142857144</v>
      </c>
      <c r="BN53" s="64">
        <f t="shared" si="8"/>
        <v>140.15999999999997</v>
      </c>
      <c r="BO53" s="64">
        <f t="shared" si="9"/>
        <v>0.20567602040816327</v>
      </c>
      <c r="BP53" s="64">
        <f t="shared" si="10"/>
        <v>0.21428571428571425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41.517857142857139</v>
      </c>
      <c r="Y57" s="779">
        <f>IFERROR(Y51/H51,"0")+IFERROR(Y52/H52,"0")+IFERROR(Y53/H53,"0")+IFERROR(Y54/H54,"0")+IFERROR(Y55/H55,"0")+IFERROR(Y56/H56,"0")</f>
        <v>41.999999999999993</v>
      </c>
      <c r="Z57" s="779">
        <f>IFERROR(IF(Z51="",0,Z51),"0")+IFERROR(IF(Z52="",0,Z52),"0")+IFERROR(IF(Z53="",0,Z53),"0")+IFERROR(IF(Z54="",0,Z54),"0")+IFERROR(IF(Z55="",0,Z55),"0")+IFERROR(IF(Z56="",0,Z56),"0")</f>
        <v>0.91349999999999998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453</v>
      </c>
      <c r="Y58" s="779">
        <f>IFERROR(SUM(Y51:Y56),"0")</f>
        <v>458.4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284</v>
      </c>
      <c r="Y68" s="778">
        <f t="shared" si="11"/>
        <v>291.60000000000002</v>
      </c>
      <c r="Z68" s="36">
        <f>IFERROR(IF(Y68=0,"",ROUNDUP(Y68/H68,0)*0.02175),"")</f>
        <v>0.58724999999999994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296.62222222222221</v>
      </c>
      <c r="BN68" s="64">
        <f t="shared" si="13"/>
        <v>304.56</v>
      </c>
      <c r="BO68" s="64">
        <f t="shared" si="14"/>
        <v>0.46957671957671954</v>
      </c>
      <c r="BP68" s="64">
        <f t="shared" si="15"/>
        <v>0.4821428571428571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24</v>
      </c>
      <c r="Y73" s="778">
        <f t="shared" si="11"/>
        <v>24</v>
      </c>
      <c r="Z73" s="36">
        <f>IFERROR(IF(Y73=0,"",ROUNDUP(Y73/H73,0)*0.00902),"")</f>
        <v>5.4120000000000001E-2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25.259999999999998</v>
      </c>
      <c r="BN73" s="64">
        <f t="shared" si="13"/>
        <v>25.259999999999998</v>
      </c>
      <c r="BO73" s="64">
        <f t="shared" si="14"/>
        <v>4.5454545454545456E-2</v>
      </c>
      <c r="BP73" s="64">
        <f t="shared" si="15"/>
        <v>4.5454545454545456E-2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32.296296296296291</v>
      </c>
      <c r="Y75" s="779">
        <f>IFERROR(Y66/H66,"0")+IFERROR(Y67/H67,"0")+IFERROR(Y68/H68,"0")+IFERROR(Y69/H69,"0")+IFERROR(Y70/H70,"0")+IFERROR(Y71/H71,"0")+IFERROR(Y72/H72,"0")+IFERROR(Y73/H73,"0")+IFERROR(Y74/H74,"0")</f>
        <v>33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0.64137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308</v>
      </c>
      <c r="Y76" s="779">
        <f>IFERROR(SUM(Y66:Y74),"0")</f>
        <v>315.60000000000002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268</v>
      </c>
      <c r="Y78" s="778">
        <f>IFERROR(IF(X78="",0,CEILING((X78/$H78),1)*$H78),"")</f>
        <v>270</v>
      </c>
      <c r="Z78" s="36">
        <f>IFERROR(IF(Y78=0,"",ROUNDUP(Y78/H78,0)*0.02175),"")</f>
        <v>0.54374999999999996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279.9111111111111</v>
      </c>
      <c r="BN78" s="64">
        <f>IFERROR(Y78*I78/H78,"0")</f>
        <v>282</v>
      </c>
      <c r="BO78" s="64">
        <f>IFERROR(1/J78*(X78/H78),"0")</f>
        <v>0.44312169312169308</v>
      </c>
      <c r="BP78" s="64">
        <f>IFERROR(1/J78*(Y78/H78),"0")</f>
        <v>0.4464285714285714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24.814814814814813</v>
      </c>
      <c r="Y82" s="779">
        <f>IFERROR(Y78/H78,"0")+IFERROR(Y79/H79,"0")+IFERROR(Y80/H80,"0")+IFERROR(Y81/H81,"0")</f>
        <v>25</v>
      </c>
      <c r="Z82" s="779">
        <f>IFERROR(IF(Z78="",0,Z78),"0")+IFERROR(IF(Z79="",0,Z79),"0")+IFERROR(IF(Z80="",0,Z80),"0")+IFERROR(IF(Z81="",0,Z81),"0")</f>
        <v>0.54374999999999996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268</v>
      </c>
      <c r="Y83" s="779">
        <f>IFERROR(SUM(Y78:Y81),"0")</f>
        <v>270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44</v>
      </c>
      <c r="Y95" s="778">
        <f t="shared" si="21"/>
        <v>50.400000000000006</v>
      </c>
      <c r="Z95" s="36">
        <f>IFERROR(IF(Y95=0,"",ROUNDUP(Y95/H95,0)*0.02175),"")</f>
        <v>0.1305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46.514285714285712</v>
      </c>
      <c r="BN95" s="64">
        <f t="shared" si="23"/>
        <v>53.280000000000008</v>
      </c>
      <c r="BO95" s="64">
        <f t="shared" si="24"/>
        <v>9.3537414965986387E-2</v>
      </c>
      <c r="BP95" s="64">
        <f t="shared" si="25"/>
        <v>0.10714285714285714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5.2380952380952381</v>
      </c>
      <c r="Y100" s="779">
        <f>IFERROR(Y94/H94,"0")+IFERROR(Y95/H95,"0")+IFERROR(Y96/H96,"0")+IFERROR(Y97/H97,"0")+IFERROR(Y98/H98,"0")+IFERROR(Y99/H99,"0")</f>
        <v>6</v>
      </c>
      <c r="Z100" s="779">
        <f>IFERROR(IF(Z94="",0,Z94),"0")+IFERROR(IF(Z95="",0,Z95),"0")+IFERROR(IF(Z96="",0,Z96),"0")+IFERROR(IF(Z97="",0,Z97),"0")+IFERROR(IF(Z98="",0,Z98),"0")+IFERROR(IF(Z99="",0,Z99),"0")</f>
        <v>0.1305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44</v>
      </c>
      <c r="Y101" s="779">
        <f>IFERROR(SUM(Y94:Y99),"0")</f>
        <v>50.400000000000006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40</v>
      </c>
      <c r="Y104" s="778">
        <f>IFERROR(IF(X104="",0,CEILING((X104/$H104),1)*$H104),"")</f>
        <v>42</v>
      </c>
      <c r="Z104" s="36">
        <f>IFERROR(IF(Y104=0,"",ROUNDUP(Y104/H104,0)*0.02175),"")</f>
        <v>0.10874999999999999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42.685714285714283</v>
      </c>
      <c r="BN104" s="64">
        <f>IFERROR(Y104*I104/H104,"0")</f>
        <v>44.82</v>
      </c>
      <c r="BO104" s="64">
        <f>IFERROR(1/J104*(X104/H104),"0")</f>
        <v>8.5034013605442174E-2</v>
      </c>
      <c r="BP104" s="64">
        <f>IFERROR(1/J104*(Y104/H104),"0")</f>
        <v>8.9285714285714274E-2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4.7619047619047619</v>
      </c>
      <c r="Y106" s="779">
        <f>IFERROR(Y103/H103,"0")+IFERROR(Y104/H104,"0")+IFERROR(Y105/H105,"0")</f>
        <v>5</v>
      </c>
      <c r="Z106" s="779">
        <f>IFERROR(IF(Z103="",0,Z103),"0")+IFERROR(IF(Z104="",0,Z104),"0")+IFERROR(IF(Z105="",0,Z105),"0")</f>
        <v>0.10874999999999999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40</v>
      </c>
      <c r="Y107" s="779">
        <f>IFERROR(SUM(Y103:Y105),"0")</f>
        <v>42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843</v>
      </c>
      <c r="Y110" s="778">
        <f>IFERROR(IF(X110="",0,CEILING((X110/$H110),1)*$H110),"")</f>
        <v>853.2</v>
      </c>
      <c r="Z110" s="36">
        <f>IFERROR(IF(Y110=0,"",ROUNDUP(Y110/H110,0)*0.02175),"")</f>
        <v>1.7182499999999998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880.46666666666647</v>
      </c>
      <c r="BN110" s="64">
        <f>IFERROR(Y110*I110/H110,"0")</f>
        <v>891.11999999999989</v>
      </c>
      <c r="BO110" s="64">
        <f>IFERROR(1/J110*(X110/H110),"0")</f>
        <v>1.3938492063492063</v>
      </c>
      <c r="BP110" s="64">
        <f>IFERROR(1/J110*(Y110/H110),"0")</f>
        <v>1.4107142857142856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78.055555555555557</v>
      </c>
      <c r="Y113" s="779">
        <f>IFERROR(Y110/H110,"0")+IFERROR(Y111/H111,"0")+IFERROR(Y112/H112,"0")</f>
        <v>79</v>
      </c>
      <c r="Z113" s="779">
        <f>IFERROR(IF(Z110="",0,Z110),"0")+IFERROR(IF(Z111="",0,Z111),"0")+IFERROR(IF(Z112="",0,Z112),"0")</f>
        <v>1.7182499999999998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843</v>
      </c>
      <c r="Y114" s="779">
        <f>IFERROR(SUM(Y110:Y112),"0")</f>
        <v>853.2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46</v>
      </c>
      <c r="Y116" s="778">
        <f t="shared" ref="Y116:Y121" si="26">IFERROR(IF(X116="",0,CEILING((X116/$H116),1)*$H116),"")</f>
        <v>50.400000000000006</v>
      </c>
      <c r="Z116" s="36">
        <f>IFERROR(IF(Y116=0,"",ROUNDUP(Y116/H116,0)*0.02175),"")</f>
        <v>0.1305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49.088571428571427</v>
      </c>
      <c r="BN116" s="64">
        <f t="shared" ref="BN116:BN121" si="28">IFERROR(Y116*I116/H116,"0")</f>
        <v>53.784000000000006</v>
      </c>
      <c r="BO116" s="64">
        <f t="shared" ref="BO116:BO121" si="29">IFERROR(1/J116*(X116/H116),"0")</f>
        <v>9.7789115646258501E-2</v>
      </c>
      <c r="BP116" s="64">
        <f t="shared" ref="BP116:BP121" si="30">IFERROR(1/J116*(Y116/H116),"0")</f>
        <v>0.10714285714285714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62</v>
      </c>
      <c r="Y118" s="778">
        <f t="shared" si="26"/>
        <v>62.1</v>
      </c>
      <c r="Z118" s="36">
        <f>IFERROR(IF(Y118=0,"",ROUNDUP(Y118/H118,0)*0.00753),"")</f>
        <v>0.17319000000000001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68.245925925925931</v>
      </c>
      <c r="BN118" s="64">
        <f t="shared" si="28"/>
        <v>68.355999999999995</v>
      </c>
      <c r="BO118" s="64">
        <f t="shared" si="29"/>
        <v>0.14719848053181386</v>
      </c>
      <c r="BP118" s="64">
        <f t="shared" si="30"/>
        <v>0.14743589743589744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32</v>
      </c>
      <c r="Y121" s="778">
        <f t="shared" si="26"/>
        <v>32.400000000000006</v>
      </c>
      <c r="Z121" s="36">
        <f>IFERROR(IF(Y121=0,"",ROUNDUP(Y121/H121,0)*0.00902),"")</f>
        <v>0.10824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35.413333333333334</v>
      </c>
      <c r="BN121" s="64">
        <f t="shared" si="28"/>
        <v>35.856000000000002</v>
      </c>
      <c r="BO121" s="64">
        <f t="shared" si="29"/>
        <v>8.9786756453423114E-2</v>
      </c>
      <c r="BP121" s="64">
        <f t="shared" si="30"/>
        <v>9.0909090909090925E-2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40.291005291005291</v>
      </c>
      <c r="Y122" s="779">
        <f>IFERROR(Y116/H116,"0")+IFERROR(Y117/H117,"0")+IFERROR(Y118/H118,"0")+IFERROR(Y119/H119,"0")+IFERROR(Y120/H120,"0")+IFERROR(Y121/H121,"0")</f>
        <v>41</v>
      </c>
      <c r="Z122" s="779">
        <f>IFERROR(IF(Z116="",0,Z116),"0")+IFERROR(IF(Z117="",0,Z117),"0")+IFERROR(IF(Z118="",0,Z118),"0")+IFERROR(IF(Z119="",0,Z119),"0")+IFERROR(IF(Z120="",0,Z120),"0")+IFERROR(IF(Z121="",0,Z121),"0")</f>
        <v>0.41193000000000002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140</v>
      </c>
      <c r="Y123" s="779">
        <f>IFERROR(SUM(Y116:Y121),"0")</f>
        <v>144.9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912</v>
      </c>
      <c r="Y126" s="778">
        <f>IFERROR(IF(X126="",0,CEILING((X126/$H126),1)*$H126),"")</f>
        <v>918.4</v>
      </c>
      <c r="Z126" s="36">
        <f>IFERROR(IF(Y126=0,"",ROUNDUP(Y126/H126,0)*0.02175),"")</f>
        <v>1.7834999999999999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951.08571428571429</v>
      </c>
      <c r="BN126" s="64">
        <f>IFERROR(Y126*I126/H126,"0")</f>
        <v>957.7600000000001</v>
      </c>
      <c r="BO126" s="64">
        <f>IFERROR(1/J126*(X126/H126),"0")</f>
        <v>1.4540816326530612</v>
      </c>
      <c r="BP126" s="64">
        <f>IFERROR(1/J126*(Y126/H126),"0")</f>
        <v>1.4642857142857142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81.428571428571431</v>
      </c>
      <c r="Y131" s="779">
        <f>IFERROR(Y126/H126,"0")+IFERROR(Y127/H127,"0")+IFERROR(Y128/H128,"0")+IFERROR(Y129/H129,"0")+IFERROR(Y130/H130,"0")</f>
        <v>82</v>
      </c>
      <c r="Z131" s="779">
        <f>IFERROR(IF(Z126="",0,Z126),"0")+IFERROR(IF(Z127="",0,Z127),"0")+IFERROR(IF(Z128="",0,Z128),"0")+IFERROR(IF(Z129="",0,Z129),"0")+IFERROR(IF(Z130="",0,Z130),"0")</f>
        <v>1.7834999999999999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912</v>
      </c>
      <c r="Y132" s="779">
        <f>IFERROR(SUM(Y126:Y130),"0")</f>
        <v>918.4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342</v>
      </c>
      <c r="Y141" s="778">
        <f t="shared" ref="Y141:Y147" si="31">IFERROR(IF(X141="",0,CEILING((X141/$H141),1)*$H141),"")</f>
        <v>344.40000000000003</v>
      </c>
      <c r="Z141" s="36">
        <f>IFERROR(IF(Y141=0,"",ROUNDUP(Y141/H141,0)*0.02175),"")</f>
        <v>0.89174999999999993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364.71857142857141</v>
      </c>
      <c r="BN141" s="64">
        <f t="shared" ref="BN141:BN147" si="33">IFERROR(Y141*I141/H141,"0")</f>
        <v>367.27800000000002</v>
      </c>
      <c r="BO141" s="64">
        <f t="shared" ref="BO141:BO147" si="34">IFERROR(1/J141*(X141/H141),"0")</f>
        <v>0.72704081632653061</v>
      </c>
      <c r="BP141" s="64">
        <f t="shared" ref="BP141:BP147" si="35">IFERROR(1/J141*(Y141/H141),"0")</f>
        <v>0.7321428571428571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39</v>
      </c>
      <c r="Y145" s="778">
        <f t="shared" si="31"/>
        <v>40.5</v>
      </c>
      <c r="Z145" s="36">
        <f>IFERROR(IF(Y145=0,"",ROUNDUP(Y145/H145,0)*0.00753),"")</f>
        <v>0.11295000000000001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42.928888888888885</v>
      </c>
      <c r="BN145" s="64">
        <f t="shared" si="33"/>
        <v>44.58</v>
      </c>
      <c r="BO145" s="64">
        <f t="shared" si="34"/>
        <v>9.2592592592592574E-2</v>
      </c>
      <c r="BP145" s="64">
        <f t="shared" si="35"/>
        <v>9.6153846153846145E-2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55.158730158730158</v>
      </c>
      <c r="Y148" s="779">
        <f>IFERROR(Y141/H141,"0")+IFERROR(Y142/H142,"0")+IFERROR(Y143/H143,"0")+IFERROR(Y144/H144,"0")+IFERROR(Y145/H145,"0")+IFERROR(Y146/H146,"0")+IFERROR(Y147/H147,"0")</f>
        <v>56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1.0046999999999999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381</v>
      </c>
      <c r="Y149" s="779">
        <f>IFERROR(SUM(Y141:Y147),"0")</f>
        <v>384.90000000000003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227</v>
      </c>
      <c r="Y197" s="778">
        <f t="shared" ref="Y197:Y204" si="36">IFERROR(IF(X197="",0,CEILING((X197/$H197),1)*$H197),"")</f>
        <v>231</v>
      </c>
      <c r="Z197" s="36">
        <f>IFERROR(IF(Y197=0,"",ROUNDUP(Y197/H197,0)*0.00753),"")</f>
        <v>0.41415000000000002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241.05238095238093</v>
      </c>
      <c r="BN197" s="64">
        <f t="shared" ref="BN197:BN204" si="38">IFERROR(Y197*I197/H197,"0")</f>
        <v>245.29999999999998</v>
      </c>
      <c r="BO197" s="64">
        <f t="shared" ref="BO197:BO204" si="39">IFERROR(1/J197*(X197/H197),"0")</f>
        <v>0.34645909645909645</v>
      </c>
      <c r="BP197" s="64">
        <f t="shared" ref="BP197:BP204" si="40">IFERROR(1/J197*(Y197/H197),"0")</f>
        <v>0.35256410256410253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247</v>
      </c>
      <c r="Y199" s="778">
        <f t="shared" si="36"/>
        <v>247.8</v>
      </c>
      <c r="Z199" s="36">
        <f>IFERROR(IF(Y199=0,"",ROUNDUP(Y199/H199,0)*0.00753),"")</f>
        <v>0.44427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258.76190476190482</v>
      </c>
      <c r="BN199" s="64">
        <f t="shared" si="38"/>
        <v>259.60000000000002</v>
      </c>
      <c r="BO199" s="64">
        <f t="shared" si="39"/>
        <v>0.37698412698412698</v>
      </c>
      <c r="BP199" s="64">
        <f t="shared" si="40"/>
        <v>0.37820512820512819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212.85714285714286</v>
      </c>
      <c r="Y205" s="779">
        <f>IFERROR(Y197/H197,"0")+IFERROR(Y198/H198,"0")+IFERROR(Y199/H199,"0")+IFERROR(Y200/H200,"0")+IFERROR(Y201/H201,"0")+IFERROR(Y202/H202,"0")+IFERROR(Y203/H203,"0")+IFERROR(Y204/H204,"0")</f>
        <v>214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1.36042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684</v>
      </c>
      <c r="Y206" s="779">
        <f>IFERROR(SUM(Y197:Y204),"0")</f>
        <v>688.8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9</v>
      </c>
      <c r="Y215" s="778">
        <f>IFERROR(IF(X215="",0,CEILING((X215/$H215),1)*$H215),"")</f>
        <v>10.5</v>
      </c>
      <c r="Z215" s="36">
        <f>IFERROR(IF(Y215=0,"",ROUNDUP(Y215/H215,0)*0.00651),"")</f>
        <v>3.2550000000000003E-2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9.7714285714285705</v>
      </c>
      <c r="BN215" s="64">
        <f>IFERROR(Y215*I215/H215,"0")</f>
        <v>11.399999999999999</v>
      </c>
      <c r="BO215" s="64">
        <f>IFERROR(1/J215*(X215/H215),"0")</f>
        <v>2.3547880690737835E-2</v>
      </c>
      <c r="BP215" s="64">
        <f>IFERROR(1/J215*(Y215/H215),"0")</f>
        <v>2.7472527472527476E-2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4.2857142857142856</v>
      </c>
      <c r="Y216" s="779">
        <f>IFERROR(Y214/H214,"0")+IFERROR(Y215/H215,"0")</f>
        <v>5</v>
      </c>
      <c r="Z216" s="779">
        <f>IFERROR(IF(Z214="",0,Z214),"0")+IFERROR(IF(Z215="",0,Z215),"0")</f>
        <v>3.2550000000000003E-2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9</v>
      </c>
      <c r="Y217" s="779">
        <f>IFERROR(SUM(Y214:Y215),"0")</f>
        <v>10.5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722</v>
      </c>
      <c r="Y219" s="778">
        <f t="shared" ref="Y219:Y226" si="41">IFERROR(IF(X219="",0,CEILING((X219/$H219),1)*$H219),"")</f>
        <v>723.6</v>
      </c>
      <c r="Z219" s="36">
        <f>IFERROR(IF(Y219=0,"",ROUNDUP(Y219/H219,0)*0.00902),"")</f>
        <v>1.20868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750.07777777777778</v>
      </c>
      <c r="BN219" s="64">
        <f t="shared" ref="BN219:BN226" si="43">IFERROR(Y219*I219/H219,"0")</f>
        <v>751.74</v>
      </c>
      <c r="BO219" s="64">
        <f t="shared" ref="BO219:BO226" si="44">IFERROR(1/J219*(X219/H219),"0")</f>
        <v>1.0129068462401796</v>
      </c>
      <c r="BP219" s="64">
        <f t="shared" ref="BP219:BP226" si="45">IFERROR(1/J219*(Y219/H219),"0")</f>
        <v>1.0151515151515151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639</v>
      </c>
      <c r="Y220" s="778">
        <f t="shared" si="41"/>
        <v>642.6</v>
      </c>
      <c r="Z220" s="36">
        <f>IFERROR(IF(Y220=0,"",ROUNDUP(Y220/H220,0)*0.00902),"")</f>
        <v>1.07338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663.85</v>
      </c>
      <c r="BN220" s="64">
        <f t="shared" si="43"/>
        <v>667.59</v>
      </c>
      <c r="BO220" s="64">
        <f t="shared" si="44"/>
        <v>0.89646464646464641</v>
      </c>
      <c r="BP220" s="64">
        <f t="shared" si="45"/>
        <v>0.90151515151515149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488</v>
      </c>
      <c r="Y222" s="778">
        <f t="shared" si="41"/>
        <v>491.40000000000003</v>
      </c>
      <c r="Z222" s="36">
        <f>IFERROR(IF(Y222=0,"",ROUNDUP(Y222/H222,0)*0.00902),"")</f>
        <v>0.82081999999999999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506.97777777777782</v>
      </c>
      <c r="BN222" s="64">
        <f t="shared" si="43"/>
        <v>510.51000000000005</v>
      </c>
      <c r="BO222" s="64">
        <f t="shared" si="44"/>
        <v>0.68462401795735128</v>
      </c>
      <c r="BP222" s="64">
        <f t="shared" si="45"/>
        <v>0.68939393939393945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60</v>
      </c>
      <c r="Y223" s="778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64.333333333333329</v>
      </c>
      <c r="BN223" s="64">
        <f t="shared" si="43"/>
        <v>65.62</v>
      </c>
      <c r="BO223" s="64">
        <f t="shared" si="44"/>
        <v>0.14245014245014248</v>
      </c>
      <c r="BP223" s="64">
        <f t="shared" si="45"/>
        <v>0.14529914529914531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180</v>
      </c>
      <c r="Y224" s="778">
        <f t="shared" si="41"/>
        <v>180</v>
      </c>
      <c r="Z224" s="36">
        <f>IFERROR(IF(Y224=0,"",ROUNDUP(Y224/H224,0)*0.00502),"")</f>
        <v>0.502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190</v>
      </c>
      <c r="BN224" s="64">
        <f t="shared" si="43"/>
        <v>190</v>
      </c>
      <c r="BO224" s="64">
        <f t="shared" si="44"/>
        <v>0.42735042735042739</v>
      </c>
      <c r="BP224" s="64">
        <f t="shared" si="45"/>
        <v>0.42735042735042739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475.7407407407407</v>
      </c>
      <c r="Y227" s="779">
        <f>IFERROR(Y219/H219,"0")+IFERROR(Y220/H220,"0")+IFERROR(Y221/H221,"0")+IFERROR(Y222/H222,"0")+IFERROR(Y223/H223,"0")+IFERROR(Y224/H224,"0")+IFERROR(Y225/H225,"0")+IFERROR(Y226/H226,"0")</f>
        <v>478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3.7755599999999996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2089</v>
      </c>
      <c r="Y228" s="779">
        <f>IFERROR(SUM(Y219:Y226),"0")</f>
        <v>2098.8000000000002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163</v>
      </c>
      <c r="Y231" s="778">
        <f t="shared" si="46"/>
        <v>163.79999999999998</v>
      </c>
      <c r="Z231" s="36">
        <f>IFERROR(IF(Y231=0,"",ROUNDUP(Y231/H231,0)*0.02175),"")</f>
        <v>0.45674999999999999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174.78615384615387</v>
      </c>
      <c r="BN231" s="64">
        <f t="shared" si="48"/>
        <v>175.64400000000001</v>
      </c>
      <c r="BO231" s="64">
        <f t="shared" si="49"/>
        <v>0.37316849816849818</v>
      </c>
      <c r="BP231" s="64">
        <f t="shared" si="50"/>
        <v>0.375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359</v>
      </c>
      <c r="Y233" s="778">
        <f t="shared" si="46"/>
        <v>365.4</v>
      </c>
      <c r="Z233" s="36">
        <f>IFERROR(IF(Y233=0,"",ROUNDUP(Y233/H233,0)*0.02175),"")</f>
        <v>0.91349999999999998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382.27310344827589</v>
      </c>
      <c r="BN233" s="64">
        <f t="shared" si="48"/>
        <v>389.08799999999997</v>
      </c>
      <c r="BO233" s="64">
        <f t="shared" si="49"/>
        <v>0.73686371100164205</v>
      </c>
      <c r="BP233" s="64">
        <f t="shared" si="50"/>
        <v>0.75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253</v>
      </c>
      <c r="Y234" s="778">
        <f t="shared" si="46"/>
        <v>254.39999999999998</v>
      </c>
      <c r="Z234" s="36">
        <f t="shared" ref="Z234:Z240" si="51">IFERROR(IF(Y234=0,"",ROUNDUP(Y234/H234,0)*0.00753),"")</f>
        <v>0.79818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283.57083333333333</v>
      </c>
      <c r="BN234" s="64">
        <f t="shared" si="48"/>
        <v>285.14</v>
      </c>
      <c r="BO234" s="64">
        <f t="shared" si="49"/>
        <v>0.67574786324786329</v>
      </c>
      <c r="BP234" s="64">
        <f t="shared" si="50"/>
        <v>0.67948717948717952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438</v>
      </c>
      <c r="Y236" s="778">
        <f t="shared" si="46"/>
        <v>439.2</v>
      </c>
      <c r="Z236" s="36">
        <f t="shared" si="51"/>
        <v>1.37799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487.64000000000004</v>
      </c>
      <c r="BN236" s="64">
        <f t="shared" si="48"/>
        <v>488.97600000000006</v>
      </c>
      <c r="BO236" s="64">
        <f t="shared" si="49"/>
        <v>1.1698717948717949</v>
      </c>
      <c r="BP236" s="64">
        <f t="shared" si="50"/>
        <v>1.1730769230769231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184</v>
      </c>
      <c r="Y237" s="778">
        <f t="shared" si="46"/>
        <v>184.79999999999998</v>
      </c>
      <c r="Z237" s="36">
        <f t="shared" si="51"/>
        <v>0.57981000000000005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204.85333333333335</v>
      </c>
      <c r="BN237" s="64">
        <f t="shared" si="48"/>
        <v>205.744</v>
      </c>
      <c r="BO237" s="64">
        <f t="shared" si="49"/>
        <v>0.49145299145299148</v>
      </c>
      <c r="BP237" s="64">
        <f t="shared" si="50"/>
        <v>0.49358974358974356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225</v>
      </c>
      <c r="Y239" s="778">
        <f t="shared" si="46"/>
        <v>225.6</v>
      </c>
      <c r="Z239" s="36">
        <f t="shared" si="51"/>
        <v>0.70782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250.50000000000003</v>
      </c>
      <c r="BN239" s="64">
        <f t="shared" si="48"/>
        <v>251.16800000000003</v>
      </c>
      <c r="BO239" s="64">
        <f t="shared" si="49"/>
        <v>0.60096153846153844</v>
      </c>
      <c r="BP239" s="64">
        <f t="shared" si="50"/>
        <v>0.60256410256410253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308</v>
      </c>
      <c r="Y240" s="778">
        <f t="shared" si="46"/>
        <v>309.59999999999997</v>
      </c>
      <c r="Z240" s="36">
        <f t="shared" si="51"/>
        <v>0.97137000000000007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343.67666666666668</v>
      </c>
      <c r="BN240" s="64">
        <f t="shared" si="48"/>
        <v>345.46199999999993</v>
      </c>
      <c r="BO240" s="64">
        <f t="shared" si="49"/>
        <v>0.82264957264957272</v>
      </c>
      <c r="BP240" s="64">
        <f t="shared" si="50"/>
        <v>0.82692307692307687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648.82847038019452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652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5.8054199999999998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1930</v>
      </c>
      <c r="Y242" s="779">
        <f>IFERROR(SUM(Y230:Y240),"0")</f>
        <v>1942.7999999999997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21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23.380000000000003</v>
      </c>
      <c r="BN248" s="64">
        <f>IFERROR(Y248*I248/H248,"0")</f>
        <v>24.047999999999998</v>
      </c>
      <c r="BO248" s="64">
        <f>IFERROR(1/J248*(X248/H248),"0")</f>
        <v>5.6089743589743585E-2</v>
      </c>
      <c r="BP248" s="64">
        <f>IFERROR(1/J248*(Y248/H248),"0")</f>
        <v>5.7692307692307689E-2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8.75</v>
      </c>
      <c r="Y249" s="779">
        <f>IFERROR(Y244/H244,"0")+IFERROR(Y245/H245,"0")+IFERROR(Y246/H246,"0")+IFERROR(Y247/H247,"0")+IFERROR(Y248/H248,"0")</f>
        <v>9</v>
      </c>
      <c r="Z249" s="779">
        <f>IFERROR(IF(Z244="",0,Z244),"0")+IFERROR(IF(Z245="",0,Z245),"0")+IFERROR(IF(Z246="",0,Z246),"0")+IFERROR(IF(Z247="",0,Z247),"0")+IFERROR(IF(Z248="",0,Z248),"0")</f>
        <v>6.7769999999999997E-2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21</v>
      </c>
      <c r="Y250" s="779">
        <f>IFERROR(SUM(Y244:Y248),"0")</f>
        <v>21.599999999999998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104</v>
      </c>
      <c r="Y311" s="778">
        <f t="shared" si="67"/>
        <v>105.6</v>
      </c>
      <c r="Z311" s="36">
        <f>IFERROR(IF(Y311=0,"",ROUNDUP(Y311/H311,0)*0.00753),"")</f>
        <v>0.33132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115.78666666666669</v>
      </c>
      <c r="BN311" s="64">
        <f t="shared" si="69"/>
        <v>117.56800000000001</v>
      </c>
      <c r="BO311" s="64">
        <f t="shared" si="70"/>
        <v>0.27777777777777779</v>
      </c>
      <c r="BP311" s="64">
        <f t="shared" si="71"/>
        <v>0.28205128205128205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12</v>
      </c>
      <c r="Y312" s="778">
        <f t="shared" si="67"/>
        <v>12</v>
      </c>
      <c r="Z312" s="36">
        <f>IFERROR(IF(Y312=0,"",ROUNDUP(Y312/H312,0)*0.00753),"")</f>
        <v>3.7650000000000003E-2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13.000000000000002</v>
      </c>
      <c r="BN312" s="64">
        <f t="shared" si="69"/>
        <v>13.000000000000002</v>
      </c>
      <c r="BO312" s="64">
        <f t="shared" si="70"/>
        <v>3.2051282051282048E-2</v>
      </c>
      <c r="BP312" s="64">
        <f t="shared" si="71"/>
        <v>3.2051282051282048E-2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48.333333333333336</v>
      </c>
      <c r="Y314" s="779">
        <f>IFERROR(Y308/H308,"0")+IFERROR(Y309/H309,"0")+IFERROR(Y310/H310,"0")+IFERROR(Y311/H311,"0")+IFERROR(Y312/H312,"0")+IFERROR(Y313/H313,"0")</f>
        <v>49</v>
      </c>
      <c r="Z314" s="779">
        <f>IFERROR(IF(Z308="",0,Z308),"0")+IFERROR(IF(Z309="",0,Z309),"0")+IFERROR(IF(Z310="",0,Z310),"0")+IFERROR(IF(Z311="",0,Z311),"0")+IFERROR(IF(Z312="",0,Z312),"0")+IFERROR(IF(Z313="",0,Z313),"0")</f>
        <v>0.36897000000000002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116</v>
      </c>
      <c r="Y315" s="779">
        <f>IFERROR(SUM(Y308:Y313),"0")</f>
        <v>117.6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13</v>
      </c>
      <c r="Y383" s="778">
        <f t="shared" si="77"/>
        <v>13.5</v>
      </c>
      <c r="Z383" s="36">
        <f>IFERROR(IF(Y383=0,"",ROUNDUP(Y383/H383,0)*0.00753),"")</f>
        <v>3.7650000000000003E-2</v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14.338518518518519</v>
      </c>
      <c r="BN383" s="64">
        <f t="shared" si="79"/>
        <v>14.89</v>
      </c>
      <c r="BO383" s="64">
        <f t="shared" si="80"/>
        <v>3.0864197530864196E-2</v>
      </c>
      <c r="BP383" s="64">
        <f t="shared" si="81"/>
        <v>3.2051282051282048E-2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4.8148148148148149</v>
      </c>
      <c r="Y384" s="779">
        <f>IFERROR(Y378/H378,"0")+IFERROR(Y379/H379,"0")+IFERROR(Y380/H380,"0")+IFERROR(Y381/H381,"0")+IFERROR(Y382/H382,"0")+IFERROR(Y383/H383,"0")</f>
        <v>5</v>
      </c>
      <c r="Z384" s="779">
        <f>IFERROR(IF(Z378="",0,Z378),"0")+IFERROR(IF(Z379="",0,Z379),"0")+IFERROR(IF(Z380="",0,Z380),"0")+IFERROR(IF(Z381="",0,Z381),"0")+IFERROR(IF(Z382="",0,Z382),"0")+IFERROR(IF(Z383="",0,Z383),"0")</f>
        <v>3.7650000000000003E-2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13</v>
      </c>
      <c r="Y385" s="779">
        <f>IFERROR(SUM(Y378:Y383),"0")</f>
        <v>13.5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102</v>
      </c>
      <c r="Y387" s="778">
        <f>IFERROR(IF(X387="",0,CEILING((X387/$H387),1)*$H387),"")</f>
        <v>109.2</v>
      </c>
      <c r="Z387" s="36">
        <f>IFERROR(IF(Y387=0,"",ROUNDUP(Y387/H387,0)*0.02175),"")</f>
        <v>0.28275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108.84857142857143</v>
      </c>
      <c r="BN387" s="64">
        <f>IFERROR(Y387*I387/H387,"0")</f>
        <v>116.53200000000001</v>
      </c>
      <c r="BO387" s="64">
        <f>IFERROR(1/J387*(X387/H387),"0")</f>
        <v>0.21683673469387754</v>
      </c>
      <c r="BP387" s="64">
        <f>IFERROR(1/J387*(Y387/H387),"0")</f>
        <v>0.23214285714285712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64</v>
      </c>
      <c r="Y388" s="778">
        <f>IFERROR(IF(X388="",0,CEILING((X388/$H388),1)*$H388),"")</f>
        <v>70.2</v>
      </c>
      <c r="Z388" s="36">
        <f>IFERROR(IF(Y388=0,"",ROUNDUP(Y388/H388,0)*0.02175),"")</f>
        <v>0.19574999999999998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68.627692307692314</v>
      </c>
      <c r="BN388" s="64">
        <f>IFERROR(Y388*I388/H388,"0")</f>
        <v>75.27600000000001</v>
      </c>
      <c r="BO388" s="64">
        <f>IFERROR(1/J388*(X388/H388),"0")</f>
        <v>0.14652014652014653</v>
      </c>
      <c r="BP388" s="64">
        <f>IFERROR(1/J388*(Y388/H388),"0")</f>
        <v>0.1607142857142857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214</v>
      </c>
      <c r="Y389" s="778">
        <f>IFERROR(IF(X389="",0,CEILING((X389/$H389),1)*$H389),"")</f>
        <v>218.4</v>
      </c>
      <c r="Z389" s="36">
        <f>IFERROR(IF(Y389=0,"",ROUNDUP(Y389/H389,0)*0.02175),"")</f>
        <v>0.5655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228.36857142857141</v>
      </c>
      <c r="BN389" s="64">
        <f>IFERROR(Y389*I389/H389,"0")</f>
        <v>233.06400000000002</v>
      </c>
      <c r="BO389" s="64">
        <f>IFERROR(1/J389*(X389/H389),"0")</f>
        <v>0.45493197278911557</v>
      </c>
      <c r="BP389" s="64">
        <f>IFERROR(1/J389*(Y389/H389),"0")</f>
        <v>0.46428571428571425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45.824175824175825</v>
      </c>
      <c r="Y390" s="779">
        <f>IFERROR(Y387/H387,"0")+IFERROR(Y388/H388,"0")+IFERROR(Y389/H389,"0")</f>
        <v>48</v>
      </c>
      <c r="Z390" s="779">
        <f>IFERROR(IF(Z387="",0,Z387),"0")+IFERROR(IF(Z388="",0,Z388),"0")+IFERROR(IF(Z389="",0,Z389),"0")</f>
        <v>1.044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380</v>
      </c>
      <c r="Y391" s="779">
        <f>IFERROR(SUM(Y387:Y389),"0")</f>
        <v>397.8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6</v>
      </c>
      <c r="Y395" s="778">
        <f>IFERROR(IF(X395="",0,CEILING((X395/$H395),1)*$H395),"")</f>
        <v>7.6499999999999995</v>
      </c>
      <c r="Z395" s="36">
        <f>IFERROR(IF(Y395=0,"",ROUNDUP(Y395/H395,0)*0.00753),"")</f>
        <v>2.2589999999999999E-2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7.0000000000000009</v>
      </c>
      <c r="BN395" s="64">
        <f>IFERROR(Y395*I395/H395,"0")</f>
        <v>8.9250000000000007</v>
      </c>
      <c r="BO395" s="64">
        <f>IFERROR(1/J395*(X395/H395),"0")</f>
        <v>1.5082956259426848E-2</v>
      </c>
      <c r="BP395" s="64">
        <f>IFERROR(1/J395*(Y395/H395),"0")</f>
        <v>1.9230769230769232E-2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2.3529411764705883</v>
      </c>
      <c r="Y397" s="779">
        <f>IFERROR(Y393/H393,"0")+IFERROR(Y394/H394,"0")+IFERROR(Y395/H395,"0")+IFERROR(Y396/H396,"0")</f>
        <v>3</v>
      </c>
      <c r="Z397" s="779">
        <f>IFERROR(IF(Z393="",0,Z393),"0")+IFERROR(IF(Z394="",0,Z394),"0")+IFERROR(IF(Z395="",0,Z395),"0")+IFERROR(IF(Z396="",0,Z396),"0")</f>
        <v>2.2589999999999999E-2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6</v>
      </c>
      <c r="Y398" s="779">
        <f>IFERROR(SUM(Y393:Y396),"0")</f>
        <v>7.6499999999999995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72</v>
      </c>
      <c r="Y407" s="778">
        <f>IFERROR(IF(X407="",0,CEILING((X407/$H407),1)*$H407),"")</f>
        <v>72</v>
      </c>
      <c r="Z407" s="36">
        <f>IFERROR(IF(Y407=0,"",ROUNDUP(Y407/H407,0)*0.00753),"")</f>
        <v>0.30120000000000002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81.92</v>
      </c>
      <c r="BN407" s="64">
        <f>IFERROR(Y407*I407/H407,"0")</f>
        <v>81.92</v>
      </c>
      <c r="BO407" s="64">
        <f>IFERROR(1/J407*(X407/H407),"0")</f>
        <v>0.25641025641025639</v>
      </c>
      <c r="BP407" s="64">
        <f>IFERROR(1/J407*(Y407/H407),"0")</f>
        <v>0.25641025641025639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40</v>
      </c>
      <c r="Y408" s="779">
        <f>IFERROR(Y407/H407,"0")</f>
        <v>40</v>
      </c>
      <c r="Z408" s="779">
        <f>IFERROR(IF(Z407="",0,Z407),"0")</f>
        <v>0.30120000000000002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72</v>
      </c>
      <c r="Y409" s="779">
        <f>IFERROR(SUM(Y407:Y407),"0")</f>
        <v>72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17</v>
      </c>
      <c r="Y411" s="778">
        <f>IFERROR(IF(X411="",0,CEILING((X411/$H411),1)*$H411),"")</f>
        <v>24.299999999999997</v>
      </c>
      <c r="Z411" s="36">
        <f>IFERROR(IF(Y411=0,"",ROUNDUP(Y411/H411,0)*0.02175),"")</f>
        <v>6.5250000000000002E-2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18.183703703703703</v>
      </c>
      <c r="BN411" s="64">
        <f>IFERROR(Y411*I411/H411,"0")</f>
        <v>25.991999999999997</v>
      </c>
      <c r="BO411" s="64">
        <f>IFERROR(1/J411*(X411/H411),"0")</f>
        <v>3.7477954144620809E-2</v>
      </c>
      <c r="BP411" s="64">
        <f>IFERROR(1/J411*(Y411/H411),"0")</f>
        <v>5.3571428571428568E-2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2.0987654320987654</v>
      </c>
      <c r="Y414" s="779">
        <f>IFERROR(Y411/H411,"0")+IFERROR(Y412/H412,"0")+IFERROR(Y413/H413,"0")</f>
        <v>3</v>
      </c>
      <c r="Z414" s="779">
        <f>IFERROR(IF(Z411="",0,Z411),"0")+IFERROR(IF(Z412="",0,Z412),"0")+IFERROR(IF(Z413="",0,Z413),"0")</f>
        <v>6.5250000000000002E-2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17</v>
      </c>
      <c r="Y415" s="779">
        <f>IFERROR(SUM(Y411:Y413),"0")</f>
        <v>24.299999999999997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460</v>
      </c>
      <c r="Y422" s="778">
        <f t="shared" si="82"/>
        <v>465</v>
      </c>
      <c r="Z422" s="36">
        <f>IFERROR(IF(Y422=0,"",ROUNDUP(Y422/H422,0)*0.02175),"")</f>
        <v>0.6742499999999999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474.72</v>
      </c>
      <c r="BN422" s="64">
        <f t="shared" si="84"/>
        <v>479.88</v>
      </c>
      <c r="BO422" s="64">
        <f t="shared" si="85"/>
        <v>0.63888888888888884</v>
      </c>
      <c r="BP422" s="64">
        <f t="shared" si="86"/>
        <v>0.64583333333333326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500</v>
      </c>
      <c r="Y423" s="778">
        <f t="shared" si="82"/>
        <v>510</v>
      </c>
      <c r="Z423" s="36">
        <f>IFERROR(IF(Y423=0,"",ROUNDUP(Y423/H423,0)*0.02175),"")</f>
        <v>0.73949999999999994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516</v>
      </c>
      <c r="BN423" s="64">
        <f t="shared" si="84"/>
        <v>526.32000000000005</v>
      </c>
      <c r="BO423" s="64">
        <f t="shared" si="85"/>
        <v>0.69444444444444442</v>
      </c>
      <c r="BP423" s="64">
        <f t="shared" si="86"/>
        <v>0.70833333333333326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130.66666666666669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2.871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1960</v>
      </c>
      <c r="Y431" s="779">
        <f>IFERROR(SUM(Y419:Y429),"0")</f>
        <v>1980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952</v>
      </c>
      <c r="Y433" s="778">
        <f>IFERROR(IF(X433="",0,CEILING((X433/$H433),1)*$H433),"")</f>
        <v>960</v>
      </c>
      <c r="Z433" s="36">
        <f>IFERROR(IF(Y433=0,"",ROUNDUP(Y433/H433,0)*0.02175),"")</f>
        <v>1.3919999999999999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982.46400000000006</v>
      </c>
      <c r="BN433" s="64">
        <f>IFERROR(Y433*I433/H433,"0")</f>
        <v>990.72</v>
      </c>
      <c r="BO433" s="64">
        <f>IFERROR(1/J433*(X433/H433),"0")</f>
        <v>1.3222222222222222</v>
      </c>
      <c r="BP433" s="64">
        <f>IFERROR(1/J433*(Y433/H433),"0")</f>
        <v>1.3333333333333333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63.466666666666669</v>
      </c>
      <c r="Y435" s="779">
        <f>IFERROR(Y433/H433,"0")+IFERROR(Y434/H434,"0")</f>
        <v>64</v>
      </c>
      <c r="Z435" s="779">
        <f>IFERROR(IF(Z433="",0,Z433),"0")+IFERROR(IF(Z434="",0,Z434),"0")</f>
        <v>1.3919999999999999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952</v>
      </c>
      <c r="Y436" s="779">
        <f>IFERROR(SUM(Y433:Y434),"0")</f>
        <v>960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165</v>
      </c>
      <c r="Y445" s="778">
        <f>IFERROR(IF(X445="",0,CEILING((X445/$H445),1)*$H445),"")</f>
        <v>171.6</v>
      </c>
      <c r="Z445" s="36">
        <f>IFERROR(IF(Y445=0,"",ROUNDUP(Y445/H445,0)*0.02175),"")</f>
        <v>0.47849999999999998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176.93076923076924</v>
      </c>
      <c r="BN445" s="64">
        <f>IFERROR(Y445*I445/H445,"0")</f>
        <v>184.00800000000001</v>
      </c>
      <c r="BO445" s="64">
        <f>IFERROR(1/J445*(X445/H445),"0")</f>
        <v>0.37774725274725274</v>
      </c>
      <c r="BP445" s="64">
        <f>IFERROR(1/J445*(Y445/H445),"0")</f>
        <v>0.39285714285714285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21.153846153846153</v>
      </c>
      <c r="Y448" s="779">
        <f>IFERROR(Y445/H445,"0")+IFERROR(Y446/H446,"0")+IFERROR(Y447/H447,"0")</f>
        <v>22</v>
      </c>
      <c r="Z448" s="779">
        <f>IFERROR(IF(Z445="",0,Z445),"0")+IFERROR(IF(Z446="",0,Z446),"0")+IFERROR(IF(Z447="",0,Z447),"0")</f>
        <v>0.47849999999999998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165</v>
      </c>
      <c r="Y449" s="779">
        <f>IFERROR(SUM(Y445:Y447),"0")</f>
        <v>171.6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1139</v>
      </c>
      <c r="Y468" s="778">
        <f t="shared" ref="Y468:Y474" si="93">IFERROR(IF(X468="",0,CEILING((X468/$H468),1)*$H468),"")</f>
        <v>1146.5999999999999</v>
      </c>
      <c r="Z468" s="36">
        <f>IFERROR(IF(Y468=0,"",ROUNDUP(Y468/H468,0)*0.02175),"")</f>
        <v>3.1972499999999999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1221.3584615384618</v>
      </c>
      <c r="BN468" s="64">
        <f t="shared" ref="BN468:BN474" si="95">IFERROR(Y468*I468/H468,"0")</f>
        <v>1229.508</v>
      </c>
      <c r="BO468" s="64">
        <f t="shared" ref="BO468:BO474" si="96">IFERROR(1/J468*(X468/H468),"0")</f>
        <v>2.6076007326007322</v>
      </c>
      <c r="BP468" s="64">
        <f t="shared" ref="BP468:BP474" si="97">IFERROR(1/J468*(Y468/H468),"0")</f>
        <v>2.625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146.02564102564102</v>
      </c>
      <c r="Y475" s="779">
        <f>IFERROR(Y468/H468,"0")+IFERROR(Y469/H469,"0")+IFERROR(Y470/H470,"0")+IFERROR(Y471/H471,"0")+IFERROR(Y472/H472,"0")+IFERROR(Y473/H473,"0")+IFERROR(Y474/H474,"0")</f>
        <v>147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3.1972499999999999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1139</v>
      </c>
      <c r="Y476" s="779">
        <f>IFERROR(SUM(Y468:Y474),"0")</f>
        <v>1146.5999999999999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50</v>
      </c>
      <c r="Y490" s="778">
        <f t="shared" si="98"/>
        <v>50.400000000000006</v>
      </c>
      <c r="Z490" s="36">
        <f>IFERROR(IF(Y490=0,"",ROUNDUP(Y490/H490,0)*0.00753),"")</f>
        <v>9.0359999999999996E-2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52.738095238095234</v>
      </c>
      <c r="BN490" s="64">
        <f t="shared" si="100"/>
        <v>53.160000000000004</v>
      </c>
      <c r="BO490" s="64">
        <f t="shared" si="101"/>
        <v>7.6312576312576319E-2</v>
      </c>
      <c r="BP490" s="64">
        <f t="shared" si="102"/>
        <v>7.6923076923076927E-2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11.904761904761905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9.0359999999999996E-2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50</v>
      </c>
      <c r="Y508" s="779">
        <f>IFERROR(SUM(Y489:Y506),"0")</f>
        <v>50.400000000000006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2</v>
      </c>
      <c r="Y518" s="779">
        <f>IFERROR(SUM(Y515:Y516),"0")</f>
        <v>2.4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50</v>
      </c>
      <c r="Y525" s="778">
        <f>IFERROR(IF(X525="",0,CEILING((X525/$H525),1)*$H525),"")</f>
        <v>50.400000000000006</v>
      </c>
      <c r="Z525" s="36">
        <f>IFERROR(IF(Y525=0,"",ROUNDUP(Y525/H525,0)*0.00753),"")</f>
        <v>9.0359999999999996E-2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52.738095238095234</v>
      </c>
      <c r="BN525" s="64">
        <f>IFERROR(Y525*I525/H525,"0")</f>
        <v>53.160000000000004</v>
      </c>
      <c r="BO525" s="64">
        <f>IFERROR(1/J525*(X525/H525),"0")</f>
        <v>7.6312576312576319E-2</v>
      </c>
      <c r="BP525" s="64">
        <f>IFERROR(1/J525*(Y525/H525),"0")</f>
        <v>7.6923076923076927E-2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11.904761904761905</v>
      </c>
      <c r="Y530" s="779">
        <f>IFERROR(Y525/H525,"0")+IFERROR(Y526/H526,"0")+IFERROR(Y527/H527,"0")+IFERROR(Y528/H528,"0")+IFERROR(Y529/H529,"0")</f>
        <v>12</v>
      </c>
      <c r="Z530" s="779">
        <f>IFERROR(IF(Z525="",0,Z525),"0")+IFERROR(IF(Z526="",0,Z526),"0")+IFERROR(IF(Z527="",0,Z527),"0")+IFERROR(IF(Z528="",0,Z528),"0")+IFERROR(IF(Z529="",0,Z529),"0")</f>
        <v>9.0359999999999996E-2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50</v>
      </c>
      <c r="Y531" s="779">
        <f>IFERROR(SUM(Y525:Y529),"0")</f>
        <v>50.400000000000006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7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8.4</v>
      </c>
      <c r="BN537" s="64">
        <f>IFERROR(Y537*I537/H537,"0")</f>
        <v>10.799999999999999</v>
      </c>
      <c r="BO537" s="64">
        <f>IFERROR(1/J537*(X537/H537),"0")</f>
        <v>1.1666666666666667E-2</v>
      </c>
      <c r="BP537" s="64">
        <f>IFERROR(1/J537*(Y537/H537),"0")</f>
        <v>1.4999999999999999E-2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2.3333333333333335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7</v>
      </c>
      <c r="Y539" s="779">
        <f>IFERROR(SUM(Y537:Y537),"0")</f>
        <v>9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165</v>
      </c>
      <c r="Y556" s="778">
        <f t="shared" ref="Y556:Y566" si="104">IFERROR(IF(X556="",0,CEILING((X556/$H556),1)*$H556),"")</f>
        <v>168.96</v>
      </c>
      <c r="Z556" s="36">
        <f t="shared" ref="Z556:Z561" si="105">IFERROR(IF(Y556=0,"",ROUNDUP(Y556/H556,0)*0.01196),"")</f>
        <v>0.38272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176.24999999999997</v>
      </c>
      <c r="BN556" s="64">
        <f t="shared" ref="BN556:BN566" si="107">IFERROR(Y556*I556/H556,"0")</f>
        <v>180.48</v>
      </c>
      <c r="BO556" s="64">
        <f t="shared" ref="BO556:BO566" si="108">IFERROR(1/J556*(X556/H556),"0")</f>
        <v>0.30048076923076927</v>
      </c>
      <c r="BP556" s="64">
        <f t="shared" ref="BP556:BP566" si="109">IFERROR(1/J556*(Y556/H556),"0")</f>
        <v>0.30769230769230771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62</v>
      </c>
      <c r="Y557" s="778">
        <f t="shared" si="104"/>
        <v>63.36</v>
      </c>
      <c r="Z557" s="36">
        <f t="shared" si="105"/>
        <v>0.14352000000000001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66.22727272727272</v>
      </c>
      <c r="BN557" s="64">
        <f t="shared" si="107"/>
        <v>67.679999999999993</v>
      </c>
      <c r="BO557" s="64">
        <f t="shared" si="108"/>
        <v>0.11290792540792541</v>
      </c>
      <c r="BP557" s="64">
        <f t="shared" si="109"/>
        <v>0.11538461538461539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932</v>
      </c>
      <c r="Y559" s="778">
        <f t="shared" si="104"/>
        <v>934.56000000000006</v>
      </c>
      <c r="Z559" s="36">
        <f t="shared" si="105"/>
        <v>2.1169199999999999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995.54545454545439</v>
      </c>
      <c r="BN559" s="64">
        <f t="shared" si="107"/>
        <v>998.28000000000009</v>
      </c>
      <c r="BO559" s="64">
        <f t="shared" si="108"/>
        <v>1.6972610722610721</v>
      </c>
      <c r="BP559" s="64">
        <f t="shared" si="109"/>
        <v>1.7019230769230771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549</v>
      </c>
      <c r="Y561" s="778">
        <f t="shared" si="104"/>
        <v>549.12</v>
      </c>
      <c r="Z561" s="36">
        <f t="shared" si="105"/>
        <v>1.2438400000000001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586.43181818181813</v>
      </c>
      <c r="BN561" s="64">
        <f t="shared" si="107"/>
        <v>586.55999999999995</v>
      </c>
      <c r="BO561" s="64">
        <f t="shared" si="108"/>
        <v>0.99978146853146854</v>
      </c>
      <c r="BP561" s="64">
        <f t="shared" si="109"/>
        <v>1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323.4848484848485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3.887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1708</v>
      </c>
      <c r="Y568" s="779">
        <f>IFERROR(SUM(Y556:Y566),"0")</f>
        <v>1716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670</v>
      </c>
      <c r="Y570" s="778">
        <f>IFERROR(IF(X570="",0,CEILING((X570/$H570),1)*$H570),"")</f>
        <v>670.56000000000006</v>
      </c>
      <c r="Z570" s="36">
        <f>IFERROR(IF(Y570=0,"",ROUNDUP(Y570/H570,0)*0.01196),"")</f>
        <v>1.51892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715.68181818181813</v>
      </c>
      <c r="BN570" s="64">
        <f>IFERROR(Y570*I570/H570,"0")</f>
        <v>716.28</v>
      </c>
      <c r="BO570" s="64">
        <f>IFERROR(1/J570*(X570/H570),"0")</f>
        <v>1.2201340326340326</v>
      </c>
      <c r="BP570" s="64">
        <f>IFERROR(1/J570*(Y570/H570),"0")</f>
        <v>1.2211538461538463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54</v>
      </c>
      <c r="Y571" s="778">
        <f>IFERROR(IF(X571="",0,CEILING((X571/$H571),1)*$H571),"")</f>
        <v>54</v>
      </c>
      <c r="Z571" s="36">
        <f>IFERROR(IF(Y571=0,"",ROUNDUP(Y571/H571,0)*0.00902),"")</f>
        <v>0.1353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57.15</v>
      </c>
      <c r="BN571" s="64">
        <f>IFERROR(Y571*I571/H571,"0")</f>
        <v>57.15</v>
      </c>
      <c r="BO571" s="64">
        <f>IFERROR(1/J571*(X571/H571),"0")</f>
        <v>0.11363636363636365</v>
      </c>
      <c r="BP571" s="64">
        <f>IFERROR(1/J571*(Y571/H571),"0")</f>
        <v>0.11363636363636365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141.89393939393938</v>
      </c>
      <c r="Y573" s="779">
        <f>IFERROR(Y570/H570,"0")+IFERROR(Y571/H571,"0")+IFERROR(Y572/H572,"0")</f>
        <v>142</v>
      </c>
      <c r="Z573" s="779">
        <f>IFERROR(IF(Z570="",0,Z570),"0")+IFERROR(IF(Z571="",0,Z571),"0")+IFERROR(IF(Z572="",0,Z572),"0")</f>
        <v>1.65422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724</v>
      </c>
      <c r="Y574" s="779">
        <f>IFERROR(SUM(Y570:Y572),"0")</f>
        <v>724.56000000000006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452</v>
      </c>
      <c r="Y576" s="778">
        <f t="shared" ref="Y576:Y584" si="110">IFERROR(IF(X576="",0,CEILING((X576/$H576),1)*$H576),"")</f>
        <v>454.08000000000004</v>
      </c>
      <c r="Z576" s="36">
        <f>IFERROR(IF(Y576=0,"",ROUNDUP(Y576/H576,0)*0.01196),"")</f>
        <v>1.0285599999999999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482.81818181818176</v>
      </c>
      <c r="BN576" s="64">
        <f t="shared" ref="BN576:BN584" si="112">IFERROR(Y576*I576/H576,"0")</f>
        <v>485.03999999999996</v>
      </c>
      <c r="BO576" s="64">
        <f t="shared" ref="BO576:BO584" si="113">IFERROR(1/J576*(X576/H576),"0")</f>
        <v>0.8231351981351982</v>
      </c>
      <c r="BP576" s="64">
        <f t="shared" ref="BP576:BP584" si="114">IFERROR(1/J576*(Y576/H576),"0")</f>
        <v>0.82692307692307698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226</v>
      </c>
      <c r="Y577" s="778">
        <f t="shared" si="110"/>
        <v>227.04000000000002</v>
      </c>
      <c r="Z577" s="36">
        <f>IFERROR(IF(Y577=0,"",ROUNDUP(Y577/H577,0)*0.01196),"")</f>
        <v>0.51427999999999996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241.40909090909088</v>
      </c>
      <c r="BN577" s="64">
        <f t="shared" si="112"/>
        <v>242.51999999999998</v>
      </c>
      <c r="BO577" s="64">
        <f t="shared" si="113"/>
        <v>0.4115675990675991</v>
      </c>
      <c r="BP577" s="64">
        <f t="shared" si="114"/>
        <v>0.41346153846153849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941</v>
      </c>
      <c r="Y578" s="778">
        <f t="shared" si="110"/>
        <v>945.12</v>
      </c>
      <c r="Z578" s="36">
        <f>IFERROR(IF(Y578=0,"",ROUNDUP(Y578/H578,0)*0.01196),"")</f>
        <v>2.1408399999999999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1005.1590909090908</v>
      </c>
      <c r="BN578" s="64">
        <f t="shared" si="112"/>
        <v>1009.5599999999998</v>
      </c>
      <c r="BO578" s="64">
        <f t="shared" si="113"/>
        <v>1.7136509324009326</v>
      </c>
      <c r="BP578" s="64">
        <f t="shared" si="114"/>
        <v>1.7211538461538463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306.62878787878788</v>
      </c>
      <c r="Y585" s="779">
        <f>IFERROR(Y576/H576,"0")+IFERROR(Y577/H577,"0")+IFERROR(Y578/H578,"0")+IFERROR(Y579/H579,"0")+IFERROR(Y580/H580,"0")+IFERROR(Y581/H581,"0")+IFERROR(Y582/H582,"0")+IFERROR(Y583/H583,"0")+IFERROR(Y584/H584,"0")</f>
        <v>308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3.6836799999999998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1619</v>
      </c>
      <c r="Y586" s="779">
        <f>IFERROR(SUM(Y576:Y584),"0")</f>
        <v>1626.2400000000002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17102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17270.349999999999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18114.470143093815</v>
      </c>
      <c r="Y664" s="779">
        <f>IFERROR(SUM(BN22:BN660),"0")</f>
        <v>18293.276999999998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32</v>
      </c>
      <c r="Y665" s="38">
        <f>ROUNDUP(SUM(BP22:BP660),0)</f>
        <v>32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18914.470143093815</v>
      </c>
      <c r="Y666" s="779">
        <f>GrossWeightTotalR+PalletQtyTotalR*25</f>
        <v>19093.276999999998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3018.5788496124369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3044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37.513350000000003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458.4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678</v>
      </c>
      <c r="E673" s="46">
        <f>IFERROR(Y110*1,"0")+IFERROR(Y111*1,"0")+IFERROR(Y112*1,"0")+IFERROR(Y116*1,"0")+IFERROR(Y117*1,"0")+IFERROR(Y118*1,"0")+IFERROR(Y119*1,"0")+IFERROR(Y120*1,"0")+IFERROR(Y121*1,"0")</f>
        <v>998.1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1303.3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688.8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4073.7000000000003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117.6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418.95</v>
      </c>
      <c r="V673" s="46">
        <f>IFERROR(Y407*1,"0")+IFERROR(Y411*1,"0")+IFERROR(Y412*1,"0")+IFERROR(Y413*1,"0")</f>
        <v>96.3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3111.6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1146.5999999999999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52.800000000000004</v>
      </c>
      <c r="Z673" s="46">
        <f>IFERROR(Y521*1,"0")+IFERROR(Y525*1,"0")+IFERROR(Y526*1,"0")+IFERROR(Y527*1,"0")+IFERROR(Y528*1,"0")+IFERROR(Y529*1,"0")+IFERROR(Y533*1,"0")+IFERROR(Y537*1,"0")</f>
        <v>59.400000000000006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4066.7999999999997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