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B4CC85D-86AA-475C-9934-6BF993D795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8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7" i="1" l="1"/>
  <c r="BN27" i="1"/>
  <c r="Y664" i="1" s="1"/>
  <c r="Z27" i="1"/>
  <c r="BP31" i="1"/>
  <c r="Y665" i="1" s="1"/>
  <c r="BN31" i="1"/>
  <c r="Z31" i="1"/>
  <c r="Z38" i="1" s="1"/>
  <c r="BP36" i="1"/>
  <c r="BN36" i="1"/>
  <c r="Z36" i="1"/>
  <c r="BP54" i="1"/>
  <c r="BN54" i="1"/>
  <c r="Z54" i="1"/>
  <c r="BP67" i="1"/>
  <c r="BN67" i="1"/>
  <c r="Z67" i="1"/>
  <c r="Z75" i="1" s="1"/>
  <c r="BP71" i="1"/>
  <c r="BN71" i="1"/>
  <c r="Z71" i="1"/>
  <c r="Y75" i="1"/>
  <c r="BP79" i="1"/>
  <c r="BN79" i="1"/>
  <c r="Z79" i="1"/>
  <c r="Z82" i="1" s="1"/>
  <c r="BP87" i="1"/>
  <c r="BN87" i="1"/>
  <c r="Z87" i="1"/>
  <c r="Z182" i="1"/>
  <c r="X664" i="1"/>
  <c r="X663" i="1"/>
  <c r="Y39" i="1"/>
  <c r="BP30" i="1"/>
  <c r="BN30" i="1"/>
  <c r="Z30" i="1"/>
  <c r="BP34" i="1"/>
  <c r="BN34" i="1"/>
  <c r="Z34" i="1"/>
  <c r="Y38" i="1"/>
  <c r="Y667" i="1" s="1"/>
  <c r="BP52" i="1"/>
  <c r="BN52" i="1"/>
  <c r="Z52" i="1"/>
  <c r="Z57" i="1" s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Y82" i="1"/>
  <c r="BP81" i="1"/>
  <c r="BN81" i="1"/>
  <c r="Z81" i="1"/>
  <c r="Y83" i="1"/>
  <c r="Y92" i="1"/>
  <c r="BP85" i="1"/>
  <c r="BN85" i="1"/>
  <c r="Z85" i="1"/>
  <c r="Y91" i="1"/>
  <c r="BP89" i="1"/>
  <c r="BN89" i="1"/>
  <c r="Z89" i="1"/>
  <c r="Z100" i="1"/>
  <c r="Z205" i="1"/>
  <c r="Z249" i="1"/>
  <c r="Z465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7" i="1"/>
  <c r="Y24" i="1"/>
  <c r="C673" i="1"/>
  <c r="Y57" i="1"/>
  <c r="D673" i="1"/>
  <c r="Y76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Z148" i="1" s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Z188" i="1" s="1"/>
  <c r="BN186" i="1"/>
  <c r="Z198" i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Z219" i="1"/>
  <c r="BN219" i="1"/>
  <c r="BP219" i="1"/>
  <c r="Z221" i="1"/>
  <c r="BN221" i="1"/>
  <c r="Z223" i="1"/>
  <c r="BN223" i="1"/>
  <c r="Z225" i="1"/>
  <c r="BN225" i="1"/>
  <c r="Z231" i="1"/>
  <c r="Z241" i="1" s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Z314" i="1" s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390" i="1" s="1"/>
  <c r="Z403" i="1"/>
  <c r="BP401" i="1"/>
  <c r="BN401" i="1"/>
  <c r="Z401" i="1"/>
  <c r="Y403" i="1"/>
  <c r="BP439" i="1"/>
  <c r="BN439" i="1"/>
  <c r="Z439" i="1"/>
  <c r="Z530" i="1"/>
  <c r="BP526" i="1"/>
  <c r="BN526" i="1"/>
  <c r="Z526" i="1"/>
  <c r="Y530" i="1"/>
  <c r="BP543" i="1"/>
  <c r="BN543" i="1"/>
  <c r="Z543" i="1"/>
  <c r="Z546" i="1" s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K673" i="1"/>
  <c r="Y261" i="1"/>
  <c r="Y298" i="1"/>
  <c r="P673" i="1"/>
  <c r="Y305" i="1"/>
  <c r="Q673" i="1"/>
  <c r="Y314" i="1"/>
  <c r="T673" i="1"/>
  <c r="Y347" i="1"/>
  <c r="Z397" i="1"/>
  <c r="BP395" i="1"/>
  <c r="BN395" i="1"/>
  <c r="Z395" i="1"/>
  <c r="Y404" i="1"/>
  <c r="BP412" i="1"/>
  <c r="BN412" i="1"/>
  <c r="Z412" i="1"/>
  <c r="Z414" i="1" s="1"/>
  <c r="BP422" i="1"/>
  <c r="BN422" i="1"/>
  <c r="Z422" i="1"/>
  <c r="BP426" i="1"/>
  <c r="BN426" i="1"/>
  <c r="Z426" i="1"/>
  <c r="Z430" i="1" s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567" i="1"/>
  <c r="Z507" i="1"/>
  <c r="Z475" i="1"/>
  <c r="Z460" i="1"/>
  <c r="Z292" i="1"/>
  <c r="X666" i="1"/>
  <c r="Z636" i="1"/>
  <c r="Z649" i="1"/>
  <c r="Z615" i="1"/>
  <c r="Z585" i="1"/>
  <c r="Z573" i="1"/>
  <c r="Z368" i="1"/>
  <c r="Z261" i="1"/>
  <c r="Z227" i="1"/>
  <c r="Z138" i="1"/>
  <c r="Z131" i="1"/>
  <c r="Z106" i="1"/>
  <c r="Z274" i="1"/>
  <c r="Z91" i="1"/>
  <c r="Z668" i="1" s="1"/>
  <c r="Y663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<sst xmlns="http://schemas.openxmlformats.org/spreadsheetml/2006/main" count="3125" uniqueCount="1077">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</sst>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348</v>
      </c>
      <c r="Y51" s="778">
        <f t="shared" ref="Y51:Y56" si="6">IFERROR(IF(X51="",0,CEILING((X51/$H51),1)*$H51),"")</f>
        <v>356.40000000000003</v>
      </c>
      <c r="Z51" s="36">
        <f>IFERROR(IF(Y51=0,"",ROUNDUP(Y51/H51,0)*0.02175),"")</f>
        <v>0.71775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363.46666666666658</v>
      </c>
      <c r="BN51" s="64">
        <f t="shared" ref="BN51:BN56" si="8">IFERROR(Y51*I51/H51,"0")</f>
        <v>372.23999999999995</v>
      </c>
      <c r="BO51" s="64">
        <f t="shared" ref="BO51:BO56" si="9">IFERROR(1/J51*(X51/H51),"0")</f>
        <v>0.57539682539682535</v>
      </c>
      <c r="BP51" s="64">
        <f t="shared" ref="BP51:BP56" si="10">IFERROR(1/J51*(Y51/H51),"0")</f>
        <v>0.5892857142857143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32.222222222222221</v>
      </c>
      <c r="Y57" s="779">
        <f>IFERROR(Y51/H51,"0")+IFERROR(Y52/H52,"0")+IFERROR(Y53/H53,"0")+IFERROR(Y54/H54,"0")+IFERROR(Y55/H55,"0")+IFERROR(Y56/H56,"0")</f>
        <v>33</v>
      </c>
      <c r="Z57" s="779">
        <f>IFERROR(IF(Z51="",0,Z51),"0")+IFERROR(IF(Z52="",0,Z52),"0")+IFERROR(IF(Z53="",0,Z53),"0")+IFERROR(IF(Z54="",0,Z54),"0")+IFERROR(IF(Z55="",0,Z55),"0")+IFERROR(IF(Z56="",0,Z56),"0")</f>
        <v>0.71775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348</v>
      </c>
      <c r="Y58" s="779">
        <f>IFERROR(SUM(Y51:Y56),"0")</f>
        <v>356.40000000000003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67</v>
      </c>
      <c r="Y73" s="778">
        <f t="shared" si="11"/>
        <v>68</v>
      </c>
      <c r="Z73" s="36">
        <f>IFERROR(IF(Y73=0,"",ROUNDUP(Y73/H73,0)*0.00902),"")</f>
        <v>0.15334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70.517499999999998</v>
      </c>
      <c r="BN73" s="64">
        <f t="shared" si="13"/>
        <v>71.569999999999993</v>
      </c>
      <c r="BO73" s="64">
        <f t="shared" si="14"/>
        <v>0.12689393939393939</v>
      </c>
      <c r="BP73" s="64">
        <f t="shared" si="15"/>
        <v>0.12878787878787878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16.75</v>
      </c>
      <c r="Y75" s="779">
        <f>IFERROR(Y66/H66,"0")+IFERROR(Y67/H67,"0")+IFERROR(Y68/H68,"0")+IFERROR(Y69/H69,"0")+IFERROR(Y70/H70,"0")+IFERROR(Y71/H71,"0")+IFERROR(Y72/H72,"0")+IFERROR(Y73/H73,"0")+IFERROR(Y74/H74,"0")</f>
        <v>17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0.15334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67</v>
      </c>
      <c r="Y76" s="779">
        <f>IFERROR(SUM(Y66:Y74),"0")</f>
        <v>68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5</v>
      </c>
      <c r="Y89" s="778">
        <f t="shared" si="16"/>
        <v>5.4</v>
      </c>
      <c r="Z89" s="36">
        <f>IFERROR(IF(Y89=0,"",ROUNDUP(Y89/H89,0)*0.00502),"")</f>
        <v>1.506E-2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5.2777777777777777</v>
      </c>
      <c r="BN89" s="64">
        <f t="shared" si="18"/>
        <v>5.7</v>
      </c>
      <c r="BO89" s="64">
        <f t="shared" si="19"/>
        <v>1.1870845204178538E-2</v>
      </c>
      <c r="BP89" s="64">
        <f t="shared" si="20"/>
        <v>1.2820512820512822E-2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2</v>
      </c>
      <c r="Y90" s="778">
        <f t="shared" si="16"/>
        <v>3.6</v>
      </c>
      <c r="Z90" s="36">
        <f>IFERROR(IF(Y90=0,"",ROUNDUP(Y90/H90,0)*0.00502),"")</f>
        <v>1.004E-2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2.1111111111111112</v>
      </c>
      <c r="BN90" s="64">
        <f t="shared" si="18"/>
        <v>3.8</v>
      </c>
      <c r="BO90" s="64">
        <f t="shared" si="19"/>
        <v>4.7483380816714157E-3</v>
      </c>
      <c r="BP90" s="64">
        <f t="shared" si="20"/>
        <v>8.5470085470085479E-3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3.8888888888888888</v>
      </c>
      <c r="Y91" s="779">
        <f>IFERROR(Y85/H85,"0")+IFERROR(Y86/H86,"0")+IFERROR(Y87/H87,"0")+IFERROR(Y88/H88,"0")+IFERROR(Y89/H89,"0")+IFERROR(Y90/H90,"0")</f>
        <v>5</v>
      </c>
      <c r="Z91" s="779">
        <f>IFERROR(IF(Z85="",0,Z85),"0")+IFERROR(IF(Z86="",0,Z86),"0")+IFERROR(IF(Z87="",0,Z87),"0")+IFERROR(IF(Z88="",0,Z88),"0")+IFERROR(IF(Z89="",0,Z89),"0")+IFERROR(IF(Z90="",0,Z90),"0")</f>
        <v>2.5100000000000001E-2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7</v>
      </c>
      <c r="Y92" s="779">
        <f>IFERROR(SUM(Y85:Y90),"0")</f>
        <v>9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12</v>
      </c>
      <c r="Y95" s="778">
        <f t="shared" si="21"/>
        <v>16.8</v>
      </c>
      <c r="Z95" s="36">
        <f>IFERROR(IF(Y95=0,"",ROUNDUP(Y95/H95,0)*0.02175),"")</f>
        <v>4.3499999999999997E-2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12.685714285714285</v>
      </c>
      <c r="BN95" s="64">
        <f t="shared" si="23"/>
        <v>17.760000000000002</v>
      </c>
      <c r="BO95" s="64">
        <f t="shared" si="24"/>
        <v>2.5510204081632654E-2</v>
      </c>
      <c r="BP95" s="64">
        <f t="shared" si="25"/>
        <v>3.5714285714285712E-2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1.4285714285714286</v>
      </c>
      <c r="Y100" s="779">
        <f>IFERROR(Y94/H94,"0")+IFERROR(Y95/H95,"0")+IFERROR(Y96/H96,"0")+IFERROR(Y97/H97,"0")+IFERROR(Y98/H98,"0")+IFERROR(Y99/H99,"0")</f>
        <v>2</v>
      </c>
      <c r="Z100" s="779">
        <f>IFERROR(IF(Z94="",0,Z94),"0")+IFERROR(IF(Z95="",0,Z95),"0")+IFERROR(IF(Z96="",0,Z96),"0")+IFERROR(IF(Z97="",0,Z97),"0")+IFERROR(IF(Z98="",0,Z98),"0")+IFERROR(IF(Z99="",0,Z99),"0")</f>
        <v>4.3499999999999997E-2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12</v>
      </c>
      <c r="Y101" s="779">
        <f>IFERROR(SUM(Y94:Y99),"0")</f>
        <v>16.8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70</v>
      </c>
      <c r="Y104" s="778">
        <f>IFERROR(IF(X104="",0,CEILING((X104/$H104),1)*$H104),"")</f>
        <v>75.600000000000009</v>
      </c>
      <c r="Z104" s="36">
        <f>IFERROR(IF(Y104=0,"",ROUNDUP(Y104/H104,0)*0.02175),"")</f>
        <v>0.19574999999999998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74.7</v>
      </c>
      <c r="BN104" s="64">
        <f>IFERROR(Y104*I104/H104,"0")</f>
        <v>80.676000000000016</v>
      </c>
      <c r="BO104" s="64">
        <f>IFERROR(1/J104*(X104/H104),"0")</f>
        <v>0.14880952380952378</v>
      </c>
      <c r="BP104" s="64">
        <f>IFERROR(1/J104*(Y104/H104),"0")</f>
        <v>0.1607142857142857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8.3333333333333321</v>
      </c>
      <c r="Y106" s="779">
        <f>IFERROR(Y103/H103,"0")+IFERROR(Y104/H104,"0")+IFERROR(Y105/H105,"0")</f>
        <v>9</v>
      </c>
      <c r="Z106" s="779">
        <f>IFERROR(IF(Z103="",0,Z103),"0")+IFERROR(IF(Z104="",0,Z104),"0")+IFERROR(IF(Z105="",0,Z105),"0")</f>
        <v>0.19574999999999998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70</v>
      </c>
      <c r="Y107" s="779">
        <f>IFERROR(SUM(Y103:Y105),"0")</f>
        <v>75.600000000000009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642</v>
      </c>
      <c r="Y110" s="778">
        <f>IFERROR(IF(X110="",0,CEILING((X110/$H110),1)*$H110),"")</f>
        <v>648</v>
      </c>
      <c r="Z110" s="36">
        <f>IFERROR(IF(Y110=0,"",ROUNDUP(Y110/H110,0)*0.02175),"")</f>
        <v>1.3049999999999999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670.53333333333319</v>
      </c>
      <c r="BN110" s="64">
        <f>IFERROR(Y110*I110/H110,"0")</f>
        <v>676.8</v>
      </c>
      <c r="BO110" s="64">
        <f>IFERROR(1/J110*(X110/H110),"0")</f>
        <v>1.0615079365079365</v>
      </c>
      <c r="BP110" s="64">
        <f>IFERROR(1/J110*(Y110/H110),"0")</f>
        <v>1.0714285714285712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5</v>
      </c>
      <c r="Y112" s="778">
        <f>IFERROR(IF(X112="",0,CEILING((X112/$H112),1)*$H112),"")</f>
        <v>9</v>
      </c>
      <c r="Z112" s="36">
        <f>IFERROR(IF(Y112=0,"",ROUNDUP(Y112/H112,0)*0.00902),"")</f>
        <v>1.804E-2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5.2333333333333334</v>
      </c>
      <c r="BN112" s="64">
        <f>IFERROR(Y112*I112/H112,"0")</f>
        <v>9.42</v>
      </c>
      <c r="BO112" s="64">
        <f>IFERROR(1/J112*(X112/H112),"0")</f>
        <v>8.4175084175084174E-3</v>
      </c>
      <c r="BP112" s="64">
        <f>IFERROR(1/J112*(Y112/H112),"0")</f>
        <v>1.5151515151515152E-2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60.555555555555557</v>
      </c>
      <c r="Y113" s="779">
        <f>IFERROR(Y110/H110,"0")+IFERROR(Y111/H111,"0")+IFERROR(Y112/H112,"0")</f>
        <v>61.999999999999993</v>
      </c>
      <c r="Z113" s="779">
        <f>IFERROR(IF(Z110="",0,Z110),"0")+IFERROR(IF(Z111="",0,Z111),"0")+IFERROR(IF(Z112="",0,Z112),"0")</f>
        <v>1.32304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647</v>
      </c>
      <c r="Y114" s="779">
        <f>IFERROR(SUM(Y110:Y112),"0")</f>
        <v>657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529</v>
      </c>
      <c r="Y116" s="778">
        <f t="shared" ref="Y116:Y121" si="26">IFERROR(IF(X116="",0,CEILING((X116/$H116),1)*$H116),"")</f>
        <v>529.20000000000005</v>
      </c>
      <c r="Z116" s="36">
        <f>IFERROR(IF(Y116=0,"",ROUNDUP(Y116/H116,0)*0.02175),"")</f>
        <v>1.37025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564.51857142857148</v>
      </c>
      <c r="BN116" s="64">
        <f t="shared" ref="BN116:BN121" si="28">IFERROR(Y116*I116/H116,"0")</f>
        <v>564.73199999999997</v>
      </c>
      <c r="BO116" s="64">
        <f t="shared" ref="BO116:BO121" si="29">IFERROR(1/J116*(X116/H116),"0")</f>
        <v>1.1245748299319727</v>
      </c>
      <c r="BP116" s="64">
        <f t="shared" ref="BP116:BP121" si="30">IFERROR(1/J116*(Y116/H116),"0")</f>
        <v>1.125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62.976190476190474</v>
      </c>
      <c r="Y122" s="779">
        <f>IFERROR(Y116/H116,"0")+IFERROR(Y117/H117,"0")+IFERROR(Y118/H118,"0")+IFERROR(Y119/H119,"0")+IFERROR(Y120/H120,"0")+IFERROR(Y121/H121,"0")</f>
        <v>63</v>
      </c>
      <c r="Z122" s="779">
        <f>IFERROR(IF(Z116="",0,Z116),"0")+IFERROR(IF(Z117="",0,Z117),"0")+IFERROR(IF(Z118="",0,Z118),"0")+IFERROR(IF(Z119="",0,Z119),"0")+IFERROR(IF(Z120="",0,Z120),"0")+IFERROR(IF(Z121="",0,Z121),"0")</f>
        <v>1.37025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529</v>
      </c>
      <c r="Y123" s="779">
        <f>IFERROR(SUM(Y116:Y121),"0")</f>
        <v>529.20000000000005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246</v>
      </c>
      <c r="Y126" s="778">
        <f>IFERROR(IF(X126="",0,CEILING((X126/$H126),1)*$H126),"")</f>
        <v>246.39999999999998</v>
      </c>
      <c r="Z126" s="36">
        <f>IFERROR(IF(Y126=0,"",ROUNDUP(Y126/H126,0)*0.02175),"")</f>
        <v>0.47849999999999998</v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256.54285714285714</v>
      </c>
      <c r="BN126" s="64">
        <f>IFERROR(Y126*I126/H126,"0")</f>
        <v>256.95999999999998</v>
      </c>
      <c r="BO126" s="64">
        <f>IFERROR(1/J126*(X126/H126),"0")</f>
        <v>0.39221938775510201</v>
      </c>
      <c r="BP126" s="64">
        <f>IFERROR(1/J126*(Y126/H126),"0")</f>
        <v>0.39285714285714285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86</v>
      </c>
      <c r="Y129" s="778">
        <f>IFERROR(IF(X129="",0,CEILING((X129/$H129),1)*$H129),"")</f>
        <v>90</v>
      </c>
      <c r="Z129" s="36">
        <f>IFERROR(IF(Y129=0,"",ROUNDUP(Y129/H129,0)*0.00902),"")</f>
        <v>0.1804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90.013333333333335</v>
      </c>
      <c r="BN129" s="64">
        <f>IFERROR(Y129*I129/H129,"0")</f>
        <v>94.199999999999989</v>
      </c>
      <c r="BO129" s="64">
        <f>IFERROR(1/J129*(X129/H129),"0")</f>
        <v>0.14478114478114479</v>
      </c>
      <c r="BP129" s="64">
        <f>IFERROR(1/J129*(Y129/H129),"0")</f>
        <v>0.15151515151515152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41.075396825396822</v>
      </c>
      <c r="Y131" s="779">
        <f>IFERROR(Y126/H126,"0")+IFERROR(Y127/H127,"0")+IFERROR(Y128/H128,"0")+IFERROR(Y129/H129,"0")+IFERROR(Y130/H130,"0")</f>
        <v>42</v>
      </c>
      <c r="Z131" s="779">
        <f>IFERROR(IF(Z126="",0,Z126),"0")+IFERROR(IF(Z127="",0,Z127),"0")+IFERROR(IF(Z128="",0,Z128),"0")+IFERROR(IF(Z129="",0,Z129),"0")+IFERROR(IF(Z130="",0,Z130),"0")</f>
        <v>0.65890000000000004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332</v>
      </c>
      <c r="Y132" s="779">
        <f>IFERROR(SUM(Y126:Y130),"0")</f>
        <v>336.4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15</v>
      </c>
      <c r="Y134" s="778">
        <f>IFERROR(IF(X134="",0,CEILING((X134/$H134),1)*$H134),"")</f>
        <v>21.6</v>
      </c>
      <c r="Z134" s="36">
        <f>IFERROR(IF(Y134=0,"",ROUNDUP(Y134/H134,0)*0.02175),"")</f>
        <v>4.3499999999999997E-2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15.666666666666664</v>
      </c>
      <c r="BN134" s="64">
        <f>IFERROR(Y134*I134/H134,"0")</f>
        <v>22.56</v>
      </c>
      <c r="BO134" s="64">
        <f>IFERROR(1/J134*(X134/H134),"0")</f>
        <v>2.48015873015873E-2</v>
      </c>
      <c r="BP134" s="64">
        <f>IFERROR(1/J134*(Y134/H134),"0")</f>
        <v>3.5714285714285712E-2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1.3888888888888888</v>
      </c>
      <c r="Y138" s="779">
        <f>IFERROR(Y134/H134,"0")+IFERROR(Y135/H135,"0")+IFERROR(Y136/H136,"0")+IFERROR(Y137/H137,"0")</f>
        <v>2</v>
      </c>
      <c r="Z138" s="779">
        <f>IFERROR(IF(Z134="",0,Z134),"0")+IFERROR(IF(Z135="",0,Z135),"0")+IFERROR(IF(Z136="",0,Z136),"0")+IFERROR(IF(Z137="",0,Z137),"0")</f>
        <v>4.3499999999999997E-2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15</v>
      </c>
      <c r="Y139" s="779">
        <f>IFERROR(SUM(Y134:Y137),"0")</f>
        <v>21.6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770</v>
      </c>
      <c r="Y141" s="778">
        <f t="shared" ref="Y141:Y147" si="31">IFERROR(IF(X141="",0,CEILING((X141/$H141),1)*$H141),"")</f>
        <v>772.80000000000007</v>
      </c>
      <c r="Z141" s="36">
        <f>IFERROR(IF(Y141=0,"",ROUNDUP(Y141/H141,0)*0.02175),"")</f>
        <v>2.0009999999999999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821.15</v>
      </c>
      <c r="BN141" s="64">
        <f t="shared" ref="BN141:BN147" si="33">IFERROR(Y141*I141/H141,"0")</f>
        <v>824.13600000000008</v>
      </c>
      <c r="BO141" s="64">
        <f t="shared" ref="BO141:BO147" si="34">IFERROR(1/J141*(X141/H141),"0")</f>
        <v>1.6369047619047616</v>
      </c>
      <c r="BP141" s="64">
        <f t="shared" ref="BP141:BP147" si="35">IFERROR(1/J141*(Y141/H141),"0")</f>
        <v>1.6428571428571428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195</v>
      </c>
      <c r="Y145" s="778">
        <f t="shared" si="31"/>
        <v>197.10000000000002</v>
      </c>
      <c r="Z145" s="36">
        <f>IFERROR(IF(Y145=0,"",ROUNDUP(Y145/H145,0)*0.00753),"")</f>
        <v>0.54969000000000001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214.64444444444442</v>
      </c>
      <c r="BN145" s="64">
        <f t="shared" si="33"/>
        <v>216.95599999999999</v>
      </c>
      <c r="BO145" s="64">
        <f t="shared" si="34"/>
        <v>0.46296296296296291</v>
      </c>
      <c r="BP145" s="64">
        <f t="shared" si="35"/>
        <v>0.46794871794871795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163.88888888888886</v>
      </c>
      <c r="Y148" s="779">
        <f>IFERROR(Y141/H141,"0")+IFERROR(Y142/H142,"0")+IFERROR(Y143/H143,"0")+IFERROR(Y144/H144,"0")+IFERROR(Y145/H145,"0")+IFERROR(Y146/H146,"0")+IFERROR(Y147/H147,"0")</f>
        <v>165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2.5506899999999999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965</v>
      </c>
      <c r="Y149" s="779">
        <f>IFERROR(SUM(Y141:Y147),"0")</f>
        <v>969.90000000000009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53</v>
      </c>
      <c r="Y185" s="778">
        <f>IFERROR(IF(X185="",0,CEILING((X185/$H185),1)*$H185),"")</f>
        <v>58.800000000000004</v>
      </c>
      <c r="Z185" s="36">
        <f>IFERROR(IF(Y185=0,"",ROUNDUP(Y185/H185,0)*0.02175),"")</f>
        <v>0.15225</v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56.558571428571433</v>
      </c>
      <c r="BN185" s="64">
        <f>IFERROR(Y185*I185/H185,"0")</f>
        <v>62.748000000000005</v>
      </c>
      <c r="BO185" s="64">
        <f>IFERROR(1/J185*(X185/H185),"0")</f>
        <v>0.11267006802721087</v>
      </c>
      <c r="BP185" s="64">
        <f>IFERROR(1/J185*(Y185/H185),"0")</f>
        <v>0.125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6.3095238095238093</v>
      </c>
      <c r="Y188" s="779">
        <f>IFERROR(Y185/H185,"0")+IFERROR(Y186/H186,"0")+IFERROR(Y187/H187,"0")</f>
        <v>7</v>
      </c>
      <c r="Z188" s="779">
        <f>IFERROR(IF(Z185="",0,Z185),"0")+IFERROR(IF(Z186="",0,Z186),"0")+IFERROR(IF(Z187="",0,Z187),"0")</f>
        <v>0.15225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53</v>
      </c>
      <c r="Y189" s="779">
        <f>IFERROR(SUM(Y185:Y187),"0")</f>
        <v>58.800000000000004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8</v>
      </c>
      <c r="Y193" s="778">
        <f>IFERROR(IF(X193="",0,CEILING((X193/$H193),1)*$H193),"")</f>
        <v>9.9</v>
      </c>
      <c r="Z193" s="36">
        <f>IFERROR(IF(Y193=0,"",ROUNDUP(Y193/H193,0)*0.00502),"")</f>
        <v>2.5100000000000001E-2</v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8.4040404040404049</v>
      </c>
      <c r="BN193" s="64">
        <f>IFERROR(Y193*I193/H193,"0")</f>
        <v>10.400000000000002</v>
      </c>
      <c r="BO193" s="64">
        <f>IFERROR(1/J193*(X193/H193),"0")</f>
        <v>1.7266683933350603E-2</v>
      </c>
      <c r="BP193" s="64">
        <f>IFERROR(1/J193*(Y193/H193),"0")</f>
        <v>2.1367521367521368E-2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4.0404040404040407</v>
      </c>
      <c r="Y194" s="779">
        <f>IFERROR(Y193/H193,"0")</f>
        <v>5</v>
      </c>
      <c r="Z194" s="779">
        <f>IFERROR(IF(Z193="",0,Z193),"0")</f>
        <v>2.5100000000000001E-2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8</v>
      </c>
      <c r="Y195" s="779">
        <f>IFERROR(SUM(Y193:Y193),"0")</f>
        <v>9.9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50</v>
      </c>
      <c r="Y197" s="778">
        <f t="shared" ref="Y197:Y204" si="36">IFERROR(IF(X197="",0,CEILING((X197/$H197),1)*$H197),"")</f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53.095238095238095</v>
      </c>
      <c r="BN197" s="64">
        <f t="shared" ref="BN197:BN204" si="38">IFERROR(Y197*I197/H197,"0")</f>
        <v>53.52</v>
      </c>
      <c r="BO197" s="64">
        <f t="shared" ref="BO197:BO204" si="39">IFERROR(1/J197*(X197/H197),"0")</f>
        <v>7.6312576312576319E-2</v>
      </c>
      <c r="BP197" s="64">
        <f t="shared" ref="BP197:BP204" si="40">IFERROR(1/J197*(Y197/H197),"0")</f>
        <v>7.6923076923076927E-2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35</v>
      </c>
      <c r="Y200" s="778">
        <f t="shared" si="36"/>
        <v>35.700000000000003</v>
      </c>
      <c r="Z200" s="36">
        <f>IFERROR(IF(Y200=0,"",ROUNDUP(Y200/H200,0)*0.00502),"")</f>
        <v>8.5339999999999999E-2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37.166666666666664</v>
      </c>
      <c r="BN200" s="64">
        <f t="shared" si="38"/>
        <v>37.910000000000004</v>
      </c>
      <c r="BO200" s="64">
        <f t="shared" si="39"/>
        <v>7.1225071225071226E-2</v>
      </c>
      <c r="BP200" s="64">
        <f t="shared" si="40"/>
        <v>7.2649572649572655E-2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245</v>
      </c>
      <c r="Y202" s="778">
        <f t="shared" si="36"/>
        <v>245.70000000000002</v>
      </c>
      <c r="Z202" s="36">
        <f>IFERROR(IF(Y202=0,"",ROUNDUP(Y202/H202,0)*0.00502),"")</f>
        <v>0.58733999999999997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256.66666666666663</v>
      </c>
      <c r="BN202" s="64">
        <f t="shared" si="38"/>
        <v>257.40000000000003</v>
      </c>
      <c r="BO202" s="64">
        <f t="shared" si="39"/>
        <v>0.4985754985754986</v>
      </c>
      <c r="BP202" s="64">
        <f t="shared" si="40"/>
        <v>0.5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145.23809523809524</v>
      </c>
      <c r="Y205" s="779">
        <f>IFERROR(Y197/H197,"0")+IFERROR(Y198/H198,"0")+IFERROR(Y199/H199,"0")+IFERROR(Y200/H200,"0")+IFERROR(Y201/H201,"0")+IFERROR(Y202/H202,"0")+IFERROR(Y203/H203,"0")+IFERROR(Y204/H204,"0")</f>
        <v>146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0.76303999999999994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330</v>
      </c>
      <c r="Y206" s="779">
        <f>IFERROR(SUM(Y197:Y204),"0")</f>
        <v>331.8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36</v>
      </c>
      <c r="Y220" s="778">
        <f t="shared" si="41"/>
        <v>37.800000000000004</v>
      </c>
      <c r="Z220" s="36">
        <f>IFERROR(IF(Y220=0,"",ROUNDUP(Y220/H220,0)*0.00902),"")</f>
        <v>6.3140000000000002E-2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37.4</v>
      </c>
      <c r="BN220" s="64">
        <f t="shared" si="43"/>
        <v>39.270000000000003</v>
      </c>
      <c r="BO220" s="64">
        <f t="shared" si="44"/>
        <v>5.0505050505050504E-2</v>
      </c>
      <c r="BP220" s="64">
        <f t="shared" si="45"/>
        <v>5.3030303030303032E-2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73</v>
      </c>
      <c r="Y222" s="778">
        <f t="shared" si="41"/>
        <v>75.600000000000009</v>
      </c>
      <c r="Z222" s="36">
        <f>IFERROR(IF(Y222=0,"",ROUNDUP(Y222/H222,0)*0.00902),"")</f>
        <v>0.12628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75.838888888888889</v>
      </c>
      <c r="BN222" s="64">
        <f t="shared" si="43"/>
        <v>78.540000000000006</v>
      </c>
      <c r="BO222" s="64">
        <f t="shared" si="44"/>
        <v>0.10241301907968574</v>
      </c>
      <c r="BP222" s="64">
        <f t="shared" si="45"/>
        <v>0.10606060606060606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180</v>
      </c>
      <c r="Y223" s="778">
        <f t="shared" si="41"/>
        <v>180</v>
      </c>
      <c r="Z223" s="36">
        <f>IFERROR(IF(Y223=0,"",ROUNDUP(Y223/H223,0)*0.00502),"")</f>
        <v>0.502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192.99999999999997</v>
      </c>
      <c r="BN223" s="64">
        <f t="shared" si="43"/>
        <v>192.99999999999997</v>
      </c>
      <c r="BO223" s="64">
        <f t="shared" si="44"/>
        <v>0.42735042735042739</v>
      </c>
      <c r="BP223" s="64">
        <f t="shared" si="45"/>
        <v>0.42735042735042739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146</v>
      </c>
      <c r="Y224" s="778">
        <f t="shared" si="41"/>
        <v>147.6</v>
      </c>
      <c r="Z224" s="36">
        <f>IFERROR(IF(Y224=0,"",ROUNDUP(Y224/H224,0)*0.00502),"")</f>
        <v>0.41164000000000001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154.11111111111109</v>
      </c>
      <c r="BN224" s="64">
        <f t="shared" si="43"/>
        <v>155.79999999999998</v>
      </c>
      <c r="BO224" s="64">
        <f t="shared" si="44"/>
        <v>0.34662867996201335</v>
      </c>
      <c r="BP224" s="64">
        <f t="shared" si="45"/>
        <v>0.35042735042735046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201.2962962962963</v>
      </c>
      <c r="Y227" s="779">
        <f>IFERROR(Y219/H219,"0")+IFERROR(Y220/H220,"0")+IFERROR(Y221/H221,"0")+IFERROR(Y222/H222,"0")+IFERROR(Y223/H223,"0")+IFERROR(Y224/H224,"0")+IFERROR(Y225/H225,"0")+IFERROR(Y226/H226,"0")</f>
        <v>203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1.1030600000000002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435</v>
      </c>
      <c r="Y228" s="779">
        <f>IFERROR(SUM(Y219:Y226),"0")</f>
        <v>441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300</v>
      </c>
      <c r="Y233" s="778">
        <f t="shared" si="46"/>
        <v>304.5</v>
      </c>
      <c r="Z233" s="36">
        <f>IFERROR(IF(Y233=0,"",ROUNDUP(Y233/H233,0)*0.02175),"")</f>
        <v>0.76124999999999998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319.44827586206895</v>
      </c>
      <c r="BN233" s="64">
        <f t="shared" si="48"/>
        <v>324.24</v>
      </c>
      <c r="BO233" s="64">
        <f t="shared" si="49"/>
        <v>0.61576354679802958</v>
      </c>
      <c r="BP233" s="64">
        <f t="shared" si="50"/>
        <v>0.625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170</v>
      </c>
      <c r="Y234" s="778">
        <f t="shared" si="46"/>
        <v>170.4</v>
      </c>
      <c r="Z234" s="36">
        <f t="shared" ref="Z234:Z240" si="51">IFERROR(IF(Y234=0,"",ROUNDUP(Y234/H234,0)*0.00753),"")</f>
        <v>0.53463000000000005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190.54166666666669</v>
      </c>
      <c r="BN234" s="64">
        <f t="shared" si="48"/>
        <v>190.99</v>
      </c>
      <c r="BO234" s="64">
        <f t="shared" si="49"/>
        <v>0.45405982905982911</v>
      </c>
      <c r="BP234" s="64">
        <f t="shared" si="50"/>
        <v>0.45512820512820512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177</v>
      </c>
      <c r="Y237" s="778">
        <f t="shared" si="46"/>
        <v>177.6</v>
      </c>
      <c r="Z237" s="36">
        <f t="shared" si="51"/>
        <v>0.55722000000000005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197.06</v>
      </c>
      <c r="BN237" s="64">
        <f t="shared" si="48"/>
        <v>197.72800000000001</v>
      </c>
      <c r="BO237" s="64">
        <f t="shared" si="49"/>
        <v>0.47275641025641024</v>
      </c>
      <c r="BP237" s="64">
        <f t="shared" si="50"/>
        <v>0.47435897435897434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50</v>
      </c>
      <c r="Y239" s="778">
        <f t="shared" si="46"/>
        <v>50.4</v>
      </c>
      <c r="Z239" s="36">
        <f t="shared" si="51"/>
        <v>0.15812999999999999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55.666666666666664</v>
      </c>
      <c r="BN239" s="64">
        <f t="shared" si="48"/>
        <v>56.112000000000002</v>
      </c>
      <c r="BO239" s="64">
        <f t="shared" si="49"/>
        <v>0.13354700854700854</v>
      </c>
      <c r="BP239" s="64">
        <f t="shared" si="50"/>
        <v>0.13461538461538461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64</v>
      </c>
      <c r="Y240" s="778">
        <f t="shared" si="46"/>
        <v>64.8</v>
      </c>
      <c r="Z240" s="36">
        <f t="shared" si="51"/>
        <v>0.20331000000000002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71.413333333333341</v>
      </c>
      <c r="BN240" s="64">
        <f t="shared" si="48"/>
        <v>72.305999999999997</v>
      </c>
      <c r="BO240" s="64">
        <f t="shared" si="49"/>
        <v>0.17094017094017094</v>
      </c>
      <c r="BP240" s="64">
        <f t="shared" si="50"/>
        <v>0.17307692307692307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226.56609195402299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228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2.21454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761</v>
      </c>
      <c r="Y242" s="779">
        <f>IFERROR(SUM(Y230:Y240),"0")</f>
        <v>767.69999999999993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50</v>
      </c>
      <c r="Y247" s="778">
        <f>IFERROR(IF(X247="",0,CEILING((X247/$H247),1)*$H247),"")</f>
        <v>50.4</v>
      </c>
      <c r="Z247" s="36">
        <f>IFERROR(IF(Y247=0,"",ROUNDUP(Y247/H247,0)*0.00753),"")</f>
        <v>0.15812999999999999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55.666666666666664</v>
      </c>
      <c r="BN247" s="64">
        <f>IFERROR(Y247*I247/H247,"0")</f>
        <v>56.112000000000002</v>
      </c>
      <c r="BO247" s="64">
        <f>IFERROR(1/J247*(X247/H247),"0")</f>
        <v>0.13354700854700854</v>
      </c>
      <c r="BP247" s="64">
        <f>IFERROR(1/J247*(Y247/H247),"0")</f>
        <v>0.13461538461538461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50</v>
      </c>
      <c r="Y248" s="778">
        <f>IFERROR(IF(X248="",0,CEILING((X248/$H248),1)*$H248),"")</f>
        <v>50.4</v>
      </c>
      <c r="Z248" s="36">
        <f>IFERROR(IF(Y248=0,"",ROUNDUP(Y248/H248,0)*0.00753),"")</f>
        <v>0.15812999999999999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55.666666666666664</v>
      </c>
      <c r="BN248" s="64">
        <f>IFERROR(Y248*I248/H248,"0")</f>
        <v>56.112000000000002</v>
      </c>
      <c r="BO248" s="64">
        <f>IFERROR(1/J248*(X248/H248),"0")</f>
        <v>0.13354700854700854</v>
      </c>
      <c r="BP248" s="64">
        <f>IFERROR(1/J248*(Y248/H248),"0")</f>
        <v>0.13461538461538461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41.666666666666671</v>
      </c>
      <c r="Y249" s="779">
        <f>IFERROR(Y244/H244,"0")+IFERROR(Y245/H245,"0")+IFERROR(Y246/H246,"0")+IFERROR(Y247/H247,"0")+IFERROR(Y248/H248,"0")</f>
        <v>42</v>
      </c>
      <c r="Z249" s="779">
        <f>IFERROR(IF(Z244="",0,Z244),"0")+IFERROR(IF(Z245="",0,Z245),"0")+IFERROR(IF(Z246="",0,Z246),"0")+IFERROR(IF(Z247="",0,Z247),"0")+IFERROR(IF(Z248="",0,Z248),"0")</f>
        <v>0.31625999999999999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100</v>
      </c>
      <c r="Y250" s="779">
        <f>IFERROR(SUM(Y244:Y248),"0")</f>
        <v>100.8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44</v>
      </c>
      <c r="Y311" s="778">
        <f t="shared" si="67"/>
        <v>45.6</v>
      </c>
      <c r="Z311" s="36">
        <f>IFERROR(IF(Y311=0,"",ROUNDUP(Y311/H311,0)*0.00753),"")</f>
        <v>0.14307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48.986666666666672</v>
      </c>
      <c r="BN311" s="64">
        <f t="shared" si="69"/>
        <v>50.768000000000008</v>
      </c>
      <c r="BO311" s="64">
        <f t="shared" si="70"/>
        <v>0.11752136752136753</v>
      </c>
      <c r="BP311" s="64">
        <f t="shared" si="71"/>
        <v>0.12179487179487179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92</v>
      </c>
      <c r="Y312" s="778">
        <f t="shared" si="67"/>
        <v>93.6</v>
      </c>
      <c r="Z312" s="36">
        <f>IFERROR(IF(Y312=0,"",ROUNDUP(Y312/H312,0)*0.00753),"")</f>
        <v>0.29366999999999999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99.666666666666671</v>
      </c>
      <c r="BN312" s="64">
        <f t="shared" si="69"/>
        <v>101.39999999999999</v>
      </c>
      <c r="BO312" s="64">
        <f t="shared" si="70"/>
        <v>0.24572649572649574</v>
      </c>
      <c r="BP312" s="64">
        <f t="shared" si="71"/>
        <v>0.25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56.666666666666671</v>
      </c>
      <c r="Y314" s="779">
        <f>IFERROR(Y308/H308,"0")+IFERROR(Y309/H309,"0")+IFERROR(Y310/H310,"0")+IFERROR(Y311/H311,"0")+IFERROR(Y312/H312,"0")+IFERROR(Y313/H313,"0")</f>
        <v>58</v>
      </c>
      <c r="Z314" s="779">
        <f>IFERROR(IF(Z308="",0,Z308),"0")+IFERROR(IF(Z309="",0,Z309),"0")+IFERROR(IF(Z310="",0,Z310),"0")+IFERROR(IF(Z311="",0,Z311),"0")+IFERROR(IF(Z312="",0,Z312),"0")+IFERROR(IF(Z313="",0,Z313),"0")</f>
        <v>0.43674000000000002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136</v>
      </c>
      <c r="Y315" s="779">
        <f>IFERROR(SUM(Y308:Y313),"0")</f>
        <v>139.19999999999999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804</v>
      </c>
      <c r="Y388" s="778">
        <f>IFERROR(IF(X388="",0,CEILING((X388/$H388),1)*$H388),"")</f>
        <v>811.19999999999993</v>
      </c>
      <c r="Z388" s="36">
        <f>IFERROR(IF(Y388=0,"",ROUNDUP(Y388/H388,0)*0.02175),"")</f>
        <v>2.262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862.13538461538474</v>
      </c>
      <c r="BN388" s="64">
        <f>IFERROR(Y388*I388/H388,"0")</f>
        <v>869.85599999999999</v>
      </c>
      <c r="BO388" s="64">
        <f>IFERROR(1/J388*(X388/H388),"0")</f>
        <v>1.8406593406593406</v>
      </c>
      <c r="BP388" s="64">
        <f>IFERROR(1/J388*(Y388/H388),"0")</f>
        <v>1.857142857142857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103.07692307692308</v>
      </c>
      <c r="Y390" s="779">
        <f>IFERROR(Y387/H387,"0")+IFERROR(Y388/H388,"0")+IFERROR(Y389/H389,"0")</f>
        <v>104</v>
      </c>
      <c r="Z390" s="779">
        <f>IFERROR(IF(Z387="",0,Z387),"0")+IFERROR(IF(Z388="",0,Z388),"0")+IFERROR(IF(Z389="",0,Z389),"0")</f>
        <v>2.262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804</v>
      </c>
      <c r="Y391" s="779">
        <f>IFERROR(SUM(Y387:Y389),"0")</f>
        <v>811.19999999999993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36</v>
      </c>
      <c r="Y396" s="778">
        <f>IFERROR(IF(X396="",0,CEILING((X396/$H396),1)*$H396),"")</f>
        <v>38.25</v>
      </c>
      <c r="Z396" s="36">
        <f>IFERROR(IF(Y396=0,"",ROUNDUP(Y396/H396,0)*0.00753),"")</f>
        <v>0.11295000000000001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40.941176470588232</v>
      </c>
      <c r="BN396" s="64">
        <f>IFERROR(Y396*I396/H396,"0")</f>
        <v>43.5</v>
      </c>
      <c r="BO396" s="64">
        <f>IFERROR(1/J396*(X396/H396),"0")</f>
        <v>9.0497737556561098E-2</v>
      </c>
      <c r="BP396" s="64">
        <f>IFERROR(1/J396*(Y396/H396),"0")</f>
        <v>9.6153846153846159E-2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14.117647058823531</v>
      </c>
      <c r="Y397" s="779">
        <f>IFERROR(Y393/H393,"0")+IFERROR(Y394/H394,"0")+IFERROR(Y395/H395,"0")+IFERROR(Y396/H396,"0")</f>
        <v>15.000000000000002</v>
      </c>
      <c r="Z397" s="779">
        <f>IFERROR(IF(Z393="",0,Z393),"0")+IFERROR(IF(Z394="",0,Z394),"0")+IFERROR(IF(Z395="",0,Z395),"0")+IFERROR(IF(Z396="",0,Z396),"0")</f>
        <v>0.11295000000000001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36</v>
      </c>
      <c r="Y398" s="779">
        <f>IFERROR(SUM(Y393:Y396),"0")</f>
        <v>38.25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6</v>
      </c>
      <c r="Y407" s="778">
        <f>IFERROR(IF(X407="",0,CEILING((X407/$H407),1)*$H407),"")</f>
        <v>7.2</v>
      </c>
      <c r="Z407" s="36">
        <f>IFERROR(IF(Y407=0,"",ROUNDUP(Y407/H407,0)*0.00753),"")</f>
        <v>3.0120000000000001E-2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6.8266666666666662</v>
      </c>
      <c r="BN407" s="64">
        <f>IFERROR(Y407*I407/H407,"0")</f>
        <v>8.1920000000000002</v>
      </c>
      <c r="BO407" s="64">
        <f>IFERROR(1/J407*(X407/H407),"0")</f>
        <v>2.1367521367521364E-2</v>
      </c>
      <c r="BP407" s="64">
        <f>IFERROR(1/J407*(Y407/H407),"0")</f>
        <v>2.564102564102564E-2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3.333333333333333</v>
      </c>
      <c r="Y408" s="779">
        <f>IFERROR(Y407/H407,"0")</f>
        <v>4</v>
      </c>
      <c r="Z408" s="779">
        <f>IFERROR(IF(Z407="",0,Z407),"0")</f>
        <v>3.0120000000000001E-2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6</v>
      </c>
      <c r="Y409" s="779">
        <f>IFERROR(SUM(Y407:Y407),"0")</f>
        <v>7.2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1000</v>
      </c>
      <c r="Y420" s="778">
        <f t="shared" si="82"/>
        <v>1005</v>
      </c>
      <c r="Z420" s="36">
        <f>IFERROR(IF(Y420=0,"",ROUNDUP(Y420/H420,0)*0.02175),"")</f>
        <v>1.4572499999999999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1032</v>
      </c>
      <c r="BN420" s="64">
        <f t="shared" si="84"/>
        <v>1037.1600000000001</v>
      </c>
      <c r="BO420" s="64">
        <f t="shared" si="85"/>
        <v>1.3888888888888888</v>
      </c>
      <c r="BP420" s="64">
        <f t="shared" si="86"/>
        <v>1.3958333333333333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1000</v>
      </c>
      <c r="Y423" s="778">
        <f t="shared" si="82"/>
        <v>1005</v>
      </c>
      <c r="Z423" s="36">
        <f>IFERROR(IF(Y423=0,"",ROUNDUP(Y423/H423,0)*0.02175),"")</f>
        <v>1.4572499999999999</v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1032</v>
      </c>
      <c r="BN423" s="64">
        <f t="shared" si="84"/>
        <v>1037.1600000000001</v>
      </c>
      <c r="BO423" s="64">
        <f t="shared" si="85"/>
        <v>1.3888888888888888</v>
      </c>
      <c r="BP423" s="64">
        <f t="shared" si="86"/>
        <v>1.3958333333333333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743</v>
      </c>
      <c r="Y425" s="778">
        <f t="shared" si="82"/>
        <v>750</v>
      </c>
      <c r="Z425" s="36">
        <f>IFERROR(IF(Y425=0,"",ROUNDUP(Y425/H425,0)*0.02175),"")</f>
        <v>1.0874999999999999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766.77599999999995</v>
      </c>
      <c r="BN425" s="64">
        <f t="shared" si="84"/>
        <v>774</v>
      </c>
      <c r="BO425" s="64">
        <f t="shared" si="85"/>
        <v>1.0319444444444443</v>
      </c>
      <c r="BP425" s="64">
        <f t="shared" si="86"/>
        <v>1.0416666666666665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182.86666666666667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184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4.0019999999999998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2743</v>
      </c>
      <c r="Y431" s="779">
        <f>IFERROR(SUM(Y419:Y429),"0")</f>
        <v>2760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500</v>
      </c>
      <c r="Y468" s="778">
        <f t="shared" ref="Y468:Y474" si="93">IFERROR(IF(X468="",0,CEILING((X468/$H468),1)*$H468),"")</f>
        <v>507</v>
      </c>
      <c r="Z468" s="36">
        <f>IFERROR(IF(Y468=0,"",ROUNDUP(Y468/H468,0)*0.02175),"")</f>
        <v>1.4137499999999998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536.15384615384619</v>
      </c>
      <c r="BN468" s="64">
        <f t="shared" ref="BN468:BN474" si="95">IFERROR(Y468*I468/H468,"0")</f>
        <v>543.66000000000008</v>
      </c>
      <c r="BO468" s="64">
        <f t="shared" ref="BO468:BO474" si="96">IFERROR(1/J468*(X468/H468),"0")</f>
        <v>1.1446886446886446</v>
      </c>
      <c r="BP468" s="64">
        <f t="shared" ref="BP468:BP474" si="97">IFERROR(1/J468*(Y468/H468),"0")</f>
        <v>1.1607142857142856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64.102564102564102</v>
      </c>
      <c r="Y475" s="779">
        <f>IFERROR(Y468/H468,"0")+IFERROR(Y469/H469,"0")+IFERROR(Y470/H470,"0")+IFERROR(Y471/H471,"0")+IFERROR(Y472/H472,"0")+IFERROR(Y473/H473,"0")+IFERROR(Y474/H474,"0")</f>
        <v>65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1.4137499999999998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500</v>
      </c>
      <c r="Y476" s="779">
        <f>IFERROR(SUM(Y468:Y474),"0")</f>
        <v>507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170</v>
      </c>
      <c r="Y490" s="778">
        <f t="shared" si="98"/>
        <v>172.20000000000002</v>
      </c>
      <c r="Z490" s="36">
        <f>IFERROR(IF(Y490=0,"",ROUNDUP(Y490/H490,0)*0.00753),"")</f>
        <v>0.30873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179.30952380952377</v>
      </c>
      <c r="BN490" s="64">
        <f t="shared" si="100"/>
        <v>181.63</v>
      </c>
      <c r="BO490" s="64">
        <f t="shared" si="101"/>
        <v>0.25946275946275943</v>
      </c>
      <c r="BP490" s="64">
        <f t="shared" si="102"/>
        <v>0.26282051282051283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40.476190476190474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41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0.30873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170</v>
      </c>
      <c r="Y508" s="779">
        <f>IFERROR(SUM(Y489:Y506),"0")</f>
        <v>172.20000000000002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1</v>
      </c>
      <c r="Y537" s="778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1.2</v>
      </c>
      <c r="BN537" s="64">
        <f>IFERROR(Y537*I537/H537,"0")</f>
        <v>3.6</v>
      </c>
      <c r="BO537" s="64">
        <f>IFERROR(1/J537*(X537/H537),"0")</f>
        <v>1.6666666666666666E-3</v>
      </c>
      <c r="BP537" s="64">
        <f>IFERROR(1/J537*(Y537/H537),"0")</f>
        <v>5.0000000000000001E-3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0.33333333333333331</v>
      </c>
      <c r="Y538" s="779">
        <f>IFERROR(Y537/H537,"0")</f>
        <v>1</v>
      </c>
      <c r="Z538" s="779">
        <f>IFERROR(IF(Z537="",0,Z537),"0")</f>
        <v>6.2700000000000004E-3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1</v>
      </c>
      <c r="Y539" s="779">
        <f>IFERROR(SUM(Y537:Y537),"0")</f>
        <v>3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109</v>
      </c>
      <c r="Y556" s="778">
        <f t="shared" ref="Y556:Y566" si="104">IFERROR(IF(X556="",0,CEILING((X556/$H556),1)*$H556),"")</f>
        <v>110.88000000000001</v>
      </c>
      <c r="Z556" s="36">
        <f t="shared" ref="Z556:Z561" si="105">IFERROR(IF(Y556=0,"",ROUNDUP(Y556/H556,0)*0.01196),"")</f>
        <v>0.25115999999999999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116.43181818181817</v>
      </c>
      <c r="BN556" s="64">
        <f t="shared" ref="BN556:BN566" si="107">IFERROR(Y556*I556/H556,"0")</f>
        <v>118.44</v>
      </c>
      <c r="BO556" s="64">
        <f t="shared" ref="BO556:BO566" si="108">IFERROR(1/J556*(X556/H556),"0")</f>
        <v>0.19849941724941728</v>
      </c>
      <c r="BP556" s="64">
        <f t="shared" ref="BP556:BP566" si="109">IFERROR(1/J556*(Y556/H556),"0")</f>
        <v>0.20192307692307693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840</v>
      </c>
      <c r="Y559" s="778">
        <f t="shared" si="104"/>
        <v>844.80000000000007</v>
      </c>
      <c r="Z559" s="36">
        <f t="shared" si="105"/>
        <v>1.9136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897.27272727272714</v>
      </c>
      <c r="BN559" s="64">
        <f t="shared" si="107"/>
        <v>902.40000000000009</v>
      </c>
      <c r="BO559" s="64">
        <f t="shared" si="108"/>
        <v>1.5297202797202798</v>
      </c>
      <c r="BP559" s="64">
        <f t="shared" si="109"/>
        <v>1.5384615384615385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496</v>
      </c>
      <c r="Y561" s="778">
        <f t="shared" si="104"/>
        <v>496.32000000000005</v>
      </c>
      <c r="Z561" s="36">
        <f t="shared" si="105"/>
        <v>1.1242399999999999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529.81818181818176</v>
      </c>
      <c r="BN561" s="64">
        <f t="shared" si="107"/>
        <v>530.16</v>
      </c>
      <c r="BO561" s="64">
        <f t="shared" si="108"/>
        <v>0.90326340326340326</v>
      </c>
      <c r="BP561" s="64">
        <f t="shared" si="109"/>
        <v>0.90384615384615385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4</v>
      </c>
      <c r="Y562" s="778">
        <f t="shared" si="104"/>
        <v>7.2</v>
      </c>
      <c r="Z562" s="36">
        <f>IFERROR(IF(Y562=0,"",ROUNDUP(Y562/H562,0)*0.00902),"")</f>
        <v>1.804E-2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4.2333333333333334</v>
      </c>
      <c r="BN562" s="64">
        <f t="shared" si="107"/>
        <v>7.62</v>
      </c>
      <c r="BO562" s="64">
        <f t="shared" si="108"/>
        <v>8.4175084175084174E-3</v>
      </c>
      <c r="BP562" s="64">
        <f t="shared" si="109"/>
        <v>1.5151515151515152E-2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274.78535353535352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277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3.3070399999999998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1449</v>
      </c>
      <c r="Y568" s="779">
        <f>IFERROR(SUM(Y556:Y566),"0")</f>
        <v>1459.2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1177</v>
      </c>
      <c r="Y570" s="778">
        <f>IFERROR(IF(X570="",0,CEILING((X570/$H570),1)*$H570),"")</f>
        <v>1177.44</v>
      </c>
      <c r="Z570" s="36">
        <f>IFERROR(IF(Y570=0,"",ROUNDUP(Y570/H570,0)*0.01196),"")</f>
        <v>2.6670799999999999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1257.25</v>
      </c>
      <c r="BN570" s="64">
        <f>IFERROR(Y570*I570/H570,"0")</f>
        <v>1257.7199999999998</v>
      </c>
      <c r="BO570" s="64">
        <f>IFERROR(1/J570*(X570/H570),"0")</f>
        <v>2.1434294871794872</v>
      </c>
      <c r="BP570" s="64">
        <f>IFERROR(1/J570*(Y570/H570),"0")</f>
        <v>2.1442307692307692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61</v>
      </c>
      <c r="Y571" s="778">
        <f>IFERROR(IF(X571="",0,CEILING((X571/$H571),1)*$H571),"")</f>
        <v>61.2</v>
      </c>
      <c r="Z571" s="36">
        <f>IFERROR(IF(Y571=0,"",ROUNDUP(Y571/H571,0)*0.00902),"")</f>
        <v>0.15334</v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64.558333333333337</v>
      </c>
      <c r="BN571" s="64">
        <f>IFERROR(Y571*I571/H571,"0")</f>
        <v>64.77000000000001</v>
      </c>
      <c r="BO571" s="64">
        <f>IFERROR(1/J571*(X571/H571),"0")</f>
        <v>0.12836700336700335</v>
      </c>
      <c r="BP571" s="64">
        <f>IFERROR(1/J571*(Y571/H571),"0")</f>
        <v>0.12878787878787878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239.86111111111109</v>
      </c>
      <c r="Y573" s="779">
        <f>IFERROR(Y570/H570,"0")+IFERROR(Y571/H571,"0")+IFERROR(Y572/H572,"0")</f>
        <v>240</v>
      </c>
      <c r="Z573" s="779">
        <f>IFERROR(IF(Z570="",0,Z570),"0")+IFERROR(IF(Z571="",0,Z571),"0")+IFERROR(IF(Z572="",0,Z572),"0")</f>
        <v>2.8204199999999999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1238</v>
      </c>
      <c r="Y574" s="779">
        <f>IFERROR(SUM(Y570:Y572),"0")</f>
        <v>1238.6400000000001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400</v>
      </c>
      <c r="Y576" s="778">
        <f t="shared" ref="Y576:Y584" si="110">IFERROR(IF(X576="",0,CEILING((X576/$H576),1)*$H576),"")</f>
        <v>401.28000000000003</v>
      </c>
      <c r="Z576" s="36">
        <f>IFERROR(IF(Y576=0,"",ROUNDUP(Y576/H576,0)*0.01196),"")</f>
        <v>0.90895999999999999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427.27272727272725</v>
      </c>
      <c r="BN576" s="64">
        <f t="shared" ref="BN576:BN584" si="112">IFERROR(Y576*I576/H576,"0")</f>
        <v>428.64</v>
      </c>
      <c r="BO576" s="64">
        <f t="shared" ref="BO576:BO584" si="113">IFERROR(1/J576*(X576/H576),"0")</f>
        <v>0.72843822843822836</v>
      </c>
      <c r="BP576" s="64">
        <f t="shared" ref="BP576:BP584" si="114">IFERROR(1/J576*(Y576/H576),"0")</f>
        <v>0.73076923076923084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700</v>
      </c>
      <c r="Y577" s="778">
        <f t="shared" si="110"/>
        <v>702.24</v>
      </c>
      <c r="Z577" s="36">
        <f>IFERROR(IF(Y577=0,"",ROUNDUP(Y577/H577,0)*0.01196),"")</f>
        <v>1.5906800000000001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747.72727272727275</v>
      </c>
      <c r="BN577" s="64">
        <f t="shared" si="112"/>
        <v>750.11999999999989</v>
      </c>
      <c r="BO577" s="64">
        <f t="shared" si="113"/>
        <v>1.2747668997668997</v>
      </c>
      <c r="BP577" s="64">
        <f t="shared" si="114"/>
        <v>1.278846153846154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500</v>
      </c>
      <c r="Y578" s="778">
        <f t="shared" si="110"/>
        <v>501.6</v>
      </c>
      <c r="Z578" s="36">
        <f>IFERROR(IF(Y578=0,"",ROUNDUP(Y578/H578,0)*0.01196),"")</f>
        <v>1.1362000000000001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534.09090909090912</v>
      </c>
      <c r="BN578" s="64">
        <f t="shared" si="112"/>
        <v>535.79999999999995</v>
      </c>
      <c r="BO578" s="64">
        <f t="shared" si="113"/>
        <v>0.91054778554778548</v>
      </c>
      <c r="BP578" s="64">
        <f t="shared" si="114"/>
        <v>0.91346153846153855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303.030303030303</v>
      </c>
      <c r="Y585" s="779">
        <f>IFERROR(Y576/H576,"0")+IFERROR(Y577/H577,"0")+IFERROR(Y578/H578,"0")+IFERROR(Y579/H579,"0")+IFERROR(Y580/H580,"0")+IFERROR(Y581/H581,"0")+IFERROR(Y582/H582,"0")+IFERROR(Y583/H583,"0")+IFERROR(Y584/H584,"0")</f>
        <v>304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3.6358400000000004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1600</v>
      </c>
      <c r="Y586" s="779">
        <f>IFERROR(SUM(Y576:Y584),"0")</f>
        <v>1605.12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13362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13490.91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14169.417002726708</v>
      </c>
      <c r="Y664" s="779">
        <f>IFERROR(SUM(BN22:BN660),"0")</f>
        <v>14306.293999999998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25</v>
      </c>
      <c r="Y665" s="38">
        <f>ROUNDUP(SUM(BP22:BP660),0)</f>
        <v>26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14794.417002726708</v>
      </c>
      <c r="Y666" s="779">
        <f>GrossWeightTotalR+PalletQtyTotalR*25</f>
        <v>14956.293999999998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2300.2751069042142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2324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29.991930000000004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356.40000000000003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169.4</v>
      </c>
      <c r="E673" s="46">
        <f>IFERROR(Y110*1,"0")+IFERROR(Y111*1,"0")+IFERROR(Y112*1,"0")+IFERROR(Y116*1,"0")+IFERROR(Y117*1,"0")+IFERROR(Y118*1,"0")+IFERROR(Y119*1,"0")+IFERROR(Y120*1,"0")+IFERROR(Y121*1,"0")</f>
        <v>1186.2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1327.9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58.800000000000004</v>
      </c>
      <c r="I673" s="46">
        <f>IFERROR(Y193*1,"0")+IFERROR(Y197*1,"0")+IFERROR(Y198*1,"0")+IFERROR(Y199*1,"0")+IFERROR(Y200*1,"0")+IFERROR(Y201*1,"0")+IFERROR(Y202*1,"0")+IFERROR(Y203*1,"0")+IFERROR(Y204*1,"0")</f>
        <v>341.70000000000005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1309.5000000000002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139.19999999999999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849.44999999999993</v>
      </c>
      <c r="V673" s="46">
        <f>IFERROR(Y407*1,"0")+IFERROR(Y411*1,"0")+IFERROR(Y412*1,"0")+IFERROR(Y413*1,"0")</f>
        <v>7.2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2760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507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172.20000000000002</v>
      </c>
      <c r="Z673" s="46">
        <f>IFERROR(Y521*1,"0")+IFERROR(Y525*1,"0")+IFERROR(Y526*1,"0")+IFERROR(Y527*1,"0")+IFERROR(Y528*1,"0")+IFERROR(Y529*1,"0")+IFERROR(Y533*1,"0")+IFERROR(Y537*1,"0")</f>
        <v>3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4302.9600000000009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2024-12-05T08:02:20Z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