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8FDEB79-AA5D-4430-9DB5-8A9DC44720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X523" i="1"/>
  <c r="Y522" i="1"/>
  <c r="X522" i="1"/>
  <c r="BP521" i="1"/>
  <c r="BO521" i="1"/>
  <c r="BN521" i="1"/>
  <c r="BM521" i="1"/>
  <c r="Z521" i="1"/>
  <c r="Z522" i="1" s="1"/>
  <c r="Y521" i="1"/>
  <c r="Y523" i="1" s="1"/>
  <c r="P521" i="1"/>
  <c r="X518" i="1"/>
  <c r="Y517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P445" i="1"/>
  <c r="BO445" i="1"/>
  <c r="BN445" i="1"/>
  <c r="BM445" i="1"/>
  <c r="Z445" i="1"/>
  <c r="Y445" i="1"/>
  <c r="Y448" i="1" s="1"/>
  <c r="P445" i="1"/>
  <c r="X443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V673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Y24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28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J673" i="1" s="1"/>
  <c r="P209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5" i="1" s="1"/>
  <c r="P197" i="1"/>
  <c r="X195" i="1"/>
  <c r="Y194" i="1"/>
  <c r="X194" i="1"/>
  <c r="BP193" i="1"/>
  <c r="BO193" i="1"/>
  <c r="BN193" i="1"/>
  <c r="BM193" i="1"/>
  <c r="Z193" i="1"/>
  <c r="Z194" i="1" s="1"/>
  <c r="Y193" i="1"/>
  <c r="Y195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Y164" i="1" s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G673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Y149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3" i="1" s="1"/>
  <c r="P126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2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E673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P36" i="1"/>
  <c r="BP35" i="1"/>
  <c r="BO35" i="1"/>
  <c r="BN35" i="1"/>
  <c r="BM35" i="1"/>
  <c r="Z35" i="1"/>
  <c r="Y35" i="1"/>
  <c r="P35" i="1"/>
  <c r="BO34" i="1"/>
  <c r="BM34" i="1"/>
  <c r="Y34" i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27" i="1" l="1"/>
  <c r="BN27" i="1"/>
  <c r="Y664" i="1" s="1"/>
  <c r="Z27" i="1"/>
  <c r="BP31" i="1"/>
  <c r="Y665" i="1" s="1"/>
  <c r="BN31" i="1"/>
  <c r="Z31" i="1"/>
  <c r="Z38" i="1" s="1"/>
  <c r="BP36" i="1"/>
  <c r="BN36" i="1"/>
  <c r="Z36" i="1"/>
  <c r="BP54" i="1"/>
  <c r="BN54" i="1"/>
  <c r="Z54" i="1"/>
  <c r="BP67" i="1"/>
  <c r="BN67" i="1"/>
  <c r="Z67" i="1"/>
  <c r="Z75" i="1" s="1"/>
  <c r="BP71" i="1"/>
  <c r="BN71" i="1"/>
  <c r="Z71" i="1"/>
  <c r="Y75" i="1"/>
  <c r="BP79" i="1"/>
  <c r="BN79" i="1"/>
  <c r="Z79" i="1"/>
  <c r="Z82" i="1" s="1"/>
  <c r="BP87" i="1"/>
  <c r="BN87" i="1"/>
  <c r="Z87" i="1"/>
  <c r="Z182" i="1"/>
  <c r="X664" i="1"/>
  <c r="X663" i="1"/>
  <c r="Y39" i="1"/>
  <c r="BP30" i="1"/>
  <c r="BN30" i="1"/>
  <c r="Z30" i="1"/>
  <c r="BP34" i="1"/>
  <c r="BN34" i="1"/>
  <c r="Z34" i="1"/>
  <c r="Y38" i="1"/>
  <c r="Y667" i="1" s="1"/>
  <c r="BP52" i="1"/>
  <c r="BN52" i="1"/>
  <c r="Z52" i="1"/>
  <c r="Z57" i="1" s="1"/>
  <c r="BP56" i="1"/>
  <c r="BN56" i="1"/>
  <c r="Z56" i="1"/>
  <c r="Y58" i="1"/>
  <c r="Y63" i="1"/>
  <c r="BP60" i="1"/>
  <c r="BN60" i="1"/>
  <c r="Z60" i="1"/>
  <c r="Z62" i="1" s="1"/>
  <c r="BP69" i="1"/>
  <c r="BN69" i="1"/>
  <c r="Z69" i="1"/>
  <c r="BP73" i="1"/>
  <c r="BN73" i="1"/>
  <c r="Z73" i="1"/>
  <c r="Y82" i="1"/>
  <c r="BP81" i="1"/>
  <c r="BN81" i="1"/>
  <c r="Z81" i="1"/>
  <c r="Y83" i="1"/>
  <c r="Y92" i="1"/>
  <c r="BP85" i="1"/>
  <c r="BN85" i="1"/>
  <c r="Z85" i="1"/>
  <c r="Y91" i="1"/>
  <c r="BP89" i="1"/>
  <c r="BN89" i="1"/>
  <c r="Z89" i="1"/>
  <c r="Z100" i="1"/>
  <c r="Z205" i="1"/>
  <c r="Z249" i="1"/>
  <c r="Z465" i="1"/>
  <c r="Y101" i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Y466" i="1"/>
  <c r="Y475" i="1"/>
  <c r="BP468" i="1"/>
  <c r="BN468" i="1"/>
  <c r="Z468" i="1"/>
  <c r="Y476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Y507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I673" i="1"/>
  <c r="H9" i="1"/>
  <c r="B673" i="1"/>
  <c r="X665" i="1"/>
  <c r="X667" i="1"/>
  <c r="Y24" i="1"/>
  <c r="C673" i="1"/>
  <c r="Y57" i="1"/>
  <c r="D673" i="1"/>
  <c r="Y76" i="1"/>
  <c r="Z95" i="1"/>
  <c r="BN95" i="1"/>
  <c r="Z97" i="1"/>
  <c r="BN97" i="1"/>
  <c r="Z99" i="1"/>
  <c r="BN99" i="1"/>
  <c r="Z103" i="1"/>
  <c r="BN103" i="1"/>
  <c r="BP103" i="1"/>
  <c r="Z105" i="1"/>
  <c r="BN105" i="1"/>
  <c r="Z110" i="1"/>
  <c r="Z113" i="1" s="1"/>
  <c r="BN110" i="1"/>
  <c r="BP110" i="1"/>
  <c r="Z112" i="1"/>
  <c r="BN112" i="1"/>
  <c r="Y113" i="1"/>
  <c r="Z116" i="1"/>
  <c r="Z122" i="1" s="1"/>
  <c r="BN116" i="1"/>
  <c r="BP116" i="1"/>
  <c r="Z118" i="1"/>
  <c r="BN118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Z148" i="1" s="1"/>
  <c r="BN142" i="1"/>
  <c r="Z144" i="1"/>
  <c r="BN144" i="1"/>
  <c r="Z146" i="1"/>
  <c r="BN146" i="1"/>
  <c r="Z152" i="1"/>
  <c r="Z153" i="1" s="1"/>
  <c r="BN152" i="1"/>
  <c r="Z157" i="1"/>
  <c r="Z159" i="1" s="1"/>
  <c r="BN157" i="1"/>
  <c r="BP157" i="1"/>
  <c r="Y160" i="1"/>
  <c r="Z163" i="1"/>
  <c r="Z164" i="1" s="1"/>
  <c r="BN163" i="1"/>
  <c r="Z167" i="1"/>
  <c r="Z169" i="1" s="1"/>
  <c r="BN167" i="1"/>
  <c r="BP167" i="1"/>
  <c r="H673" i="1"/>
  <c r="Y175" i="1"/>
  <c r="Z178" i="1"/>
  <c r="BN178" i="1"/>
  <c r="Z180" i="1"/>
  <c r="BN180" i="1"/>
  <c r="Z186" i="1"/>
  <c r="Z188" i="1" s="1"/>
  <c r="BN186" i="1"/>
  <c r="Z198" i="1"/>
  <c r="BN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Z216" i="1" s="1"/>
  <c r="BN215" i="1"/>
  <c r="Z219" i="1"/>
  <c r="BN219" i="1"/>
  <c r="BP219" i="1"/>
  <c r="Z221" i="1"/>
  <c r="BN221" i="1"/>
  <c r="Z223" i="1"/>
  <c r="BN223" i="1"/>
  <c r="Z225" i="1"/>
  <c r="BN225" i="1"/>
  <c r="Z231" i="1"/>
  <c r="Z241" i="1" s="1"/>
  <c r="BN231" i="1"/>
  <c r="Z233" i="1"/>
  <c r="BN233" i="1"/>
  <c r="Z235" i="1"/>
  <c r="BN235" i="1"/>
  <c r="Z237" i="1"/>
  <c r="BN237" i="1"/>
  <c r="Z239" i="1"/>
  <c r="BN239" i="1"/>
  <c r="Y250" i="1"/>
  <c r="Z245" i="1"/>
  <c r="BN245" i="1"/>
  <c r="Z247" i="1"/>
  <c r="BN247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Z304" i="1"/>
  <c r="BP302" i="1"/>
  <c r="BN302" i="1"/>
  <c r="Z302" i="1"/>
  <c r="BP311" i="1"/>
  <c r="BN311" i="1"/>
  <c r="Z311" i="1"/>
  <c r="Z314" i="1" s="1"/>
  <c r="Y34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79" i="1"/>
  <c r="BN379" i="1"/>
  <c r="Z379" i="1"/>
  <c r="Z384" i="1" s="1"/>
  <c r="BP383" i="1"/>
  <c r="BN383" i="1"/>
  <c r="Z383" i="1"/>
  <c r="Y385" i="1"/>
  <c r="Y390" i="1"/>
  <c r="Y391" i="1"/>
  <c r="BP387" i="1"/>
  <c r="BN387" i="1"/>
  <c r="Z387" i="1"/>
  <c r="Z390" i="1" s="1"/>
  <c r="Z403" i="1"/>
  <c r="BP401" i="1"/>
  <c r="BN401" i="1"/>
  <c r="Z401" i="1"/>
  <c r="Y403" i="1"/>
  <c r="BP439" i="1"/>
  <c r="BN439" i="1"/>
  <c r="Z439" i="1"/>
  <c r="Z530" i="1"/>
  <c r="BP526" i="1"/>
  <c r="BN526" i="1"/>
  <c r="Z526" i="1"/>
  <c r="Y530" i="1"/>
  <c r="BP543" i="1"/>
  <c r="BN543" i="1"/>
  <c r="Z543" i="1"/>
  <c r="Z546" i="1" s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596" i="1" s="1"/>
  <c r="Y597" i="1"/>
  <c r="Z673" i="1"/>
  <c r="K673" i="1"/>
  <c r="Y261" i="1"/>
  <c r="Y298" i="1"/>
  <c r="P673" i="1"/>
  <c r="Y305" i="1"/>
  <c r="Q673" i="1"/>
  <c r="Y314" i="1"/>
  <c r="T673" i="1"/>
  <c r="Y347" i="1"/>
  <c r="Z397" i="1"/>
  <c r="BP395" i="1"/>
  <c r="BN395" i="1"/>
  <c r="Z395" i="1"/>
  <c r="Y404" i="1"/>
  <c r="BP412" i="1"/>
  <c r="BN412" i="1"/>
  <c r="Z412" i="1"/>
  <c r="Z414" i="1" s="1"/>
  <c r="BP422" i="1"/>
  <c r="BN422" i="1"/>
  <c r="Z422" i="1"/>
  <c r="BP426" i="1"/>
  <c r="BN426" i="1"/>
  <c r="Z426" i="1"/>
  <c r="Z430" i="1" s="1"/>
  <c r="BP434" i="1"/>
  <c r="BN434" i="1"/>
  <c r="Z434" i="1"/>
  <c r="Z435" i="1" s="1"/>
  <c r="Y436" i="1"/>
  <c r="Y443" i="1"/>
  <c r="BP438" i="1"/>
  <c r="BN438" i="1"/>
  <c r="Z438" i="1"/>
  <c r="Z442" i="1" s="1"/>
  <c r="Y442" i="1"/>
  <c r="BP446" i="1"/>
  <c r="BN446" i="1"/>
  <c r="Z446" i="1"/>
  <c r="Z448" i="1" s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Z480" i="1" s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Z512" i="1" s="1"/>
  <c r="Y513" i="1"/>
  <c r="Y518" i="1"/>
  <c r="BP515" i="1"/>
  <c r="BN515" i="1"/>
  <c r="Z515" i="1"/>
  <c r="Z517" i="1" s="1"/>
  <c r="Y531" i="1"/>
  <c r="BP528" i="1"/>
  <c r="BN528" i="1"/>
  <c r="Z528" i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Y666" i="1" l="1"/>
  <c r="Z567" i="1"/>
  <c r="Z292" i="1"/>
  <c r="X666" i="1"/>
  <c r="Z636" i="1"/>
  <c r="Z649" i="1"/>
  <c r="Z615" i="1"/>
  <c r="Z585" i="1"/>
  <c r="Z573" i="1"/>
  <c r="Z368" i="1"/>
  <c r="Z261" i="1"/>
  <c r="Z227" i="1"/>
  <c r="Z138" i="1"/>
  <c r="Z131" i="1"/>
  <c r="Z668" i="1" s="1"/>
  <c r="Z106" i="1"/>
  <c r="Z274" i="1"/>
  <c r="Z91" i="1"/>
  <c r="Y663" i="1"/>
  <c r="Z507" i="1"/>
  <c r="Z475" i="1"/>
  <c r="Z460" i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<sst xmlns="http://schemas.openxmlformats.org/spreadsheetml/2006/main" count="3125" uniqueCount="1077">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</sst>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0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45626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Суббота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0.41666666666666669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customHeight="1" x14ac:dyDescent="0.25">
      <c r="A77" s="793" t="s">
        <v>180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3" t="s">
        <v>222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800" t="s">
        <v>230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4">
        <v>4680115880214</v>
      </c>
      <c r="E120" s="785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72" t="s">
        <v>250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4">
        <v>4680115880214</v>
      </c>
      <c r="E121" s="785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customHeight="1" x14ac:dyDescent="0.25">
      <c r="A124" s="800" t="s">
        <v>254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4">
        <v>4680115882133</v>
      </c>
      <c r="E126" s="785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4">
        <v>4680115882133</v>
      </c>
      <c r="E127" s="785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customHeight="1" x14ac:dyDescent="0.25">
      <c r="A133" s="793" t="s">
        <v>180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4">
        <v>4607091385168</v>
      </c>
      <c r="E142" s="785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customHeight="1" x14ac:dyDescent="0.25">
      <c r="A150" s="793" t="s">
        <v>222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300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336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337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180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customHeight="1" x14ac:dyDescent="0.25">
      <c r="A207" s="800" t="s">
        <v>361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180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0</v>
      </c>
      <c r="Y242" s="779">
        <f>IFERROR(SUM(Y230:Y240),"0")</f>
        <v>0</v>
      </c>
      <c r="Z242" s="37"/>
      <c r="AA242" s="780"/>
      <c r="AB242" s="780"/>
      <c r="AC242" s="780"/>
    </row>
    <row r="243" spans="1:68" ht="14.25" customHeight="1" x14ac:dyDescent="0.25">
      <c r="A243" s="793" t="s">
        <v>222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customHeight="1" x14ac:dyDescent="0.25">
      <c r="A251" s="800" t="s">
        <v>436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457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3" t="s">
        <v>180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481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508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511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520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customHeight="1" x14ac:dyDescent="0.25">
      <c r="A316" s="800" t="s">
        <v>536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546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559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570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222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0</v>
      </c>
      <c r="Y390" s="779">
        <f>IFERROR(Y387/H387,"0")+IFERROR(Y388/H388,"0")+IFERROR(Y389/H389,"0")</f>
        <v>0</v>
      </c>
      <c r="Z390" s="779">
        <f>IFERROR(IF(Z387="",0,Z387),"0")+IFERROR(IF(Z388="",0,Z388),"0")+IFERROR(IF(Z389="",0,Z389),"0")</f>
        <v>0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0</v>
      </c>
      <c r="Y391" s="779">
        <f>IFERROR(SUM(Y387:Y389),"0")</f>
        <v>0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1500</v>
      </c>
      <c r="Y420" s="778">
        <f t="shared" si="82"/>
        <v>1500</v>
      </c>
      <c r="Z420" s="36">
        <f>IFERROR(IF(Y420=0,"",ROUNDUP(Y420/H420,0)*0.02175),"")</f>
        <v>2.1749999999999998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1548</v>
      </c>
      <c r="BN420" s="64">
        <f t="shared" si="84"/>
        <v>1548</v>
      </c>
      <c r="BO420" s="64">
        <f t="shared" si="85"/>
        <v>2.083333333333333</v>
      </c>
      <c r="BP420" s="64">
        <f t="shared" si="86"/>
        <v>2.083333333333333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240</v>
      </c>
      <c r="Y422" s="778">
        <f t="shared" si="82"/>
        <v>240</v>
      </c>
      <c r="Z422" s="36">
        <f>IFERROR(IF(Y422=0,"",ROUNDUP(Y422/H422,0)*0.02175),"")</f>
        <v>0.34799999999999998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247.68</v>
      </c>
      <c r="BN422" s="64">
        <f t="shared" si="84"/>
        <v>247.68</v>
      </c>
      <c r="BO422" s="64">
        <f t="shared" si="85"/>
        <v>0.33333333333333331</v>
      </c>
      <c r="BP422" s="64">
        <f t="shared" si="86"/>
        <v>0.33333333333333331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500</v>
      </c>
      <c r="Y423" s="778">
        <f t="shared" si="82"/>
        <v>510</v>
      </c>
      <c r="Z423" s="36">
        <f>IFERROR(IF(Y423=0,"",ROUNDUP(Y423/H423,0)*0.02175),"")</f>
        <v>0.73949999999999994</v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516</v>
      </c>
      <c r="BN423" s="64">
        <f t="shared" si="84"/>
        <v>526.32000000000005</v>
      </c>
      <c r="BO423" s="64">
        <f t="shared" si="85"/>
        <v>0.69444444444444442</v>
      </c>
      <c r="BP423" s="64">
        <f t="shared" si="86"/>
        <v>0.70833333333333326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149.33333333333334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150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3.2624999999999997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2240</v>
      </c>
      <c r="Y431" s="779">
        <f>IFERROR(SUM(Y419:Y429),"0")</f>
        <v>2250</v>
      </c>
      <c r="Z431" s="37"/>
      <c r="AA431" s="780"/>
      <c r="AB431" s="780"/>
      <c r="AC431" s="780"/>
    </row>
    <row r="432" spans="1:68" ht="14.25" customHeight="1" x14ac:dyDescent="0.25">
      <c r="A432" s="793" t="s">
        <v>180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1500</v>
      </c>
      <c r="Y433" s="778">
        <f>IFERROR(IF(X433="",0,CEILING((X433/$H433),1)*$H433),"")</f>
        <v>1500</v>
      </c>
      <c r="Z433" s="36">
        <f>IFERROR(IF(Y433=0,"",ROUNDUP(Y433/H433,0)*0.02175),"")</f>
        <v>2.1749999999999998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1548</v>
      </c>
      <c r="BN433" s="64">
        <f>IFERROR(Y433*I433/H433,"0")</f>
        <v>1548</v>
      </c>
      <c r="BO433" s="64">
        <f>IFERROR(1/J433*(X433/H433),"0")</f>
        <v>2.083333333333333</v>
      </c>
      <c r="BP433" s="64">
        <f>IFERROR(1/J433*(Y433/H433),"0")</f>
        <v>2.083333333333333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100</v>
      </c>
      <c r="Y435" s="779">
        <f>IFERROR(Y433/H433,"0")+IFERROR(Y434/H434,"0")</f>
        <v>100</v>
      </c>
      <c r="Z435" s="779">
        <f>IFERROR(IF(Z433="",0,Z433),"0")+IFERROR(IF(Z434="",0,Z434),"0")</f>
        <v>2.1749999999999998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1500</v>
      </c>
      <c r="Y436" s="779">
        <f>IFERROR(SUM(Y433:Y434),"0")</f>
        <v>1500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3" t="s">
        <v>222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0</v>
      </c>
      <c r="Y475" s="779">
        <f>IFERROR(Y468/H468,"0")+IFERROR(Y469/H469,"0")+IFERROR(Y470/H470,"0")+IFERROR(Y471/H471,"0")+IFERROR(Y472/H472,"0")+IFERROR(Y473/H473,"0")+IFERROR(Y474/H474,"0")</f>
        <v>0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0</v>
      </c>
      <c r="Y476" s="779">
        <f>IFERROR(SUM(Y468:Y474),"0")</f>
        <v>0</v>
      </c>
      <c r="Z476" s="37"/>
      <c r="AA476" s="780"/>
      <c r="AB476" s="780"/>
      <c r="AC476" s="780"/>
    </row>
    <row r="477" spans="1:68" ht="14.25" customHeight="1" x14ac:dyDescent="0.25">
      <c r="A477" s="793" t="s">
        <v>222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180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0</v>
      </c>
      <c r="Y568" s="779">
        <f>IFERROR(SUM(Y556:Y566),"0")</f>
        <v>0</v>
      </c>
      <c r="Z568" s="37"/>
      <c r="AA568" s="780"/>
      <c r="AB568" s="780"/>
      <c r="AC568" s="780"/>
    </row>
    <row r="569" spans="1:68" ht="14.25" customHeight="1" x14ac:dyDescent="0.25">
      <c r="A569" s="793" t="s">
        <v>180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222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180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3" t="s">
        <v>222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180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3740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3750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3859.6800000000003</v>
      </c>
      <c r="Y664" s="779">
        <f>IFERROR(SUM(BN22:BN660),"0")</f>
        <v>3870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6</v>
      </c>
      <c r="Y665" s="38">
        <f>ROUNDUP(SUM(BP22:BP660),0)</f>
        <v>6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4009.6800000000003</v>
      </c>
      <c r="Y666" s="779">
        <f>GrossWeightTotalR+PalletQtyTotalR*25</f>
        <v>4020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249.33333333333334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250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5.4375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230</v>
      </c>
      <c r="F671" s="817" t="s">
        <v>254</v>
      </c>
      <c r="G671" s="817" t="s">
        <v>300</v>
      </c>
      <c r="H671" s="817" t="s">
        <v>122</v>
      </c>
      <c r="I671" s="817" t="s">
        <v>337</v>
      </c>
      <c r="J671" s="817" t="s">
        <v>361</v>
      </c>
      <c r="K671" s="817" t="s">
        <v>436</v>
      </c>
      <c r="L671" s="817" t="s">
        <v>457</v>
      </c>
      <c r="M671" s="817" t="s">
        <v>481</v>
      </c>
      <c r="N671" s="775"/>
      <c r="O671" s="817" t="s">
        <v>508</v>
      </c>
      <c r="P671" s="817" t="s">
        <v>511</v>
      </c>
      <c r="Q671" s="817" t="s">
        <v>520</v>
      </c>
      <c r="R671" s="817" t="s">
        <v>536</v>
      </c>
      <c r="S671" s="817" t="s">
        <v>546</v>
      </c>
      <c r="T671" s="817" t="s">
        <v>559</v>
      </c>
      <c r="U671" s="817" t="s">
        <v>570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46">
        <f>IFERROR(Y110*1,"0")+IFERROR(Y111*1,"0")+IFERROR(Y112*1,"0")+IFERROR(Y116*1,"0")+IFERROR(Y117*1,"0")+IFERROR(Y118*1,"0")+IFERROR(Y119*1,"0")+IFERROR(Y120*1,"0")+IFERROR(Y121*1,"0")</f>
        <v>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3750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2024-12-05T07:57:33Z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