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8,11,24 ПОКОМ ЗПФ филиалы\"/>
    </mc:Choice>
  </mc:AlternateContent>
  <xr:revisionPtr revIDLastSave="0" documentId="13_ncr:1_{D655781D-F890-4924-8E5F-3ECEBC92594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Sheet!$A$3:$AG$82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5" i="1" l="1"/>
  <c r="F80" i="1" l="1"/>
  <c r="E80" i="1"/>
  <c r="F32" i="1"/>
  <c r="E32" i="1"/>
  <c r="AB25" i="1"/>
  <c r="AB31" i="1"/>
  <c r="AB42" i="1"/>
  <c r="AB43" i="1"/>
  <c r="AB44" i="1"/>
  <c r="AB46" i="1"/>
  <c r="AB47" i="1"/>
  <c r="AB50" i="1"/>
  <c r="AB51" i="1"/>
  <c r="AB53" i="1"/>
  <c r="AB54" i="1"/>
  <c r="AB55" i="1"/>
  <c r="AB66" i="1"/>
  <c r="AB67" i="1"/>
  <c r="AB68" i="1"/>
  <c r="AB69" i="1"/>
  <c r="AB74" i="1"/>
  <c r="AB81" i="1"/>
  <c r="AF7" i="1"/>
  <c r="AG7" i="1"/>
  <c r="AF8" i="1"/>
  <c r="AG8" i="1"/>
  <c r="AF9" i="1"/>
  <c r="AG9" i="1"/>
  <c r="AF10" i="1"/>
  <c r="AG10" i="1"/>
  <c r="AF11" i="1"/>
  <c r="AG11" i="1"/>
  <c r="AF12" i="1"/>
  <c r="AG12" i="1"/>
  <c r="AF13" i="1"/>
  <c r="AG13" i="1"/>
  <c r="AF17" i="1"/>
  <c r="AG17" i="1"/>
  <c r="AF18" i="1"/>
  <c r="AG18" i="1"/>
  <c r="AF19" i="1"/>
  <c r="AG19" i="1"/>
  <c r="AF20" i="1"/>
  <c r="AG20" i="1"/>
  <c r="AF21" i="1"/>
  <c r="AG21" i="1"/>
  <c r="AF22" i="1"/>
  <c r="AG22" i="1"/>
  <c r="AF23" i="1"/>
  <c r="AG23" i="1"/>
  <c r="AF24" i="1"/>
  <c r="AG24" i="1"/>
  <c r="AF25" i="1"/>
  <c r="AG25" i="1"/>
  <c r="AF26" i="1"/>
  <c r="AG26" i="1"/>
  <c r="AF27" i="1"/>
  <c r="AG27" i="1"/>
  <c r="AF28" i="1"/>
  <c r="AG28" i="1"/>
  <c r="AF29" i="1"/>
  <c r="AG29" i="1"/>
  <c r="AF30" i="1"/>
  <c r="AG30" i="1"/>
  <c r="AF32" i="1"/>
  <c r="AG32" i="1"/>
  <c r="AF33" i="1"/>
  <c r="AG33" i="1"/>
  <c r="AF34" i="1"/>
  <c r="AG34" i="1"/>
  <c r="AF35" i="1"/>
  <c r="AG35" i="1"/>
  <c r="AF36" i="1"/>
  <c r="AG36" i="1"/>
  <c r="AF37" i="1"/>
  <c r="AG37" i="1"/>
  <c r="AF38" i="1"/>
  <c r="AG38" i="1"/>
  <c r="AF39" i="1"/>
  <c r="AG39" i="1"/>
  <c r="AF40" i="1"/>
  <c r="AG40" i="1"/>
  <c r="AF41" i="1"/>
  <c r="AG41" i="1"/>
  <c r="AF42" i="1"/>
  <c r="AG42" i="1"/>
  <c r="AF43" i="1"/>
  <c r="AG43" i="1"/>
  <c r="AF44" i="1"/>
  <c r="AG44" i="1"/>
  <c r="AF45" i="1"/>
  <c r="AG45" i="1"/>
  <c r="AF46" i="1"/>
  <c r="AG46" i="1"/>
  <c r="AF47" i="1"/>
  <c r="AG47" i="1"/>
  <c r="AF48" i="1"/>
  <c r="AG48" i="1"/>
  <c r="AF49" i="1"/>
  <c r="AG49" i="1"/>
  <c r="AF52" i="1"/>
  <c r="AG52" i="1"/>
  <c r="AF56" i="1"/>
  <c r="AG56" i="1"/>
  <c r="AF57" i="1"/>
  <c r="AG57" i="1"/>
  <c r="AF58" i="1"/>
  <c r="AG58" i="1"/>
  <c r="AF59" i="1"/>
  <c r="AG59" i="1"/>
  <c r="AF60" i="1"/>
  <c r="AG60" i="1"/>
  <c r="AF61" i="1"/>
  <c r="AG61" i="1"/>
  <c r="AF62" i="1"/>
  <c r="AG62" i="1"/>
  <c r="AF63" i="1"/>
  <c r="AG63" i="1"/>
  <c r="AF64" i="1"/>
  <c r="AG64" i="1"/>
  <c r="AF65" i="1"/>
  <c r="AG65" i="1"/>
  <c r="AF66" i="1"/>
  <c r="AG66" i="1"/>
  <c r="AF67" i="1"/>
  <c r="AG67" i="1"/>
  <c r="AF68" i="1"/>
  <c r="AG68" i="1"/>
  <c r="AF69" i="1"/>
  <c r="AG69" i="1"/>
  <c r="AF70" i="1"/>
  <c r="AG70" i="1"/>
  <c r="AF71" i="1"/>
  <c r="AG71" i="1"/>
  <c r="AF72" i="1"/>
  <c r="AG72" i="1"/>
  <c r="AF73" i="1"/>
  <c r="AG73" i="1"/>
  <c r="AF75" i="1"/>
  <c r="AG75" i="1"/>
  <c r="AF76" i="1"/>
  <c r="AG76" i="1"/>
  <c r="AF77" i="1"/>
  <c r="AG77" i="1"/>
  <c r="AF78" i="1"/>
  <c r="AG78" i="1"/>
  <c r="AF79" i="1"/>
  <c r="AG79" i="1"/>
  <c r="AF80" i="1"/>
  <c r="AG80" i="1"/>
  <c r="AF82" i="1"/>
  <c r="AG82" i="1"/>
  <c r="AG6" i="1"/>
  <c r="AF6" i="1"/>
  <c r="O16" i="1" l="1"/>
  <c r="O14" i="1"/>
  <c r="AD16" i="1" l="1"/>
  <c r="AB16" i="1"/>
  <c r="AD14" i="1"/>
  <c r="AB14" i="1"/>
  <c r="U16" i="1"/>
  <c r="U14" i="1"/>
  <c r="AE14" i="1" l="1"/>
  <c r="AH14" i="1"/>
  <c r="Q14" i="1"/>
  <c r="T14" i="1" s="1"/>
  <c r="AE16" i="1"/>
  <c r="Q16" i="1"/>
  <c r="T16" i="1" s="1"/>
  <c r="AH16" i="1"/>
  <c r="O7" i="1"/>
  <c r="P7" i="1" s="1"/>
  <c r="O8" i="1"/>
  <c r="O9" i="1"/>
  <c r="O10" i="1"/>
  <c r="O11" i="1"/>
  <c r="O12" i="1"/>
  <c r="O13" i="1"/>
  <c r="P13" i="1" s="1"/>
  <c r="O15" i="1"/>
  <c r="P15" i="1" s="1"/>
  <c r="O17" i="1"/>
  <c r="P17" i="1" s="1"/>
  <c r="O18" i="1"/>
  <c r="O19" i="1"/>
  <c r="O20" i="1"/>
  <c r="P20" i="1" s="1"/>
  <c r="O21" i="1"/>
  <c r="O22" i="1"/>
  <c r="O23" i="1"/>
  <c r="P23" i="1" s="1"/>
  <c r="O24" i="1"/>
  <c r="O25" i="1"/>
  <c r="O26" i="1"/>
  <c r="O27" i="1"/>
  <c r="O28" i="1"/>
  <c r="P28" i="1" s="1"/>
  <c r="O29" i="1"/>
  <c r="O30" i="1"/>
  <c r="O31" i="1"/>
  <c r="O32" i="1"/>
  <c r="P32" i="1" s="1"/>
  <c r="O33" i="1"/>
  <c r="P33" i="1" s="1"/>
  <c r="O34" i="1"/>
  <c r="P34" i="1" s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P49" i="1" s="1"/>
  <c r="O50" i="1"/>
  <c r="O51" i="1"/>
  <c r="O52" i="1"/>
  <c r="P52" i="1" s="1"/>
  <c r="O53" i="1"/>
  <c r="O54" i="1"/>
  <c r="O55" i="1"/>
  <c r="O56" i="1"/>
  <c r="O57" i="1"/>
  <c r="P57" i="1" s="1"/>
  <c r="O58" i="1"/>
  <c r="P58" i="1" s="1"/>
  <c r="O59" i="1"/>
  <c r="O60" i="1"/>
  <c r="O61" i="1"/>
  <c r="O62" i="1"/>
  <c r="O63" i="1"/>
  <c r="O64" i="1"/>
  <c r="P64" i="1" s="1"/>
  <c r="O65" i="1"/>
  <c r="O66" i="1"/>
  <c r="O67" i="1"/>
  <c r="O68" i="1"/>
  <c r="O69" i="1"/>
  <c r="O70" i="1"/>
  <c r="O71" i="1"/>
  <c r="P71" i="1" s="1"/>
  <c r="O72" i="1"/>
  <c r="O73" i="1"/>
  <c r="P73" i="1" s="1"/>
  <c r="O74" i="1"/>
  <c r="O75" i="1"/>
  <c r="O76" i="1"/>
  <c r="P76" i="1" s="1"/>
  <c r="O77" i="1"/>
  <c r="P77" i="1" s="1"/>
  <c r="O78" i="1"/>
  <c r="O79" i="1"/>
  <c r="O80" i="1"/>
  <c r="P80" i="1" s="1"/>
  <c r="O81" i="1"/>
  <c r="O82" i="1"/>
  <c r="P82" i="1" s="1"/>
  <c r="O6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N5" i="1"/>
  <c r="M5" i="1"/>
  <c r="L5" i="1"/>
  <c r="J5" i="1"/>
  <c r="F5" i="1"/>
  <c r="E5" i="1"/>
  <c r="AB82" i="1" l="1"/>
  <c r="AD82" i="1"/>
  <c r="AD80" i="1"/>
  <c r="AB80" i="1"/>
  <c r="AD78" i="1"/>
  <c r="AB78" i="1"/>
  <c r="AD76" i="1"/>
  <c r="AB76" i="1"/>
  <c r="AB72" i="1"/>
  <c r="AD72" i="1"/>
  <c r="AB70" i="1"/>
  <c r="AD70" i="1"/>
  <c r="AB64" i="1"/>
  <c r="AD64" i="1"/>
  <c r="AB62" i="1"/>
  <c r="AD62" i="1"/>
  <c r="AB60" i="1"/>
  <c r="AD60" i="1"/>
  <c r="AB58" i="1"/>
  <c r="AD58" i="1"/>
  <c r="AB56" i="1"/>
  <c r="AD56" i="1"/>
  <c r="AD52" i="1"/>
  <c r="AB52" i="1"/>
  <c r="AD48" i="1"/>
  <c r="AB48" i="1"/>
  <c r="AB40" i="1"/>
  <c r="AD40" i="1"/>
  <c r="AB38" i="1"/>
  <c r="AD38" i="1"/>
  <c r="AB36" i="1"/>
  <c r="AD36" i="1"/>
  <c r="AB34" i="1"/>
  <c r="AD34" i="1"/>
  <c r="AB32" i="1"/>
  <c r="AD32" i="1"/>
  <c r="AD30" i="1"/>
  <c r="AB30" i="1"/>
  <c r="AD28" i="1"/>
  <c r="AB28" i="1"/>
  <c r="AD26" i="1"/>
  <c r="AB26" i="1"/>
  <c r="AB24" i="1"/>
  <c r="AD24" i="1"/>
  <c r="AD22" i="1"/>
  <c r="AB22" i="1"/>
  <c r="AB20" i="1"/>
  <c r="AD20" i="1"/>
  <c r="AD18" i="1"/>
  <c r="AB18" i="1"/>
  <c r="AD15" i="1"/>
  <c r="AB15" i="1"/>
  <c r="AB12" i="1"/>
  <c r="AD12" i="1"/>
  <c r="AD10" i="1"/>
  <c r="AB10" i="1"/>
  <c r="AD8" i="1"/>
  <c r="AB8" i="1"/>
  <c r="AB6" i="1"/>
  <c r="AD6" i="1"/>
  <c r="P5" i="1"/>
  <c r="AB79" i="1"/>
  <c r="AD79" i="1"/>
  <c r="AB77" i="1"/>
  <c r="AD77" i="1"/>
  <c r="AB75" i="1"/>
  <c r="AD75" i="1"/>
  <c r="AD73" i="1"/>
  <c r="AB73" i="1"/>
  <c r="AD71" i="1"/>
  <c r="AB71" i="1"/>
  <c r="AD65" i="1"/>
  <c r="AB65" i="1"/>
  <c r="AD63" i="1"/>
  <c r="AB63" i="1"/>
  <c r="AD61" i="1"/>
  <c r="AB61" i="1"/>
  <c r="AD59" i="1"/>
  <c r="AB59" i="1"/>
  <c r="AD57" i="1"/>
  <c r="AB57" i="1"/>
  <c r="AB49" i="1"/>
  <c r="AD49" i="1"/>
  <c r="AB45" i="1"/>
  <c r="AD45" i="1"/>
  <c r="AD41" i="1"/>
  <c r="AB41" i="1"/>
  <c r="AD39" i="1"/>
  <c r="AB39" i="1"/>
  <c r="AD37" i="1"/>
  <c r="AB37" i="1"/>
  <c r="AD35" i="1"/>
  <c r="AB35" i="1"/>
  <c r="AD33" i="1"/>
  <c r="AB33" i="1"/>
  <c r="AB29" i="1"/>
  <c r="AD29" i="1"/>
  <c r="AD27" i="1"/>
  <c r="AB27" i="1"/>
  <c r="AD23" i="1"/>
  <c r="AB23" i="1"/>
  <c r="AD21" i="1"/>
  <c r="AB21" i="1"/>
  <c r="AD19" i="1"/>
  <c r="AB19" i="1"/>
  <c r="AD17" i="1"/>
  <c r="AB17" i="1"/>
  <c r="AD13" i="1"/>
  <c r="AB13" i="1"/>
  <c r="AD11" i="1"/>
  <c r="AB11" i="1"/>
  <c r="AB9" i="1"/>
  <c r="AD9" i="1"/>
  <c r="AB7" i="1"/>
  <c r="AD7" i="1"/>
  <c r="U82" i="1"/>
  <c r="U80" i="1"/>
  <c r="U78" i="1"/>
  <c r="U76" i="1"/>
  <c r="T74" i="1"/>
  <c r="U74" i="1"/>
  <c r="U73" i="1"/>
  <c r="U71" i="1"/>
  <c r="T69" i="1"/>
  <c r="U69" i="1"/>
  <c r="T67" i="1"/>
  <c r="U67" i="1"/>
  <c r="U65" i="1"/>
  <c r="U63" i="1"/>
  <c r="U61" i="1"/>
  <c r="U59" i="1"/>
  <c r="U57" i="1"/>
  <c r="T55" i="1"/>
  <c r="U55" i="1"/>
  <c r="T53" i="1"/>
  <c r="U53" i="1"/>
  <c r="T51" i="1"/>
  <c r="U51" i="1"/>
  <c r="U48" i="1"/>
  <c r="U45" i="1"/>
  <c r="T43" i="1"/>
  <c r="U43" i="1"/>
  <c r="U41" i="1"/>
  <c r="U39" i="1"/>
  <c r="U37" i="1"/>
  <c r="U35" i="1"/>
  <c r="U33" i="1"/>
  <c r="T31" i="1"/>
  <c r="U31" i="1"/>
  <c r="U29" i="1"/>
  <c r="U27" i="1"/>
  <c r="T25" i="1"/>
  <c r="U25" i="1"/>
  <c r="U23" i="1"/>
  <c r="U21" i="1"/>
  <c r="U19" i="1"/>
  <c r="U17" i="1"/>
  <c r="U13" i="1"/>
  <c r="U11" i="1"/>
  <c r="U9" i="1"/>
  <c r="U7" i="1"/>
  <c r="K5" i="1"/>
  <c r="O5" i="1"/>
  <c r="U6" i="1"/>
  <c r="T81" i="1"/>
  <c r="U81" i="1"/>
  <c r="U79" i="1"/>
  <c r="U77" i="1"/>
  <c r="U75" i="1"/>
  <c r="U72" i="1"/>
  <c r="U70" i="1"/>
  <c r="T68" i="1"/>
  <c r="U68" i="1"/>
  <c r="T66" i="1"/>
  <c r="U66" i="1"/>
  <c r="U64" i="1"/>
  <c r="U62" i="1"/>
  <c r="U60" i="1"/>
  <c r="U58" i="1"/>
  <c r="U56" i="1"/>
  <c r="T54" i="1"/>
  <c r="U54" i="1"/>
  <c r="U52" i="1"/>
  <c r="T50" i="1"/>
  <c r="U50" i="1"/>
  <c r="U49" i="1"/>
  <c r="T47" i="1"/>
  <c r="U47" i="1"/>
  <c r="T46" i="1"/>
  <c r="U46" i="1"/>
  <c r="T44" i="1"/>
  <c r="U44" i="1"/>
  <c r="T42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5" i="1"/>
  <c r="U12" i="1"/>
  <c r="U10" i="1"/>
  <c r="U8" i="1"/>
  <c r="Q11" i="1" l="1"/>
  <c r="T11" i="1" s="1"/>
  <c r="AH11" i="1"/>
  <c r="AE11" i="1"/>
  <c r="AE13" i="1"/>
  <c r="AH13" i="1"/>
  <c r="Q13" i="1"/>
  <c r="T13" i="1" s="1"/>
  <c r="AE17" i="1"/>
  <c r="AH17" i="1"/>
  <c r="Q17" i="1"/>
  <c r="T17" i="1" s="1"/>
  <c r="Q19" i="1"/>
  <c r="T19" i="1" s="1"/>
  <c r="AH19" i="1"/>
  <c r="AE19" i="1"/>
  <c r="AE21" i="1"/>
  <c r="AH21" i="1"/>
  <c r="Q21" i="1"/>
  <c r="T21" i="1" s="1"/>
  <c r="Q23" i="1"/>
  <c r="T23" i="1" s="1"/>
  <c r="AE23" i="1"/>
  <c r="AH23" i="1"/>
  <c r="AE27" i="1"/>
  <c r="AH27" i="1"/>
  <c r="Q27" i="1"/>
  <c r="T27" i="1" s="1"/>
  <c r="Q33" i="1"/>
  <c r="T33" i="1" s="1"/>
  <c r="AE33" i="1"/>
  <c r="AH33" i="1"/>
  <c r="AE35" i="1"/>
  <c r="AH35" i="1"/>
  <c r="Q35" i="1"/>
  <c r="T35" i="1" s="1"/>
  <c r="Q37" i="1"/>
  <c r="T37" i="1" s="1"/>
  <c r="AH37" i="1"/>
  <c r="AE37" i="1"/>
  <c r="AE39" i="1"/>
  <c r="AH39" i="1"/>
  <c r="Q39" i="1"/>
  <c r="T39" i="1" s="1"/>
  <c r="Q41" i="1"/>
  <c r="T41" i="1" s="1"/>
  <c r="AE41" i="1"/>
  <c r="AH41" i="1"/>
  <c r="AE57" i="1"/>
  <c r="AH57" i="1"/>
  <c r="Q57" i="1"/>
  <c r="T57" i="1" s="1"/>
  <c r="Q59" i="1"/>
  <c r="T59" i="1" s="1"/>
  <c r="AE59" i="1"/>
  <c r="AH59" i="1"/>
  <c r="AE61" i="1"/>
  <c r="AH61" i="1"/>
  <c r="Q61" i="1"/>
  <c r="T61" i="1" s="1"/>
  <c r="Q63" i="1"/>
  <c r="T63" i="1" s="1"/>
  <c r="AH63" i="1"/>
  <c r="AE63" i="1"/>
  <c r="AE65" i="1"/>
  <c r="AH65" i="1"/>
  <c r="Q65" i="1"/>
  <c r="T65" i="1" s="1"/>
  <c r="Q71" i="1"/>
  <c r="T71" i="1" s="1"/>
  <c r="AE71" i="1"/>
  <c r="AH71" i="1"/>
  <c r="AE73" i="1"/>
  <c r="AH73" i="1"/>
  <c r="Q73" i="1"/>
  <c r="T73" i="1" s="1"/>
  <c r="Q6" i="1"/>
  <c r="AE6" i="1"/>
  <c r="AH6" i="1"/>
  <c r="AD5" i="1"/>
  <c r="AE12" i="1"/>
  <c r="Q12" i="1"/>
  <c r="T12" i="1" s="1"/>
  <c r="AH12" i="1"/>
  <c r="AE20" i="1"/>
  <c r="Q20" i="1"/>
  <c r="T20" i="1" s="1"/>
  <c r="AH20" i="1"/>
  <c r="AE24" i="1"/>
  <c r="Q24" i="1"/>
  <c r="T24" i="1" s="1"/>
  <c r="AH24" i="1"/>
  <c r="AE32" i="1"/>
  <c r="AH32" i="1"/>
  <c r="Q32" i="1"/>
  <c r="T32" i="1" s="1"/>
  <c r="AE34" i="1"/>
  <c r="Q34" i="1"/>
  <c r="T34" i="1" s="1"/>
  <c r="AH34" i="1"/>
  <c r="AE36" i="1"/>
  <c r="AH36" i="1"/>
  <c r="Q36" i="1"/>
  <c r="T36" i="1" s="1"/>
  <c r="AE38" i="1"/>
  <c r="Q38" i="1"/>
  <c r="T38" i="1" s="1"/>
  <c r="AH38" i="1"/>
  <c r="AE40" i="1"/>
  <c r="AH40" i="1"/>
  <c r="Q40" i="1"/>
  <c r="T40" i="1" s="1"/>
  <c r="AE56" i="1"/>
  <c r="Q56" i="1"/>
  <c r="T56" i="1" s="1"/>
  <c r="AH56" i="1"/>
  <c r="AE58" i="1"/>
  <c r="AH58" i="1"/>
  <c r="Q58" i="1"/>
  <c r="T58" i="1" s="1"/>
  <c r="AE60" i="1"/>
  <c r="Q60" i="1"/>
  <c r="T60" i="1" s="1"/>
  <c r="AH60" i="1"/>
  <c r="AE62" i="1"/>
  <c r="AH62" i="1"/>
  <c r="Q62" i="1"/>
  <c r="T62" i="1" s="1"/>
  <c r="AE64" i="1"/>
  <c r="Q64" i="1"/>
  <c r="T64" i="1" s="1"/>
  <c r="AH64" i="1"/>
  <c r="AE70" i="1"/>
  <c r="AH70" i="1"/>
  <c r="Q70" i="1"/>
  <c r="T70" i="1" s="1"/>
  <c r="AE72" i="1"/>
  <c r="Q72" i="1"/>
  <c r="T72" i="1" s="1"/>
  <c r="AH72" i="1"/>
  <c r="AE82" i="1"/>
  <c r="Q82" i="1"/>
  <c r="T82" i="1" s="1"/>
  <c r="AH82" i="1"/>
  <c r="Q7" i="1"/>
  <c r="T7" i="1" s="1"/>
  <c r="AH7" i="1"/>
  <c r="AE7" i="1"/>
  <c r="AE9" i="1"/>
  <c r="AH9" i="1"/>
  <c r="Q9" i="1"/>
  <c r="T9" i="1" s="1"/>
  <c r="AE29" i="1"/>
  <c r="Q29" i="1"/>
  <c r="T29" i="1" s="1"/>
  <c r="AH29" i="1"/>
  <c r="AE45" i="1"/>
  <c r="Q45" i="1"/>
  <c r="T45" i="1" s="1"/>
  <c r="AH45" i="1"/>
  <c r="AE49" i="1"/>
  <c r="AH49" i="1"/>
  <c r="Q49" i="1"/>
  <c r="T49" i="1" s="1"/>
  <c r="AE75" i="1"/>
  <c r="AH75" i="1"/>
  <c r="Q75" i="1"/>
  <c r="T75" i="1" s="1"/>
  <c r="AE77" i="1"/>
  <c r="Q77" i="1"/>
  <c r="T77" i="1" s="1"/>
  <c r="AH77" i="1"/>
  <c r="AE79" i="1"/>
  <c r="AH79" i="1"/>
  <c r="Q79" i="1"/>
  <c r="T79" i="1" s="1"/>
  <c r="AB5" i="1"/>
  <c r="AE8" i="1"/>
  <c r="Q8" i="1"/>
  <c r="T8" i="1" s="1"/>
  <c r="AH8" i="1"/>
  <c r="AE10" i="1"/>
  <c r="AH10" i="1"/>
  <c r="Q10" i="1"/>
  <c r="T10" i="1" s="1"/>
  <c r="Q15" i="1"/>
  <c r="T15" i="1" s="1"/>
  <c r="AE15" i="1"/>
  <c r="AH15" i="1"/>
  <c r="AE18" i="1"/>
  <c r="AH18" i="1"/>
  <c r="Q18" i="1"/>
  <c r="T18" i="1" s="1"/>
  <c r="AE22" i="1"/>
  <c r="AH22" i="1"/>
  <c r="Q22" i="1"/>
  <c r="T22" i="1" s="1"/>
  <c r="AE26" i="1"/>
  <c r="AH26" i="1"/>
  <c r="Q26" i="1"/>
  <c r="T26" i="1" s="1"/>
  <c r="Q28" i="1"/>
  <c r="T28" i="1" s="1"/>
  <c r="AH28" i="1"/>
  <c r="AE28" i="1"/>
  <c r="AE30" i="1"/>
  <c r="AH30" i="1"/>
  <c r="Q30" i="1"/>
  <c r="T30" i="1" s="1"/>
  <c r="AE48" i="1"/>
  <c r="AH48" i="1"/>
  <c r="Q48" i="1"/>
  <c r="T48" i="1" s="1"/>
  <c r="Q52" i="1"/>
  <c r="T52" i="1" s="1"/>
  <c r="AH52" i="1"/>
  <c r="AE52" i="1"/>
  <c r="Q76" i="1"/>
  <c r="T76" i="1" s="1"/>
  <c r="AH76" i="1"/>
  <c r="AE76" i="1"/>
  <c r="AE78" i="1"/>
  <c r="AH78" i="1"/>
  <c r="Q78" i="1"/>
  <c r="T78" i="1" s="1"/>
  <c r="Q80" i="1"/>
  <c r="T80" i="1" s="1"/>
  <c r="AE80" i="1"/>
  <c r="AH80" i="1"/>
  <c r="AE5" i="1" l="1"/>
  <c r="Q5" i="1"/>
  <c r="T6" i="1"/>
</calcChain>
</file>

<file path=xl/sharedStrings.xml><?xml version="1.0" encoding="utf-8"?>
<sst xmlns="http://schemas.openxmlformats.org/spreadsheetml/2006/main" count="340" uniqueCount="133">
  <si>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</si>
  <si>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</si>
  <si>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</si>
  <si>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</si>
  <si>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</si>
  <si>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</si>
  <si>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</si>
  <si>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</si>
  <si>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</si>
  <si>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</si>
  <si>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</si>
  <si>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</si>
  <si>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</si>
  <si>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</si>
  <si>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</si>
  <si>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</si>
  <si>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</si>
  <si>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</si>
  <si>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</si>
  <si>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</si>
  <si>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</si>
  <si>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</si>
  <si>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</si>
  <si>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</si>
  <si>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</si>
  <si>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</si>
  <si>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25,11,</t>
  </si>
  <si>
    <t>28,11,</t>
  </si>
  <si>
    <t>21,11,</t>
  </si>
  <si>
    <t>14,11,</t>
  </si>
  <si>
    <t>07,11,</t>
  </si>
  <si>
    <t>31,10,</t>
  </si>
  <si>
    <t>24,10,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</si>
  <si>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</si>
  <si>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</si>
  <si>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</si>
  <si>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новинка</t>
  </si>
  <si>
    <t>Готовые бельмеши сочные с мясом ТМ Горячая штучка 0,3кг зам  ПОКОМ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</si>
  <si>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</si>
  <si>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</si>
  <si>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</si>
  <si>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</si>
  <si>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</si>
  <si>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</si>
  <si>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</si>
  <si>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</si>
  <si>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мясом ТМ Стародворье 0,2 кг.  Поком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</si>
  <si>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</si>
  <si>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</si>
  <si>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</si>
  <si>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</si>
  <si>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</si>
  <si>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</si>
  <si>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</si>
  <si>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 ПОКОМ</t>
  </si>
  <si>
    <t>Мини-чебуречки с мясом  ТМ Зареченские ТС Зареченские продукты флоу-пак 0,3 кг.  Поком</t>
  </si>
  <si>
    <t>нужно увеличить продажи</t>
  </si>
  <si>
    <t>Мини-чебуречки с сыром и ветчиной  ТМ Зареченские ТС Зареченские продукты флоу-пак 0,3 кг.  Поком</t>
  </si>
  <si>
    <t>Мини-шарики с курочкой и сыром ТМ Зареченские ВЕС ПОКОМ</t>
  </si>
  <si>
    <t>нет потребности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</si>
  <si>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</si>
  <si>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</si>
  <si>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</si>
  <si>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</si>
  <si>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</si>
  <si>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</si>
  <si>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не в матрице</t>
  </si>
  <si>
    <t>дубль / не правильно ставится приход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</si>
  <si>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</si>
  <si>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</si>
  <si>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</si>
  <si>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</si>
  <si>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</si>
  <si>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"Бигбули #МЕГАВКУСИЩЕ с сочной грудинкой" 0,7 сфера ТМ "Горячая штучка"</t>
  </si>
  <si>
    <t>Пельмени "Бигбули #МЕГАМАСЛИЩЕ со сливочным маслом" 0,4 сфера ТМ "Горячая штучка"</t>
  </si>
  <si>
    <t>Пельмени "Бульмени с говядиной и свининой" 0,4 Сфера ТМ "Горячая штучка"</t>
  </si>
  <si>
    <t>Пельмени "Бульмени с говядиной и свининой" 0,7 Сфера ТМ "Горячая штучка"</t>
  </si>
  <si>
    <t>Пельмени "Бульмени со сливочным маслом" 0,4 Сфера ТМ "Горячая штучка"</t>
  </si>
  <si>
    <t>Пельмени "Бульмени со сливочным маслом" 0,7 Сфера ТМ "Горячая штучка"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</si>
  <si>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</si>
  <si>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</si>
  <si>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</si>
  <si>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</si>
  <si>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</si>
  <si>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вывод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</si>
  <si>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</si>
  <si>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</si>
  <si>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</si>
  <si>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</si>
  <si>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</si>
  <si>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</si>
  <si>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</si>
  <si>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</si>
  <si>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Домашние с говядиной и свининой 0,7кг, сфера ТМ Зареченские  ПОКОМ</t>
  </si>
  <si>
    <t>Пельмени Домашние со сливочным маслом ТМ Зареченские  продукты флоу-пак сфера 0,7 кг.  Поком</t>
  </si>
  <si>
    <t>матрица / Общий прайс</t>
  </si>
  <si>
    <t>Пельмени Жемчужные ТМ Зареченские ТС Зареченские продукты флоу-пак сфера 1,0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</si>
  <si>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</si>
  <si>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</si>
  <si>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</si>
  <si>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</si>
  <si>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</si>
  <si>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</si>
  <si>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</si>
  <si>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</si>
  <si>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</si>
  <si>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</si>
  <si>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</si>
  <si>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</si>
  <si>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</si>
  <si>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</si>
  <si>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</si>
  <si>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</si>
  <si>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</si>
  <si>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</si>
  <si>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</si>
  <si>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</si>
  <si>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</si>
  <si>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</si>
  <si>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</si>
  <si>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</si>
  <si>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</si>
  <si>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ряд</t>
  </si>
  <si>
    <t>паллет</t>
  </si>
  <si>
    <t>кол-во паллет</t>
  </si>
  <si>
    <t>потребность</t>
  </si>
  <si>
    <t>кратно рядам</t>
  </si>
  <si>
    <t>отгрузит завод</t>
  </si>
  <si>
    <t>сети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</si>
  <si>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сети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</si>
  <si>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вместо фрай-пиццы</t>
    </r>
  </si>
  <si>
    <t>нужно увеличить продажи / сети</t>
  </si>
  <si>
    <t>02,12,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</si>
</sst>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4C5"/>
        <bgColor rgb="FFFFFF99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" fontId="4" fillId="5" borderId="1" xfId="1" applyNumberFormat="1" applyFont="1" applyFill="1"/>
    <xf numFmtId="164" fontId="3" fillId="0" borderId="1" xfId="1" applyNumberFormat="1" applyFont="1"/>
    <xf numFmtId="2" fontId="3" fillId="0" borderId="1" xfId="1" applyNumberFormat="1" applyFont="1"/>
    <xf numFmtId="165" fontId="5" fillId="0" borderId="1" xfId="1" applyNumberFormat="1" applyFont="1"/>
    <xf numFmtId="164" fontId="5" fillId="0" borderId="1" xfId="1" applyNumberFormat="1" applyFont="1"/>
    <xf numFmtId="164" fontId="6" fillId="2" borderId="1" xfId="1" applyNumberFormat="1" applyFont="1" applyFill="1"/>
    <xf numFmtId="164" fontId="1" fillId="0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7" fillId="9" borderId="1" xfId="1" applyNumberFormat="1" applyFont="1" applyFill="1"/>
    <xf numFmtId="164" fontId="1" fillId="9" borderId="1" xfId="1" applyNumberFormat="1" applyFill="1"/>
    <xf numFmtId="164" fontId="3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1;&#1077;&#1088;&#1076;&#1103;&#1085;&#1089;&#1082;/&#1076;&#1074;%2021,11,24%20&#1073;&#1088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R1" t="str">
            <v>отгрузит завод</v>
          </cell>
        </row>
        <row r="2">
          <cell r="Q2" t="str">
            <v>потребность</v>
          </cell>
          <cell r="R2" t="str">
            <v>кратно рядам</v>
          </cell>
          <cell r="AC2" t="str">
            <v>потребность</v>
          </cell>
          <cell r="AF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заказ в пути</v>
          </cell>
          <cell r="P3" t="str">
            <v>ср нов</v>
          </cell>
          <cell r="Q3" t="str">
            <v>расчет</v>
          </cell>
          <cell r="R3" t="str">
            <v>расчет</v>
          </cell>
          <cell r="S3" t="str">
            <v>заказ филиала</v>
          </cell>
          <cell r="T3" t="str">
            <v>Комментарии филиала</v>
          </cell>
          <cell r="U3" t="str">
            <v>кон ост</v>
          </cell>
          <cell r="V3" t="str">
            <v>факт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комментарии</v>
          </cell>
          <cell r="AC3" t="str">
            <v>вес</v>
          </cell>
          <cell r="AD3" t="str">
            <v>крат кор</v>
          </cell>
          <cell r="AE3" t="str">
            <v>заказ кор.</v>
          </cell>
          <cell r="AF3" t="str">
            <v>ВЕС</v>
          </cell>
          <cell r="AG3" t="str">
            <v>ряд</v>
          </cell>
          <cell r="AH3" t="str">
            <v>паллет</v>
          </cell>
        </row>
        <row r="4">
          <cell r="N4" t="str">
            <v>18,11,(1)</v>
          </cell>
          <cell r="O4" t="str">
            <v>18,11,(2)</v>
          </cell>
          <cell r="P4" t="str">
            <v>21,11,</v>
          </cell>
          <cell r="W4" t="str">
            <v>14,11,</v>
          </cell>
          <cell r="X4" t="str">
            <v>07,11,</v>
          </cell>
          <cell r="Y4" t="str">
            <v>31,10,</v>
          </cell>
          <cell r="Z4" t="str">
            <v>24,10,</v>
          </cell>
          <cell r="AA4" t="str">
            <v>17,10,</v>
          </cell>
          <cell r="AE4" t="str">
            <v>25,11,</v>
          </cell>
        </row>
        <row r="5">
          <cell r="E5">
            <v>13554.899999999998</v>
          </cell>
          <cell r="F5">
            <v>9223.0000000000018</v>
          </cell>
          <cell r="J5">
            <v>13323.999999999998</v>
          </cell>
          <cell r="K5">
            <v>230.90000000000009</v>
          </cell>
          <cell r="L5">
            <v>0</v>
          </cell>
          <cell r="M5">
            <v>0</v>
          </cell>
          <cell r="N5">
            <v>16768.2</v>
          </cell>
          <cell r="O5">
            <v>2532</v>
          </cell>
          <cell r="P5">
            <v>2710.9800000000014</v>
          </cell>
          <cell r="Q5">
            <v>12873.3</v>
          </cell>
          <cell r="R5">
            <v>13393.4</v>
          </cell>
          <cell r="S5">
            <v>0</v>
          </cell>
          <cell r="W5">
            <v>3010.7</v>
          </cell>
          <cell r="X5">
            <v>2429.6799999999998</v>
          </cell>
          <cell r="Y5">
            <v>2645.64</v>
          </cell>
          <cell r="Z5">
            <v>2670.9199999999992</v>
          </cell>
          <cell r="AA5">
            <v>2675.9799999999991</v>
          </cell>
          <cell r="AC5">
            <v>7111.2139999999999</v>
          </cell>
          <cell r="AE5">
            <v>1670</v>
          </cell>
          <cell r="AF5">
            <v>7221.920000000001</v>
          </cell>
        </row>
        <row r="6">
          <cell r="A6" t="str">
            <v>Вареники замороженные постные Благолепные с картофелем и луком классическая форма, ВЕС,  ПОКОМ</v>
          </cell>
          <cell r="B6" t="str">
            <v>кг</v>
          </cell>
          <cell r="C6">
            <v>60</v>
          </cell>
          <cell r="D6">
            <v>120</v>
          </cell>
          <cell r="E6">
            <v>40</v>
          </cell>
          <cell r="F6">
            <v>135</v>
          </cell>
          <cell r="G6">
            <v>1</v>
          </cell>
          <cell r="H6">
            <v>90</v>
          </cell>
          <cell r="I6" t="str">
            <v>матрица</v>
          </cell>
          <cell r="J6">
            <v>40</v>
          </cell>
          <cell r="K6">
            <v>0</v>
          </cell>
          <cell r="N6">
            <v>0</v>
          </cell>
          <cell r="P6">
            <v>8</v>
          </cell>
          <cell r="R6">
            <v>0</v>
          </cell>
          <cell r="U6">
            <v>16.875</v>
          </cell>
          <cell r="V6">
            <v>16.875</v>
          </cell>
          <cell r="W6">
            <v>10</v>
          </cell>
          <cell r="X6">
            <v>15</v>
          </cell>
          <cell r="Y6">
            <v>0</v>
          </cell>
          <cell r="Z6">
            <v>12</v>
          </cell>
          <cell r="AA6">
            <v>0</v>
          </cell>
          <cell r="AB6" t="str">
            <v>новинка</v>
          </cell>
          <cell r="AC6">
            <v>0</v>
          </cell>
          <cell r="AD6">
            <v>5</v>
          </cell>
          <cell r="AE6">
            <v>0</v>
          </cell>
          <cell r="AF6">
            <v>0</v>
          </cell>
          <cell r="AG6">
            <v>12</v>
          </cell>
          <cell r="AH6">
            <v>144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375</v>
          </cell>
          <cell r="E7">
            <v>159</v>
          </cell>
          <cell r="F7">
            <v>163</v>
          </cell>
          <cell r="G7">
            <v>0.3</v>
          </cell>
          <cell r="H7">
            <v>180</v>
          </cell>
          <cell r="I7" t="str">
            <v>матрица</v>
          </cell>
          <cell r="J7">
            <v>159</v>
          </cell>
          <cell r="K7">
            <v>0</v>
          </cell>
          <cell r="N7">
            <v>168</v>
          </cell>
          <cell r="P7">
            <v>31.8</v>
          </cell>
          <cell r="Q7">
            <v>114.19999999999999</v>
          </cell>
          <cell r="R7">
            <v>168</v>
          </cell>
          <cell r="U7">
            <v>15.691823899371069</v>
          </cell>
          <cell r="V7">
            <v>10.408805031446541</v>
          </cell>
          <cell r="W7">
            <v>27.2</v>
          </cell>
          <cell r="X7">
            <v>28.4</v>
          </cell>
          <cell r="Y7">
            <v>33.200000000000003</v>
          </cell>
          <cell r="Z7">
            <v>25</v>
          </cell>
          <cell r="AA7">
            <v>25</v>
          </cell>
          <cell r="AC7">
            <v>34.26</v>
          </cell>
          <cell r="AD7">
            <v>12</v>
          </cell>
          <cell r="AE7">
            <v>14</v>
          </cell>
          <cell r="AF7">
            <v>50.4</v>
          </cell>
          <cell r="AG7">
            <v>14</v>
          </cell>
          <cell r="AH7">
            <v>70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1001</v>
          </cell>
          <cell r="D8">
            <v>18</v>
          </cell>
          <cell r="E8">
            <v>383</v>
          </cell>
          <cell r="F8">
            <v>560</v>
          </cell>
          <cell r="G8">
            <v>0.3</v>
          </cell>
          <cell r="H8">
            <v>180</v>
          </cell>
          <cell r="I8" t="str">
            <v>матрица</v>
          </cell>
          <cell r="J8">
            <v>383</v>
          </cell>
          <cell r="K8">
            <v>0</v>
          </cell>
          <cell r="N8">
            <v>168</v>
          </cell>
          <cell r="P8">
            <v>76.599999999999994</v>
          </cell>
          <cell r="Q8">
            <v>421</v>
          </cell>
          <cell r="R8">
            <v>504</v>
          </cell>
          <cell r="U8">
            <v>16.083550913838121</v>
          </cell>
          <cell r="V8">
            <v>9.5039164490861623</v>
          </cell>
          <cell r="W8">
            <v>69.599999999999994</v>
          </cell>
          <cell r="X8">
            <v>56.4</v>
          </cell>
          <cell r="Y8">
            <v>91.6</v>
          </cell>
          <cell r="Z8">
            <v>77.400000000000006</v>
          </cell>
          <cell r="AA8">
            <v>73.599999999999994</v>
          </cell>
          <cell r="AC8">
            <v>126.3</v>
          </cell>
          <cell r="AD8">
            <v>12</v>
          </cell>
          <cell r="AE8">
            <v>42</v>
          </cell>
          <cell r="AF8">
            <v>151.19999999999999</v>
          </cell>
          <cell r="AG8">
            <v>14</v>
          </cell>
          <cell r="AH8">
            <v>70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719</v>
          </cell>
          <cell r="E9">
            <v>444</v>
          </cell>
          <cell r="F9">
            <v>175</v>
          </cell>
          <cell r="G9">
            <v>0.3</v>
          </cell>
          <cell r="H9">
            <v>180</v>
          </cell>
          <cell r="I9" t="str">
            <v>матрица</v>
          </cell>
          <cell r="J9">
            <v>444</v>
          </cell>
          <cell r="K9">
            <v>0</v>
          </cell>
          <cell r="N9">
            <v>504</v>
          </cell>
          <cell r="P9">
            <v>88.8</v>
          </cell>
          <cell r="Q9">
            <v>653</v>
          </cell>
          <cell r="R9">
            <v>672</v>
          </cell>
          <cell r="U9">
            <v>15.213963963963964</v>
          </cell>
          <cell r="V9">
            <v>7.6463963963963968</v>
          </cell>
          <cell r="W9">
            <v>87</v>
          </cell>
          <cell r="X9">
            <v>70.599999999999994</v>
          </cell>
          <cell r="Y9">
            <v>85.4</v>
          </cell>
          <cell r="Z9">
            <v>118.2</v>
          </cell>
          <cell r="AA9">
            <v>82.8</v>
          </cell>
          <cell r="AB9" t="str">
            <v>Акция октябрь сеть "Галактика"</v>
          </cell>
          <cell r="AC9">
            <v>195.9</v>
          </cell>
          <cell r="AD9">
            <v>12</v>
          </cell>
          <cell r="AE9">
            <v>56</v>
          </cell>
          <cell r="AF9">
            <v>201.6</v>
          </cell>
          <cell r="AG9">
            <v>14</v>
          </cell>
          <cell r="AH9">
            <v>70</v>
          </cell>
        </row>
        <row r="10">
          <cell r="A10" t="str">
            <v>Готовые чебупели с мясом ТМ Горячая штучка Без свинины 0,3 кг  ПОКОМ</v>
          </cell>
          <cell r="B10" t="str">
            <v>шт</v>
          </cell>
          <cell r="C10">
            <v>705</v>
          </cell>
          <cell r="E10">
            <v>304</v>
          </cell>
          <cell r="F10">
            <v>284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304</v>
          </cell>
          <cell r="K10">
            <v>0</v>
          </cell>
          <cell r="N10">
            <v>336</v>
          </cell>
          <cell r="P10">
            <v>60.8</v>
          </cell>
          <cell r="Q10">
            <v>352.79999999999995</v>
          </cell>
          <cell r="R10">
            <v>336</v>
          </cell>
          <cell r="U10">
            <v>15.723684210526317</v>
          </cell>
          <cell r="V10">
            <v>10.197368421052632</v>
          </cell>
          <cell r="W10">
            <v>70.599999999999994</v>
          </cell>
          <cell r="X10">
            <v>69.8</v>
          </cell>
          <cell r="Y10">
            <v>76.2</v>
          </cell>
          <cell r="Z10">
            <v>69</v>
          </cell>
          <cell r="AA10">
            <v>56.2</v>
          </cell>
          <cell r="AC10">
            <v>105.83999999999999</v>
          </cell>
          <cell r="AD10">
            <v>12</v>
          </cell>
          <cell r="AE10">
            <v>28</v>
          </cell>
          <cell r="AF10">
            <v>100.8</v>
          </cell>
          <cell r="AG10">
            <v>14</v>
          </cell>
          <cell r="AH10">
            <v>70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749</v>
          </cell>
          <cell r="E11">
            <v>514</v>
          </cell>
          <cell r="F11">
            <v>109</v>
          </cell>
          <cell r="G11">
            <v>0.3</v>
          </cell>
          <cell r="H11">
            <v>180</v>
          </cell>
          <cell r="I11" t="str">
            <v>матрица</v>
          </cell>
          <cell r="J11">
            <v>514</v>
          </cell>
          <cell r="K11">
            <v>0</v>
          </cell>
          <cell r="N11">
            <v>840</v>
          </cell>
          <cell r="P11">
            <v>102.8</v>
          </cell>
          <cell r="Q11">
            <v>593</v>
          </cell>
          <cell r="R11">
            <v>672</v>
          </cell>
          <cell r="U11">
            <v>15.768482490272374</v>
          </cell>
          <cell r="V11">
            <v>9.2315175097276274</v>
          </cell>
          <cell r="W11">
            <v>107.6</v>
          </cell>
          <cell r="X11">
            <v>84.6</v>
          </cell>
          <cell r="Y11">
            <v>101.2</v>
          </cell>
          <cell r="Z11">
            <v>114.6</v>
          </cell>
          <cell r="AA11">
            <v>92.6</v>
          </cell>
          <cell r="AB11" t="str">
            <v>Акция октябрь сеть "Галактика"</v>
          </cell>
          <cell r="AC11">
            <v>177.9</v>
          </cell>
          <cell r="AD11">
            <v>12</v>
          </cell>
          <cell r="AE11">
            <v>56</v>
          </cell>
          <cell r="AF11">
            <v>201.6</v>
          </cell>
          <cell r="AG11">
            <v>14</v>
          </cell>
          <cell r="AH11">
            <v>70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209</v>
          </cell>
          <cell r="D12">
            <v>2</v>
          </cell>
          <cell r="E12">
            <v>6</v>
          </cell>
          <cell r="F12">
            <v>205</v>
          </cell>
          <cell r="G12">
            <v>0.09</v>
          </cell>
          <cell r="H12">
            <v>180</v>
          </cell>
          <cell r="I12" t="str">
            <v>матрица</v>
          </cell>
          <cell r="J12">
            <v>6</v>
          </cell>
          <cell r="K12">
            <v>0</v>
          </cell>
          <cell r="N12">
            <v>0</v>
          </cell>
          <cell r="P12">
            <v>1.2</v>
          </cell>
          <cell r="R12">
            <v>0</v>
          </cell>
          <cell r="U12">
            <v>170.83333333333334</v>
          </cell>
          <cell r="V12">
            <v>170.83333333333334</v>
          </cell>
          <cell r="W12">
            <v>0.4</v>
          </cell>
          <cell r="X12">
            <v>3.8</v>
          </cell>
          <cell r="Y12">
            <v>2</v>
          </cell>
          <cell r="Z12">
            <v>0.4</v>
          </cell>
          <cell r="AA12">
            <v>2</v>
          </cell>
          <cell r="AB12" t="str">
            <v>нужно увеличить продажи!!!</v>
          </cell>
          <cell r="AC12">
            <v>0</v>
          </cell>
          <cell r="AD12">
            <v>24</v>
          </cell>
          <cell r="AE12">
            <v>0</v>
          </cell>
          <cell r="AF12">
            <v>0</v>
          </cell>
          <cell r="AG12">
            <v>14</v>
          </cell>
          <cell r="AH12">
            <v>126</v>
          </cell>
        </row>
        <row r="13">
          <cell r="A13" t="str">
            <v>Готовые чебуреки со свининой и говядиной ТМ Горячая штучка ТС Базовый ассортимент 0,36 кг  ПОКОМ</v>
          </cell>
          <cell r="B13" t="str">
            <v>шт</v>
          </cell>
          <cell r="C13">
            <v>172</v>
          </cell>
          <cell r="D13">
            <v>140</v>
          </cell>
          <cell r="E13">
            <v>77</v>
          </cell>
          <cell r="F13">
            <v>216</v>
          </cell>
          <cell r="G13">
            <v>0.36</v>
          </cell>
          <cell r="H13">
            <v>180</v>
          </cell>
          <cell r="I13" t="str">
            <v>матрица</v>
          </cell>
          <cell r="J13">
            <v>83</v>
          </cell>
          <cell r="K13">
            <v>-6</v>
          </cell>
          <cell r="N13">
            <v>0</v>
          </cell>
          <cell r="P13">
            <v>15.4</v>
          </cell>
          <cell r="Q13">
            <v>15</v>
          </cell>
          <cell r="R13">
            <v>0</v>
          </cell>
          <cell r="U13">
            <v>14.025974025974026</v>
          </cell>
          <cell r="V13">
            <v>14.025974025974026</v>
          </cell>
          <cell r="W13">
            <v>20.2</v>
          </cell>
          <cell r="X13">
            <v>22.8</v>
          </cell>
          <cell r="Y13">
            <v>17.2</v>
          </cell>
          <cell r="Z13">
            <v>31.8</v>
          </cell>
          <cell r="AA13">
            <v>25</v>
          </cell>
          <cell r="AC13">
            <v>5.3999999999999995</v>
          </cell>
          <cell r="AD13">
            <v>10</v>
          </cell>
          <cell r="AE13">
            <v>0</v>
          </cell>
          <cell r="AF13">
            <v>0</v>
          </cell>
          <cell r="AG13">
            <v>14</v>
          </cell>
          <cell r="AH13">
            <v>70</v>
          </cell>
        </row>
        <row r="14">
          <cell r="A14" t="str">
            <v>ЖАР-ладушки с мясом ТМ Стародворье 0,2 кг.  Поком</v>
          </cell>
          <cell r="B14" t="str">
            <v>шт</v>
          </cell>
          <cell r="D14">
            <v>168</v>
          </cell>
          <cell r="F14">
            <v>168</v>
          </cell>
          <cell r="G14">
            <v>0.2</v>
          </cell>
          <cell r="H14">
            <v>180</v>
          </cell>
          <cell r="I14" t="str">
            <v>матрица</v>
          </cell>
          <cell r="K14">
            <v>0</v>
          </cell>
          <cell r="N14">
            <v>0</v>
          </cell>
          <cell r="P14">
            <v>0</v>
          </cell>
          <cell r="R14">
            <v>0</v>
          </cell>
          <cell r="U14" t="e">
            <v>#DIV/0!</v>
          </cell>
          <cell r="V14" t="e">
            <v>#DIV/0!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 t="str">
            <v>новинка</v>
          </cell>
          <cell r="AC14">
            <v>0</v>
          </cell>
          <cell r="AD14">
            <v>12</v>
          </cell>
          <cell r="AE14">
            <v>0</v>
          </cell>
          <cell r="AF14">
            <v>0</v>
          </cell>
          <cell r="AG14">
            <v>14</v>
          </cell>
          <cell r="AH14">
            <v>70</v>
          </cell>
        </row>
        <row r="15">
          <cell r="A15" t="str">
            <v>Круггетсы с сырным соусом ТМ Горячая штучка 0,25 кг зам  ПОКОМ</v>
          </cell>
          <cell r="B15" t="str">
            <v>шт</v>
          </cell>
          <cell r="C15">
            <v>577</v>
          </cell>
          <cell r="E15">
            <v>215</v>
          </cell>
          <cell r="F15">
            <v>314</v>
          </cell>
          <cell r="G15">
            <v>0.25</v>
          </cell>
          <cell r="H15">
            <v>180</v>
          </cell>
          <cell r="I15" t="str">
            <v>матрица</v>
          </cell>
          <cell r="J15">
            <v>215</v>
          </cell>
          <cell r="K15">
            <v>0</v>
          </cell>
          <cell r="N15">
            <v>336</v>
          </cell>
          <cell r="P15">
            <v>43</v>
          </cell>
          <cell r="R15">
            <v>0</v>
          </cell>
          <cell r="U15">
            <v>15.116279069767442</v>
          </cell>
          <cell r="V15">
            <v>15.116279069767442</v>
          </cell>
          <cell r="W15">
            <v>64.400000000000006</v>
          </cell>
          <cell r="X15">
            <v>39.4</v>
          </cell>
          <cell r="Y15">
            <v>54.8</v>
          </cell>
          <cell r="Z15">
            <v>37.200000000000003</v>
          </cell>
          <cell r="AA15">
            <v>43.2</v>
          </cell>
          <cell r="AC15">
            <v>0</v>
          </cell>
          <cell r="AD15">
            <v>12</v>
          </cell>
          <cell r="AE15">
            <v>0</v>
          </cell>
          <cell r="AF15">
            <v>0</v>
          </cell>
          <cell r="AG15">
            <v>14</v>
          </cell>
          <cell r="AH15">
            <v>70</v>
          </cell>
        </row>
        <row r="16">
          <cell r="A16" t="str">
            <v>Круггетсы сочные ТМ Горячая штучка ТС Круггетсы 0,25 кг зам  ПОКОМ</v>
          </cell>
          <cell r="B16" t="str">
            <v>шт</v>
          </cell>
          <cell r="C16">
            <v>311</v>
          </cell>
          <cell r="E16">
            <v>210</v>
          </cell>
          <cell r="F16">
            <v>81</v>
          </cell>
          <cell r="G16">
            <v>0.25</v>
          </cell>
          <cell r="H16">
            <v>180</v>
          </cell>
          <cell r="I16" t="str">
            <v>матрица</v>
          </cell>
          <cell r="J16">
            <v>210</v>
          </cell>
          <cell r="K16">
            <v>0</v>
          </cell>
          <cell r="N16">
            <v>336</v>
          </cell>
          <cell r="P16">
            <v>42</v>
          </cell>
          <cell r="Q16">
            <v>213</v>
          </cell>
          <cell r="R16">
            <v>168</v>
          </cell>
          <cell r="U16">
            <v>13.928571428571429</v>
          </cell>
          <cell r="V16">
            <v>9.9285714285714288</v>
          </cell>
          <cell r="W16">
            <v>45.6</v>
          </cell>
          <cell r="X16">
            <v>37.4</v>
          </cell>
          <cell r="Y16">
            <v>47.2</v>
          </cell>
          <cell r="Z16">
            <v>26</v>
          </cell>
          <cell r="AA16">
            <v>39.6</v>
          </cell>
          <cell r="AC16">
            <v>53.25</v>
          </cell>
          <cell r="AD16">
            <v>12</v>
          </cell>
          <cell r="AE16">
            <v>14</v>
          </cell>
          <cell r="AF16">
            <v>42</v>
          </cell>
          <cell r="AG16">
            <v>14</v>
          </cell>
          <cell r="AH16">
            <v>70</v>
          </cell>
        </row>
        <row r="17">
          <cell r="A17" t="str">
            <v>Мини-пицца с ветчиной и сыром ТМ Зареченские продукты. ВЕС  Поком</v>
          </cell>
          <cell r="B17" t="str">
            <v>кг</v>
          </cell>
          <cell r="C17">
            <v>27</v>
          </cell>
          <cell r="E17">
            <v>3</v>
          </cell>
          <cell r="F17">
            <v>24</v>
          </cell>
          <cell r="G17">
            <v>1</v>
          </cell>
          <cell r="H17">
            <v>180</v>
          </cell>
          <cell r="I17" t="str">
            <v>матрица</v>
          </cell>
          <cell r="J17">
            <v>5</v>
          </cell>
          <cell r="K17">
            <v>-2</v>
          </cell>
          <cell r="N17">
            <v>0</v>
          </cell>
          <cell r="P17">
            <v>0.6</v>
          </cell>
          <cell r="R17">
            <v>0</v>
          </cell>
          <cell r="U17">
            <v>40</v>
          </cell>
          <cell r="V17">
            <v>40</v>
          </cell>
          <cell r="W17">
            <v>0</v>
          </cell>
          <cell r="X17">
            <v>0.6</v>
          </cell>
          <cell r="Y17">
            <v>0.6</v>
          </cell>
          <cell r="Z17">
            <v>0</v>
          </cell>
          <cell r="AA17">
            <v>1.2</v>
          </cell>
          <cell r="AB17" t="str">
            <v>нужно увеличить продажи / вместо фрай-пиццы</v>
          </cell>
          <cell r="AC17">
            <v>0</v>
          </cell>
          <cell r="AD17">
            <v>3</v>
          </cell>
          <cell r="AE17">
            <v>0</v>
          </cell>
          <cell r="AF17">
            <v>0</v>
          </cell>
          <cell r="AG17">
            <v>14</v>
          </cell>
          <cell r="AH17">
            <v>126</v>
          </cell>
        </row>
        <row r="18">
          <cell r="A18" t="str">
            <v>Мини-сосиски в тесте ТМ Зареченские . ВЕС  Поком</v>
          </cell>
          <cell r="B18" t="str">
            <v>кг</v>
          </cell>
          <cell r="C18">
            <v>99.9</v>
          </cell>
          <cell r="D18">
            <v>66.400000000000006</v>
          </cell>
          <cell r="E18">
            <v>88.8</v>
          </cell>
          <cell r="F18">
            <v>48.1</v>
          </cell>
          <cell r="G18">
            <v>1</v>
          </cell>
          <cell r="H18">
            <v>180</v>
          </cell>
          <cell r="I18" t="str">
            <v>матрица</v>
          </cell>
          <cell r="J18">
            <v>88</v>
          </cell>
          <cell r="K18">
            <v>0.79999999999999716</v>
          </cell>
          <cell r="N18">
            <v>155.4</v>
          </cell>
          <cell r="P18">
            <v>17.759999999999998</v>
          </cell>
          <cell r="Q18">
            <v>62.89999999999997</v>
          </cell>
          <cell r="R18">
            <v>51.800000000000004</v>
          </cell>
          <cell r="U18">
            <v>14.375000000000002</v>
          </cell>
          <cell r="V18">
            <v>11.458333333333334</v>
          </cell>
          <cell r="W18">
            <v>21.4</v>
          </cell>
          <cell r="X18">
            <v>18.5</v>
          </cell>
          <cell r="Y18">
            <v>17.02</v>
          </cell>
          <cell r="Z18">
            <v>17.02</v>
          </cell>
          <cell r="AA18">
            <v>17.760000000000002</v>
          </cell>
          <cell r="AC18">
            <v>62.89999999999997</v>
          </cell>
          <cell r="AD18">
            <v>3.7</v>
          </cell>
          <cell r="AE18">
            <v>14</v>
          </cell>
          <cell r="AF18">
            <v>51.800000000000004</v>
          </cell>
          <cell r="AG18">
            <v>14</v>
          </cell>
          <cell r="AH18">
            <v>126</v>
          </cell>
        </row>
        <row r="19">
          <cell r="A19" t="str">
            <v>Мини-сосиски в тесте ТМ Зареченские ТС Зареченские продукты флоу-пак 0,3 кг.  Поком</v>
          </cell>
          <cell r="B19" t="str">
            <v>шт</v>
          </cell>
          <cell r="C19">
            <v>-2</v>
          </cell>
          <cell r="D19">
            <v>2</v>
          </cell>
          <cell r="G19">
            <v>0.3</v>
          </cell>
          <cell r="H19">
            <v>180</v>
          </cell>
          <cell r="I19" t="str">
            <v>Общий прайс</v>
          </cell>
          <cell r="J19">
            <v>3</v>
          </cell>
          <cell r="K19">
            <v>-3</v>
          </cell>
          <cell r="N19">
            <v>126</v>
          </cell>
          <cell r="P19">
            <v>0</v>
          </cell>
          <cell r="R19">
            <v>0</v>
          </cell>
          <cell r="U19" t="e">
            <v>#DIV/0!</v>
          </cell>
          <cell r="V19" t="e">
            <v>#DIV/0!</v>
          </cell>
          <cell r="W19">
            <v>8</v>
          </cell>
          <cell r="X19">
            <v>2.4</v>
          </cell>
          <cell r="Y19">
            <v>3.2</v>
          </cell>
          <cell r="Z19">
            <v>3.6</v>
          </cell>
          <cell r="AA19">
            <v>3.4</v>
          </cell>
          <cell r="AC19">
            <v>0</v>
          </cell>
          <cell r="AD19">
            <v>9</v>
          </cell>
          <cell r="AE19">
            <v>0</v>
          </cell>
          <cell r="AF19">
            <v>0</v>
          </cell>
          <cell r="AG19">
            <v>14</v>
          </cell>
          <cell r="AH19">
            <v>126</v>
          </cell>
        </row>
        <row r="20">
          <cell r="A20" t="str">
            <v>Мини-чебуреки с мясом ТМ Зареченские ТС Зареченские продукты ПОКОМ</v>
          </cell>
          <cell r="B20" t="str">
            <v>кг</v>
          </cell>
          <cell r="C20">
            <v>44.1</v>
          </cell>
          <cell r="D20">
            <v>148.19999999999999</v>
          </cell>
          <cell r="E20">
            <v>38.5</v>
          </cell>
          <cell r="F20">
            <v>137.5</v>
          </cell>
          <cell r="G20">
            <v>1</v>
          </cell>
          <cell r="H20">
            <v>180</v>
          </cell>
          <cell r="I20" t="str">
            <v>матрица</v>
          </cell>
          <cell r="J20">
            <v>37</v>
          </cell>
          <cell r="K20">
            <v>1.5</v>
          </cell>
          <cell r="N20">
            <v>0</v>
          </cell>
          <cell r="P20">
            <v>7.7</v>
          </cell>
          <cell r="R20">
            <v>0</v>
          </cell>
          <cell r="U20">
            <v>17.857142857142858</v>
          </cell>
          <cell r="V20">
            <v>17.857142857142858</v>
          </cell>
          <cell r="W20">
            <v>8.74</v>
          </cell>
          <cell r="X20">
            <v>12.1</v>
          </cell>
          <cell r="Y20">
            <v>7.7</v>
          </cell>
          <cell r="Z20">
            <v>14.3</v>
          </cell>
          <cell r="AA20">
            <v>6.6</v>
          </cell>
          <cell r="AC20">
            <v>0</v>
          </cell>
          <cell r="AD20">
            <v>5.5</v>
          </cell>
          <cell r="AE20">
            <v>0</v>
          </cell>
          <cell r="AF20">
            <v>0</v>
          </cell>
          <cell r="AG20">
            <v>12</v>
          </cell>
          <cell r="AH20">
            <v>84</v>
          </cell>
        </row>
        <row r="21">
          <cell r="A21" t="str">
            <v>Мини-чебуречки с мясом  ТМ Зареченские ТС Зареченские продукты флоу-пак 0,3 кг.  Поком</v>
          </cell>
          <cell r="B21" t="str">
            <v>шт</v>
          </cell>
          <cell r="C21">
            <v>131</v>
          </cell>
          <cell r="E21">
            <v>29</v>
          </cell>
          <cell r="F21">
            <v>89</v>
          </cell>
          <cell r="G21">
            <v>0.3</v>
          </cell>
          <cell r="H21">
            <v>180</v>
          </cell>
          <cell r="I21" t="str">
            <v>Общий прайс</v>
          </cell>
          <cell r="J21">
            <v>29</v>
          </cell>
          <cell r="K21">
            <v>0</v>
          </cell>
          <cell r="N21">
            <v>0</v>
          </cell>
          <cell r="P21">
            <v>5.8</v>
          </cell>
          <cell r="R21">
            <v>0</v>
          </cell>
          <cell r="U21">
            <v>15.344827586206897</v>
          </cell>
          <cell r="V21">
            <v>15.344827586206897</v>
          </cell>
          <cell r="W21">
            <v>7.6</v>
          </cell>
          <cell r="X21">
            <v>6.4</v>
          </cell>
          <cell r="Y21">
            <v>6.6</v>
          </cell>
          <cell r="Z21">
            <v>12.2</v>
          </cell>
          <cell r="AA21">
            <v>3.8</v>
          </cell>
          <cell r="AB21" t="str">
            <v>нужно увеличить продажи</v>
          </cell>
          <cell r="AC21">
            <v>0</v>
          </cell>
          <cell r="AD21">
            <v>9</v>
          </cell>
          <cell r="AE21">
            <v>0</v>
          </cell>
          <cell r="AF21">
            <v>0</v>
          </cell>
          <cell r="AG21">
            <v>18</v>
          </cell>
          <cell r="AH21">
            <v>234</v>
          </cell>
        </row>
        <row r="22">
          <cell r="A22" t="str">
            <v>Мини-чебуречки с сыром и ветчиной  ТМ Зареченские ТС Зареченские продукты флоу-пак 0,3 кг.  Поком</v>
          </cell>
          <cell r="B22" t="str">
            <v>шт</v>
          </cell>
          <cell r="C22">
            <v>24</v>
          </cell>
          <cell r="E22">
            <v>10</v>
          </cell>
          <cell r="F22">
            <v>6</v>
          </cell>
          <cell r="G22">
            <v>0.3</v>
          </cell>
          <cell r="H22">
            <v>180</v>
          </cell>
          <cell r="I22" t="str">
            <v>Общий прайс</v>
          </cell>
          <cell r="J22">
            <v>10</v>
          </cell>
          <cell r="K22">
            <v>0</v>
          </cell>
          <cell r="N22">
            <v>162</v>
          </cell>
          <cell r="P22">
            <v>2</v>
          </cell>
          <cell r="R22">
            <v>0</v>
          </cell>
          <cell r="U22">
            <v>84</v>
          </cell>
          <cell r="V22">
            <v>84</v>
          </cell>
          <cell r="W22">
            <v>8</v>
          </cell>
          <cell r="X22">
            <v>3.4</v>
          </cell>
          <cell r="Y22">
            <v>4.4000000000000004</v>
          </cell>
          <cell r="Z22">
            <v>8.1999999999999993</v>
          </cell>
          <cell r="AA22">
            <v>2.2000000000000002</v>
          </cell>
          <cell r="AC22">
            <v>0</v>
          </cell>
          <cell r="AD22">
            <v>9</v>
          </cell>
          <cell r="AE22">
            <v>0</v>
          </cell>
          <cell r="AF22">
            <v>0</v>
          </cell>
          <cell r="AG22">
            <v>18</v>
          </cell>
          <cell r="AH22">
            <v>234</v>
          </cell>
        </row>
        <row r="23">
          <cell r="A23" t="str">
            <v>Мини-шарики с курочкой и сыром ТМ Зареченские ВЕС ПОКОМ</v>
          </cell>
          <cell r="B23" t="str">
            <v>кг</v>
          </cell>
          <cell r="G23">
            <v>0</v>
          </cell>
          <cell r="H23">
            <v>180</v>
          </cell>
          <cell r="I23" t="str">
            <v>матрица</v>
          </cell>
          <cell r="K23">
            <v>0</v>
          </cell>
          <cell r="P23">
            <v>0</v>
          </cell>
          <cell r="U23" t="e">
            <v>#DIV/0!</v>
          </cell>
          <cell r="V23" t="e">
            <v>#DIV/0!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 t="str">
            <v>нет потребности</v>
          </cell>
          <cell r="AC23">
            <v>0</v>
          </cell>
          <cell r="AD23">
            <v>0</v>
          </cell>
          <cell r="AG23">
            <v>14</v>
          </cell>
          <cell r="AH23">
            <v>126</v>
          </cell>
        </row>
        <row r="24">
          <cell r="A24" t="str">
            <v>Наггетсы Нагетосы Сочная курочка ТМ Горячая штучка 0,25 кг зам  ПОКОМ</v>
          </cell>
          <cell r="B24" t="str">
            <v>шт</v>
          </cell>
          <cell r="C24">
            <v>382</v>
          </cell>
          <cell r="D24">
            <v>170</v>
          </cell>
          <cell r="E24">
            <v>403</v>
          </cell>
          <cell r="F24">
            <v>73</v>
          </cell>
          <cell r="G24">
            <v>0.25</v>
          </cell>
          <cell r="H24">
            <v>180</v>
          </cell>
          <cell r="I24" t="str">
            <v>матрица</v>
          </cell>
          <cell r="J24">
            <v>400</v>
          </cell>
          <cell r="K24">
            <v>3</v>
          </cell>
          <cell r="N24">
            <v>840</v>
          </cell>
          <cell r="P24">
            <v>80.599999999999994</v>
          </cell>
          <cell r="Q24">
            <v>296</v>
          </cell>
          <cell r="R24">
            <v>336</v>
          </cell>
          <cell r="U24">
            <v>15.496277915632755</v>
          </cell>
          <cell r="V24">
            <v>11.327543424317618</v>
          </cell>
          <cell r="W24">
            <v>93.8</v>
          </cell>
          <cell r="X24">
            <v>65.400000000000006</v>
          </cell>
          <cell r="Y24">
            <v>68.599999999999994</v>
          </cell>
          <cell r="Z24">
            <v>82.4</v>
          </cell>
          <cell r="AA24">
            <v>82.8</v>
          </cell>
          <cell r="AC24">
            <v>74</v>
          </cell>
          <cell r="AD24">
            <v>6</v>
          </cell>
          <cell r="AE24">
            <v>56</v>
          </cell>
          <cell r="AF24">
            <v>84</v>
          </cell>
          <cell r="AG24">
            <v>14</v>
          </cell>
          <cell r="AH24">
            <v>126</v>
          </cell>
        </row>
        <row r="25">
          <cell r="A25" t="str">
            <v>Наггетсы Нагетосы Сочная курочка в хруст панир со сметаной и зеленью ТМ Горячая штучка 0,25 ПОКОМ</v>
          </cell>
          <cell r="B25" t="str">
            <v>шт</v>
          </cell>
          <cell r="C25">
            <v>372</v>
          </cell>
          <cell r="E25">
            <v>145</v>
          </cell>
          <cell r="F25">
            <v>188</v>
          </cell>
          <cell r="G25">
            <v>0.25</v>
          </cell>
          <cell r="H25">
            <v>180</v>
          </cell>
          <cell r="I25" t="str">
            <v>матрица</v>
          </cell>
          <cell r="J25">
            <v>144</v>
          </cell>
          <cell r="K25">
            <v>1</v>
          </cell>
          <cell r="N25">
            <v>168</v>
          </cell>
          <cell r="P25">
            <v>29</v>
          </cell>
          <cell r="Q25">
            <v>79</v>
          </cell>
          <cell r="R25">
            <v>84</v>
          </cell>
          <cell r="U25">
            <v>15.172413793103448</v>
          </cell>
          <cell r="V25">
            <v>12.275862068965518</v>
          </cell>
          <cell r="W25">
            <v>34.6</v>
          </cell>
          <cell r="X25">
            <v>33.6</v>
          </cell>
          <cell r="Y25">
            <v>29</v>
          </cell>
          <cell r="Z25">
            <v>56.8</v>
          </cell>
          <cell r="AA25">
            <v>33</v>
          </cell>
          <cell r="AB25" t="str">
            <v>Акция октябрь сеть "Галактика"</v>
          </cell>
          <cell r="AC25">
            <v>19.75</v>
          </cell>
          <cell r="AD25">
            <v>6</v>
          </cell>
          <cell r="AE25">
            <v>14</v>
          </cell>
          <cell r="AF25">
            <v>21</v>
          </cell>
          <cell r="AG25">
            <v>14</v>
          </cell>
          <cell r="AH25">
            <v>126</v>
          </cell>
        </row>
        <row r="26">
          <cell r="A26" t="str">
            <v>Наггетсы Нагетосы Сочная курочка со сладкой паприкой ТМ Горячая штучка ф/в 0,25 кг  ПОКОМ</v>
          </cell>
          <cell r="B26" t="str">
            <v>шт</v>
          </cell>
          <cell r="C26">
            <v>209</v>
          </cell>
          <cell r="E26">
            <v>103</v>
          </cell>
          <cell r="F26">
            <v>64</v>
          </cell>
          <cell r="G26">
            <v>0.25</v>
          </cell>
          <cell r="H26">
            <v>180</v>
          </cell>
          <cell r="I26" t="str">
            <v>матрица</v>
          </cell>
          <cell r="J26">
            <v>103</v>
          </cell>
          <cell r="K26">
            <v>0</v>
          </cell>
          <cell r="N26">
            <v>168</v>
          </cell>
          <cell r="P26">
            <v>20.6</v>
          </cell>
          <cell r="Q26">
            <v>77</v>
          </cell>
          <cell r="R26">
            <v>84</v>
          </cell>
          <cell r="U26">
            <v>15.339805825242717</v>
          </cell>
          <cell r="V26">
            <v>11.262135922330096</v>
          </cell>
          <cell r="W26">
            <v>26.8</v>
          </cell>
          <cell r="X26">
            <v>22.8</v>
          </cell>
          <cell r="Y26">
            <v>26.4</v>
          </cell>
          <cell r="Z26">
            <v>27.2</v>
          </cell>
          <cell r="AA26">
            <v>18</v>
          </cell>
          <cell r="AC26">
            <v>19.25</v>
          </cell>
          <cell r="AD26">
            <v>6</v>
          </cell>
          <cell r="AE26">
            <v>14</v>
          </cell>
          <cell r="AF26">
            <v>21</v>
          </cell>
          <cell r="AG26">
            <v>14</v>
          </cell>
          <cell r="AH26">
            <v>126</v>
          </cell>
        </row>
        <row r="27">
          <cell r="A27" t="str">
            <v>Наггетсы Хрустящие ТМ Зареченские ТС Зареченские продукты. Поком</v>
          </cell>
          <cell r="B27" t="str">
            <v>кг</v>
          </cell>
          <cell r="C27">
            <v>282</v>
          </cell>
          <cell r="D27">
            <v>144</v>
          </cell>
          <cell r="E27">
            <v>270</v>
          </cell>
          <cell r="F27">
            <v>132</v>
          </cell>
          <cell r="G27">
            <v>1</v>
          </cell>
          <cell r="H27">
            <v>180</v>
          </cell>
          <cell r="I27" t="str">
            <v>матрица</v>
          </cell>
          <cell r="J27">
            <v>265</v>
          </cell>
          <cell r="K27">
            <v>5</v>
          </cell>
          <cell r="N27">
            <v>144</v>
          </cell>
          <cell r="P27">
            <v>54</v>
          </cell>
          <cell r="Q27">
            <v>534</v>
          </cell>
          <cell r="R27">
            <v>504</v>
          </cell>
          <cell r="U27">
            <v>14.444444444444445</v>
          </cell>
          <cell r="V27">
            <v>5.1111111111111107</v>
          </cell>
          <cell r="W27">
            <v>37.200000000000003</v>
          </cell>
          <cell r="X27">
            <v>42</v>
          </cell>
          <cell r="Y27">
            <v>39.6</v>
          </cell>
          <cell r="Z27">
            <v>39.6</v>
          </cell>
          <cell r="AA27">
            <v>50.4</v>
          </cell>
          <cell r="AC27">
            <v>534</v>
          </cell>
          <cell r="AD27">
            <v>6</v>
          </cell>
          <cell r="AE27">
            <v>84</v>
          </cell>
          <cell r="AF27">
            <v>504</v>
          </cell>
          <cell r="AG27">
            <v>12</v>
          </cell>
          <cell r="AH27">
            <v>84</v>
          </cell>
        </row>
        <row r="28">
          <cell r="A28" t="str">
            <v>Наггетсы из печи 0,25кг ТМ Вязанка замор.  ПОКОМ</v>
          </cell>
          <cell r="B28" t="str">
            <v>шт</v>
          </cell>
          <cell r="C28">
            <v>393</v>
          </cell>
          <cell r="E28">
            <v>142</v>
          </cell>
          <cell r="F28">
            <v>211</v>
          </cell>
          <cell r="G28">
            <v>0.25</v>
          </cell>
          <cell r="H28">
            <v>365</v>
          </cell>
          <cell r="I28" t="str">
            <v>матрица</v>
          </cell>
          <cell r="J28">
            <v>142</v>
          </cell>
          <cell r="K28">
            <v>0</v>
          </cell>
          <cell r="N28">
            <v>168</v>
          </cell>
          <cell r="P28">
            <v>28.4</v>
          </cell>
          <cell r="Q28">
            <v>132.19999999999999</v>
          </cell>
          <cell r="R28">
            <v>168</v>
          </cell>
          <cell r="U28">
            <v>19.260563380281692</v>
          </cell>
          <cell r="V28">
            <v>13.345070422535212</v>
          </cell>
          <cell r="W28">
            <v>29.6</v>
          </cell>
          <cell r="X28">
            <v>34.799999999999997</v>
          </cell>
          <cell r="Y28">
            <v>34.799999999999997</v>
          </cell>
          <cell r="Z28">
            <v>43.4</v>
          </cell>
          <cell r="AA28">
            <v>64</v>
          </cell>
          <cell r="AB28" t="str">
            <v>Акция октябрь сеть "Галактика"</v>
          </cell>
          <cell r="AC28">
            <v>33.049999999999997</v>
          </cell>
          <cell r="AD28">
            <v>12</v>
          </cell>
          <cell r="AE28">
            <v>14</v>
          </cell>
          <cell r="AF28">
            <v>42</v>
          </cell>
          <cell r="AG28">
            <v>14</v>
          </cell>
          <cell r="AH28">
            <v>70</v>
          </cell>
        </row>
        <row r="29">
          <cell r="A29" t="str">
            <v>Наггетсы с индейкой 0,25кг ТМ Вязанка ТС Из печи Сливушки ПОКОМ</v>
          </cell>
          <cell r="B29" t="str">
            <v>шт</v>
          </cell>
          <cell r="C29">
            <v>515</v>
          </cell>
          <cell r="E29">
            <v>262</v>
          </cell>
          <cell r="F29">
            <v>183</v>
          </cell>
          <cell r="G29">
            <v>0</v>
          </cell>
          <cell r="H29" t="e">
            <v>#N/A</v>
          </cell>
          <cell r="I29" t="str">
            <v>не в матрице</v>
          </cell>
          <cell r="J29">
            <v>258</v>
          </cell>
          <cell r="K29">
            <v>4</v>
          </cell>
          <cell r="P29">
            <v>52.4</v>
          </cell>
          <cell r="U29">
            <v>3.4923664122137406</v>
          </cell>
          <cell r="V29">
            <v>3.4923664122137406</v>
          </cell>
          <cell r="W29">
            <v>63</v>
          </cell>
          <cell r="X29">
            <v>43.4</v>
          </cell>
          <cell r="Y29">
            <v>50.6</v>
          </cell>
          <cell r="Z29">
            <v>57.8</v>
          </cell>
          <cell r="AA29">
            <v>59.4</v>
          </cell>
          <cell r="AB29" t="str">
            <v>дубль / не правильно ставится приход</v>
          </cell>
          <cell r="AC29">
            <v>0</v>
          </cell>
          <cell r="AD29">
            <v>0</v>
          </cell>
        </row>
        <row r="30">
          <cell r="A30" t="str">
            <v>Наггетсы с индейкой 0,25кг ТМ Вязанка ТС Няняггетсы Сливушки НД2 замор.  ПОКОМ</v>
          </cell>
          <cell r="B30" t="str">
            <v>шт</v>
          </cell>
          <cell r="E30">
            <v>262</v>
          </cell>
          <cell r="F30">
            <v>183</v>
          </cell>
          <cell r="G30">
            <v>0.25</v>
          </cell>
          <cell r="H30">
            <v>365</v>
          </cell>
          <cell r="I30" t="str">
            <v>матрица</v>
          </cell>
          <cell r="K30">
            <v>262</v>
          </cell>
          <cell r="N30">
            <v>504</v>
          </cell>
          <cell r="P30">
            <v>52.4</v>
          </cell>
          <cell r="Q30">
            <v>151.39999999999998</v>
          </cell>
          <cell r="R30">
            <v>168</v>
          </cell>
          <cell r="U30">
            <v>16.31679389312977</v>
          </cell>
          <cell r="V30">
            <v>13.110687022900764</v>
          </cell>
          <cell r="W30">
            <v>63</v>
          </cell>
          <cell r="X30">
            <v>43.4</v>
          </cell>
          <cell r="Y30">
            <v>50.6</v>
          </cell>
          <cell r="Z30">
            <v>57.8</v>
          </cell>
          <cell r="AA30">
            <v>59.4</v>
          </cell>
          <cell r="AB30" t="str">
            <v>есть дубль</v>
          </cell>
          <cell r="AC30">
            <v>37.849999999999994</v>
          </cell>
          <cell r="AD30">
            <v>12</v>
          </cell>
          <cell r="AE30">
            <v>14</v>
          </cell>
          <cell r="AF30">
            <v>42</v>
          </cell>
          <cell r="AG30">
            <v>14</v>
          </cell>
          <cell r="AH30">
            <v>70</v>
          </cell>
        </row>
        <row r="31">
          <cell r="A31" t="str">
            <v>Наггетсы с куриным филе и сыром ТМ Вязанка ТС Из печи Сливушки 0,25 кг.  Поком</v>
          </cell>
          <cell r="B31" t="str">
            <v>шт</v>
          </cell>
          <cell r="C31">
            <v>444</v>
          </cell>
          <cell r="D31">
            <v>11</v>
          </cell>
          <cell r="E31">
            <v>213</v>
          </cell>
          <cell r="F31">
            <v>186</v>
          </cell>
          <cell r="G31">
            <v>0.25</v>
          </cell>
          <cell r="H31">
            <v>180</v>
          </cell>
          <cell r="I31" t="str">
            <v>матрица</v>
          </cell>
          <cell r="J31">
            <v>211</v>
          </cell>
          <cell r="K31">
            <v>2</v>
          </cell>
          <cell r="N31">
            <v>336</v>
          </cell>
          <cell r="P31">
            <v>42.6</v>
          </cell>
          <cell r="Q31">
            <v>159.60000000000002</v>
          </cell>
          <cell r="R31">
            <v>168</v>
          </cell>
          <cell r="U31">
            <v>16.197183098591548</v>
          </cell>
          <cell r="V31">
            <v>12.253521126760562</v>
          </cell>
          <cell r="W31">
            <v>54.4</v>
          </cell>
          <cell r="X31">
            <v>36.200000000000003</v>
          </cell>
          <cell r="Y31">
            <v>35.200000000000003</v>
          </cell>
          <cell r="Z31">
            <v>42.6</v>
          </cell>
          <cell r="AA31">
            <v>83</v>
          </cell>
          <cell r="AB31" t="str">
            <v>Акция октябрь сеть "Галактика"</v>
          </cell>
          <cell r="AC31">
            <v>39.900000000000006</v>
          </cell>
          <cell r="AD31">
            <v>12</v>
          </cell>
          <cell r="AE31">
            <v>14</v>
          </cell>
          <cell r="AF31">
            <v>42</v>
          </cell>
          <cell r="AG31">
            <v>14</v>
          </cell>
          <cell r="AH31">
            <v>70</v>
          </cell>
        </row>
        <row r="32">
          <cell r="A32" t="str">
            <v>Нагетосы Сочная курочка в хрустящей панировке Наггетсы ГШ Фикс.вес 0,25 Лоток Горячая штучка Поком</v>
          </cell>
          <cell r="B32" t="str">
            <v>шт</v>
          </cell>
          <cell r="C32">
            <v>147</v>
          </cell>
          <cell r="D32">
            <v>84</v>
          </cell>
          <cell r="E32">
            <v>73</v>
          </cell>
          <cell r="F32">
            <v>145</v>
          </cell>
          <cell r="G32">
            <v>0.25</v>
          </cell>
          <cell r="H32">
            <v>180</v>
          </cell>
          <cell r="I32" t="str">
            <v>матрица</v>
          </cell>
          <cell r="J32">
            <v>73</v>
          </cell>
          <cell r="K32">
            <v>0</v>
          </cell>
          <cell r="N32">
            <v>0</v>
          </cell>
          <cell r="P32">
            <v>14.6</v>
          </cell>
          <cell r="Q32">
            <v>59.400000000000006</v>
          </cell>
          <cell r="R32">
            <v>84</v>
          </cell>
          <cell r="U32">
            <v>15.684931506849315</v>
          </cell>
          <cell r="V32">
            <v>9.9315068493150687</v>
          </cell>
          <cell r="W32">
            <v>10.199999999999999</v>
          </cell>
          <cell r="X32">
            <v>16.8</v>
          </cell>
          <cell r="Y32">
            <v>13</v>
          </cell>
          <cell r="Z32">
            <v>18.8</v>
          </cell>
          <cell r="AA32">
            <v>14.4</v>
          </cell>
          <cell r="AB32" t="str">
            <v>Галактика</v>
          </cell>
          <cell r="AC32">
            <v>14.850000000000001</v>
          </cell>
          <cell r="AD32">
            <v>6</v>
          </cell>
          <cell r="AE32">
            <v>14</v>
          </cell>
          <cell r="AF32">
            <v>21</v>
          </cell>
          <cell r="AG32">
            <v>14</v>
          </cell>
          <cell r="AH32">
            <v>126</v>
          </cell>
        </row>
        <row r="33">
          <cell r="A33" t="str">
            <v>Пекерсы с индейкой в сливочном соусе ТМ Горячая штучка 0,25 кг зам  ПОКОМ</v>
          </cell>
          <cell r="B33" t="str">
            <v>шт</v>
          </cell>
          <cell r="C33">
            <v>389</v>
          </cell>
          <cell r="E33">
            <v>146</v>
          </cell>
          <cell r="F33">
            <v>200</v>
          </cell>
          <cell r="G33">
            <v>0.25</v>
          </cell>
          <cell r="H33">
            <v>180</v>
          </cell>
          <cell r="I33" t="str">
            <v>матрица</v>
          </cell>
          <cell r="J33">
            <v>146</v>
          </cell>
          <cell r="K33">
            <v>0</v>
          </cell>
          <cell r="N33">
            <v>168</v>
          </cell>
          <cell r="P33">
            <v>29.2</v>
          </cell>
          <cell r="Q33">
            <v>99.199999999999989</v>
          </cell>
          <cell r="R33">
            <v>168</v>
          </cell>
          <cell r="U33">
            <v>18.356164383561644</v>
          </cell>
          <cell r="V33">
            <v>12.602739726027398</v>
          </cell>
          <cell r="W33">
            <v>32.799999999999997</v>
          </cell>
          <cell r="X33">
            <v>23.2</v>
          </cell>
          <cell r="Y33">
            <v>37.799999999999997</v>
          </cell>
          <cell r="Z33">
            <v>24.4</v>
          </cell>
          <cell r="AA33">
            <v>20</v>
          </cell>
          <cell r="AC33">
            <v>24.799999999999997</v>
          </cell>
          <cell r="AD33">
            <v>12</v>
          </cell>
          <cell r="AE33">
            <v>14</v>
          </cell>
          <cell r="AF33">
            <v>42</v>
          </cell>
          <cell r="AG33">
            <v>14</v>
          </cell>
          <cell r="AH33">
            <v>70</v>
          </cell>
        </row>
        <row r="34">
          <cell r="A34" t="str">
            <v>Пельмени Grandmeni с говядиной ТМ Горячая штучка флоупак сфера 0,75 кг. ПОКОМ</v>
          </cell>
          <cell r="B34" t="str">
            <v>шт</v>
          </cell>
          <cell r="G34">
            <v>0</v>
          </cell>
          <cell r="H34">
            <v>180</v>
          </cell>
          <cell r="I34" t="str">
            <v>матрица</v>
          </cell>
          <cell r="K34">
            <v>0</v>
          </cell>
          <cell r="P34">
            <v>0</v>
          </cell>
          <cell r="U34" t="e">
            <v>#DIV/0!</v>
          </cell>
          <cell r="V34" t="e">
            <v>#DIV/0!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 t="str">
            <v>нет потребности</v>
          </cell>
          <cell r="AC34">
            <v>0</v>
          </cell>
          <cell r="AD34">
            <v>0</v>
          </cell>
          <cell r="AG34">
            <v>12</v>
          </cell>
          <cell r="AH34">
            <v>84</v>
          </cell>
        </row>
        <row r="35">
          <cell r="A35" t="str">
            <v>Пельмени Grandmeni с говядиной в сливочном соусе ТМ Горячая штучка флоупак сфера 0,75 кг.  ПОКОМ</v>
          </cell>
          <cell r="B35" t="str">
            <v>шт</v>
          </cell>
          <cell r="G35">
            <v>0</v>
          </cell>
          <cell r="H35">
            <v>180</v>
          </cell>
          <cell r="I35" t="str">
            <v>матрица</v>
          </cell>
          <cell r="K35">
            <v>0</v>
          </cell>
          <cell r="P35">
            <v>0</v>
          </cell>
          <cell r="U35" t="e">
            <v>#DIV/0!</v>
          </cell>
          <cell r="V35" t="e">
            <v>#DIV/0!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 t="str">
            <v>нет потребности</v>
          </cell>
          <cell r="AC35">
            <v>0</v>
          </cell>
          <cell r="AD35">
            <v>0</v>
          </cell>
          <cell r="AG35">
            <v>12</v>
          </cell>
          <cell r="AH35">
            <v>84</v>
          </cell>
        </row>
        <row r="36">
          <cell r="A36" t="str">
            <v>Пельмени Grandmeni с говядиной и свининой Grandmeni 0,75 Сфера Горячая штучка  Поком</v>
          </cell>
          <cell r="B36" t="str">
            <v>шт</v>
          </cell>
          <cell r="G36">
            <v>0</v>
          </cell>
          <cell r="H36">
            <v>180</v>
          </cell>
          <cell r="I36" t="str">
            <v>матрица</v>
          </cell>
          <cell r="K36">
            <v>0</v>
          </cell>
          <cell r="P36">
            <v>0</v>
          </cell>
          <cell r="U36" t="e">
            <v>#DIV/0!</v>
          </cell>
          <cell r="V36" t="e">
            <v>#DIV/0!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 t="str">
            <v>нет потребности</v>
          </cell>
          <cell r="AC36">
            <v>0</v>
          </cell>
          <cell r="AD36">
            <v>0</v>
          </cell>
          <cell r="AG36">
            <v>12</v>
          </cell>
          <cell r="AH36">
            <v>84</v>
          </cell>
        </row>
        <row r="37">
          <cell r="A37" t="str">
            <v>Пельмени Grandmeni со сливочным маслом Горячая штучка 0,75 кг ПОКОМ</v>
          </cell>
          <cell r="B37" t="str">
            <v>шт</v>
          </cell>
          <cell r="C37">
            <v>165</v>
          </cell>
          <cell r="E37">
            <v>145</v>
          </cell>
          <cell r="F37">
            <v>-9</v>
          </cell>
          <cell r="G37">
            <v>0.75</v>
          </cell>
          <cell r="H37">
            <v>180</v>
          </cell>
          <cell r="I37" t="str">
            <v>матрица</v>
          </cell>
          <cell r="J37">
            <v>165</v>
          </cell>
          <cell r="K37">
            <v>-20</v>
          </cell>
          <cell r="N37">
            <v>288</v>
          </cell>
          <cell r="P37">
            <v>29</v>
          </cell>
          <cell r="Q37">
            <v>185</v>
          </cell>
          <cell r="R37">
            <v>192</v>
          </cell>
          <cell r="U37">
            <v>16.241379310344829</v>
          </cell>
          <cell r="V37">
            <v>9.6206896551724146</v>
          </cell>
          <cell r="W37">
            <v>30.6</v>
          </cell>
          <cell r="X37">
            <v>9.4</v>
          </cell>
          <cell r="Y37">
            <v>21</v>
          </cell>
          <cell r="Z37">
            <v>15</v>
          </cell>
          <cell r="AA37">
            <v>26.8</v>
          </cell>
          <cell r="AC37">
            <v>138.75</v>
          </cell>
          <cell r="AD37">
            <v>8</v>
          </cell>
          <cell r="AE37">
            <v>24</v>
          </cell>
          <cell r="AF37">
            <v>144</v>
          </cell>
          <cell r="AG37">
            <v>12</v>
          </cell>
          <cell r="AH37">
            <v>84</v>
          </cell>
        </row>
        <row r="38">
          <cell r="A38" t="str">
            <v>Пельмени «Бигбули с мясом» 0,43 Сфера ТМ «Горячая штучка»  Поком</v>
          </cell>
          <cell r="B38" t="str">
            <v>шт</v>
          </cell>
          <cell r="G38">
            <v>0</v>
          </cell>
          <cell r="H38">
            <v>180</v>
          </cell>
          <cell r="I38" t="str">
            <v>матрица</v>
          </cell>
          <cell r="K38">
            <v>0</v>
          </cell>
          <cell r="P38">
            <v>0</v>
          </cell>
          <cell r="U38" t="e">
            <v>#DIV/0!</v>
          </cell>
          <cell r="V38" t="e">
            <v>#DIV/0!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 t="str">
            <v>нет потребности</v>
          </cell>
          <cell r="AC38">
            <v>0</v>
          </cell>
          <cell r="AD38">
            <v>0</v>
          </cell>
          <cell r="AG38">
            <v>12</v>
          </cell>
          <cell r="AH38">
            <v>84</v>
          </cell>
        </row>
        <row r="39">
          <cell r="A39" t="str">
            <v>Пельмени Бигбули #МЕГАВКУСИЩЕ с сочной грудинкой ТМ Горячая шту БУЛЬМЕНИ ТС Бигбули  сфера 0,9 ПОКОМ</v>
          </cell>
          <cell r="B39" t="str">
            <v>шт</v>
          </cell>
          <cell r="G39">
            <v>0</v>
          </cell>
          <cell r="H39">
            <v>180</v>
          </cell>
          <cell r="I39" t="str">
            <v>не в матрице</v>
          </cell>
          <cell r="K39">
            <v>0</v>
          </cell>
          <cell r="P39">
            <v>0</v>
          </cell>
          <cell r="U39" t="e">
            <v>#DIV/0!</v>
          </cell>
          <cell r="V39" t="e">
            <v>#DIV/0!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 t="str">
            <v>вывод</v>
          </cell>
          <cell r="AC39">
            <v>0</v>
          </cell>
          <cell r="AD39">
            <v>0</v>
          </cell>
        </row>
        <row r="40">
          <cell r="A40" t="str">
            <v>Пельмени Бигбули #МЕГАВКУСИЩЕ с сочной грудинкой ТМ Горячая штучка ТС Бигбули  сфера 0,43  ПОКОМ</v>
          </cell>
          <cell r="B40" t="str">
            <v>шт</v>
          </cell>
          <cell r="G40">
            <v>0</v>
          </cell>
          <cell r="H40">
            <v>180</v>
          </cell>
          <cell r="I40" t="str">
            <v>матрица</v>
          </cell>
          <cell r="K40">
            <v>0</v>
          </cell>
          <cell r="P40">
            <v>0</v>
          </cell>
          <cell r="U40" t="e">
            <v>#DIV/0!</v>
          </cell>
          <cell r="V40" t="e">
            <v>#DIV/0!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 t="str">
            <v>нет потребности</v>
          </cell>
          <cell r="AC40">
            <v>0</v>
          </cell>
          <cell r="AD40">
            <v>0</v>
          </cell>
          <cell r="AG40">
            <v>12</v>
          </cell>
          <cell r="AH40">
            <v>84</v>
          </cell>
        </row>
        <row r="41">
          <cell r="A41" t="str">
            <v>Пельмени Бигбули с мясом, Горячая штучка 0,9кг  ПОКОМ</v>
          </cell>
          <cell r="B41" t="str">
            <v>шт</v>
          </cell>
          <cell r="C41">
            <v>353</v>
          </cell>
          <cell r="E41">
            <v>226</v>
          </cell>
          <cell r="F41">
            <v>47</v>
          </cell>
          <cell r="G41">
            <v>0.9</v>
          </cell>
          <cell r="H41">
            <v>180</v>
          </cell>
          <cell r="I41" t="str">
            <v>матрица</v>
          </cell>
          <cell r="J41">
            <v>229</v>
          </cell>
          <cell r="K41">
            <v>-3</v>
          </cell>
          <cell r="N41">
            <v>672</v>
          </cell>
          <cell r="P41">
            <v>45.2</v>
          </cell>
          <cell r="R41">
            <v>0</v>
          </cell>
          <cell r="U41">
            <v>15.907079646017698</v>
          </cell>
          <cell r="V41">
            <v>15.907079646017698</v>
          </cell>
          <cell r="W41">
            <v>70.2</v>
          </cell>
          <cell r="X41">
            <v>42</v>
          </cell>
          <cell r="Y41">
            <v>48.8</v>
          </cell>
          <cell r="Z41">
            <v>43.6</v>
          </cell>
          <cell r="AA41">
            <v>47.6</v>
          </cell>
          <cell r="AC41">
            <v>0</v>
          </cell>
          <cell r="AD41">
            <v>8</v>
          </cell>
          <cell r="AE41">
            <v>0</v>
          </cell>
          <cell r="AF41">
            <v>0</v>
          </cell>
          <cell r="AG41">
            <v>12</v>
          </cell>
          <cell r="AH41">
            <v>84</v>
          </cell>
        </row>
        <row r="42">
          <cell r="A42" t="str">
            <v>Пельмени Бигбули со слив.маслом 0,9 кг   Поком</v>
          </cell>
          <cell r="B42" t="str">
            <v>шт</v>
          </cell>
          <cell r="C42">
            <v>128</v>
          </cell>
          <cell r="D42">
            <v>319</v>
          </cell>
          <cell r="E42">
            <v>170</v>
          </cell>
          <cell r="F42">
            <v>218</v>
          </cell>
          <cell r="G42">
            <v>0.9</v>
          </cell>
          <cell r="H42">
            <v>180</v>
          </cell>
          <cell r="I42" t="str">
            <v>матрица</v>
          </cell>
          <cell r="J42">
            <v>172</v>
          </cell>
          <cell r="K42">
            <v>-2</v>
          </cell>
          <cell r="N42">
            <v>480</v>
          </cell>
          <cell r="P42">
            <v>34</v>
          </cell>
          <cell r="R42">
            <v>0</v>
          </cell>
          <cell r="U42">
            <v>20.529411764705884</v>
          </cell>
          <cell r="V42">
            <v>20.529411764705884</v>
          </cell>
          <cell r="W42">
            <v>58.8</v>
          </cell>
          <cell r="X42">
            <v>47.6</v>
          </cell>
          <cell r="Y42">
            <v>32.6</v>
          </cell>
          <cell r="Z42">
            <v>34.4</v>
          </cell>
          <cell r="AA42">
            <v>37.6</v>
          </cell>
          <cell r="AB42" t="str">
            <v>Галактика</v>
          </cell>
          <cell r="AC42">
            <v>0</v>
          </cell>
          <cell r="AD42">
            <v>8</v>
          </cell>
          <cell r="AE42">
            <v>0</v>
          </cell>
          <cell r="AF42">
            <v>0</v>
          </cell>
          <cell r="AG42">
            <v>12</v>
          </cell>
          <cell r="AH42">
            <v>84</v>
          </cell>
        </row>
        <row r="43">
          <cell r="A43" t="str">
            <v>Пельмени Бугбули со сливочным маслом ТМ Горячая штучка БУЛЬМЕНИ 0,43 кг  ПОКОМ</v>
          </cell>
          <cell r="B43" t="str">
            <v>шт</v>
          </cell>
          <cell r="G43">
            <v>0</v>
          </cell>
          <cell r="H43">
            <v>180</v>
          </cell>
          <cell r="I43" t="str">
            <v>не в матрице</v>
          </cell>
          <cell r="K43">
            <v>0</v>
          </cell>
          <cell r="P43">
            <v>0</v>
          </cell>
          <cell r="U43" t="e">
            <v>#DIV/0!</v>
          </cell>
          <cell r="V43" t="e">
            <v>#DIV/0!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 t="str">
            <v>вывод</v>
          </cell>
          <cell r="AC43">
            <v>0</v>
          </cell>
          <cell r="AD43">
            <v>0</v>
          </cell>
        </row>
        <row r="44">
          <cell r="A44" t="str">
            <v>Пельмени Бульмени с говядиной и свининой Горячая шт. 0,9 кг  ПОКОМ</v>
          </cell>
          <cell r="B44" t="str">
            <v>шт</v>
          </cell>
          <cell r="C44">
            <v>81</v>
          </cell>
          <cell r="D44">
            <v>480</v>
          </cell>
          <cell r="E44">
            <v>322</v>
          </cell>
          <cell r="F44">
            <v>169</v>
          </cell>
          <cell r="G44">
            <v>0</v>
          </cell>
          <cell r="H44">
            <v>180</v>
          </cell>
          <cell r="I44" t="str">
            <v>не в матрице</v>
          </cell>
          <cell r="J44">
            <v>320</v>
          </cell>
          <cell r="K44">
            <v>2</v>
          </cell>
          <cell r="N44">
            <v>768</v>
          </cell>
          <cell r="P44">
            <v>64.400000000000006</v>
          </cell>
          <cell r="U44">
            <v>14.549689440993788</v>
          </cell>
          <cell r="V44">
            <v>14.549689440993788</v>
          </cell>
          <cell r="W44">
            <v>88</v>
          </cell>
          <cell r="X44">
            <v>71.400000000000006</v>
          </cell>
          <cell r="Y44">
            <v>51.2</v>
          </cell>
          <cell r="Z44">
            <v>61.8</v>
          </cell>
          <cell r="AA44">
            <v>87</v>
          </cell>
          <cell r="AB44" t="str">
            <v>вывод</v>
          </cell>
          <cell r="AC44">
            <v>0</v>
          </cell>
          <cell r="AD44">
            <v>0</v>
          </cell>
        </row>
        <row r="45">
          <cell r="A45" t="str">
            <v>Пельмени Бульмени с говядиной и свининой Горячая штучка 0,43  ПОКОМ</v>
          </cell>
          <cell r="B45" t="str">
            <v>шт</v>
          </cell>
          <cell r="C45">
            <v>100</v>
          </cell>
          <cell r="E45">
            <v>87</v>
          </cell>
          <cell r="F45">
            <v>-2</v>
          </cell>
          <cell r="G45">
            <v>0</v>
          </cell>
          <cell r="H45">
            <v>180</v>
          </cell>
          <cell r="I45" t="str">
            <v>не в матрице</v>
          </cell>
          <cell r="J45">
            <v>100</v>
          </cell>
          <cell r="K45">
            <v>-13</v>
          </cell>
          <cell r="N45">
            <v>384</v>
          </cell>
          <cell r="P45">
            <v>17.399999999999999</v>
          </cell>
          <cell r="U45">
            <v>21.954022988505749</v>
          </cell>
          <cell r="V45">
            <v>21.954022988505749</v>
          </cell>
          <cell r="W45">
            <v>37.799999999999997</v>
          </cell>
          <cell r="X45">
            <v>15.2</v>
          </cell>
          <cell r="Y45">
            <v>7.8</v>
          </cell>
          <cell r="Z45">
            <v>16.8</v>
          </cell>
          <cell r="AA45">
            <v>20.2</v>
          </cell>
          <cell r="AB45" t="str">
            <v>вывод</v>
          </cell>
          <cell r="AC45">
            <v>0</v>
          </cell>
          <cell r="AD45">
            <v>0</v>
          </cell>
        </row>
        <row r="46">
          <cell r="A46" t="str">
            <v>Пельмени Бульмени с говядиной и свининой Наваристые Горячая штучка ВЕС  ПОКОМ</v>
          </cell>
          <cell r="B46" t="str">
            <v>кг</v>
          </cell>
          <cell r="C46">
            <v>725</v>
          </cell>
          <cell r="D46">
            <v>330</v>
          </cell>
          <cell r="E46">
            <v>700</v>
          </cell>
          <cell r="F46">
            <v>220</v>
          </cell>
          <cell r="G46">
            <v>1</v>
          </cell>
          <cell r="H46">
            <v>180</v>
          </cell>
          <cell r="I46" t="str">
            <v>матрица</v>
          </cell>
          <cell r="J46">
            <v>700</v>
          </cell>
          <cell r="K46">
            <v>0</v>
          </cell>
          <cell r="N46">
            <v>360</v>
          </cell>
          <cell r="O46">
            <v>720</v>
          </cell>
          <cell r="P46">
            <v>140</v>
          </cell>
          <cell r="Q46">
            <v>800</v>
          </cell>
          <cell r="R46">
            <v>780</v>
          </cell>
          <cell r="U46">
            <v>14.857142857142858</v>
          </cell>
          <cell r="V46">
            <v>9.2857142857142865</v>
          </cell>
          <cell r="W46">
            <v>142</v>
          </cell>
          <cell r="X46">
            <v>125</v>
          </cell>
          <cell r="Y46">
            <v>122</v>
          </cell>
          <cell r="Z46">
            <v>120</v>
          </cell>
          <cell r="AA46">
            <v>139</v>
          </cell>
          <cell r="AC46">
            <v>800</v>
          </cell>
          <cell r="AD46">
            <v>5</v>
          </cell>
          <cell r="AE46">
            <v>156</v>
          </cell>
          <cell r="AF46">
            <v>780</v>
          </cell>
          <cell r="AG46">
            <v>12</v>
          </cell>
          <cell r="AH46">
            <v>144</v>
          </cell>
        </row>
        <row r="47">
          <cell r="A47" t="str">
            <v>Пельмени Бульмени со сливочным маслом Горячая штучка 0,9 кг  ПОКОМ</v>
          </cell>
          <cell r="B47" t="str">
            <v>шт</v>
          </cell>
          <cell r="C47">
            <v>1223</v>
          </cell>
          <cell r="D47">
            <v>384</v>
          </cell>
          <cell r="E47">
            <v>948</v>
          </cell>
          <cell r="F47">
            <v>409</v>
          </cell>
          <cell r="G47">
            <v>0</v>
          </cell>
          <cell r="H47">
            <v>180</v>
          </cell>
          <cell r="I47" t="str">
            <v>не в матрице</v>
          </cell>
          <cell r="J47">
            <v>952</v>
          </cell>
          <cell r="K47">
            <v>-4</v>
          </cell>
          <cell r="N47">
            <v>768</v>
          </cell>
          <cell r="O47">
            <v>672</v>
          </cell>
          <cell r="P47">
            <v>189.6</v>
          </cell>
          <cell r="U47">
            <v>9.7521097046413505</v>
          </cell>
          <cell r="V47">
            <v>9.7521097046413505</v>
          </cell>
          <cell r="W47">
            <v>197</v>
          </cell>
          <cell r="X47">
            <v>181.2</v>
          </cell>
          <cell r="Y47">
            <v>179.6</v>
          </cell>
          <cell r="Z47">
            <v>180.6</v>
          </cell>
          <cell r="AA47">
            <v>166</v>
          </cell>
          <cell r="AB47" t="str">
            <v>вывод</v>
          </cell>
          <cell r="AC47">
            <v>0</v>
          </cell>
          <cell r="AD47">
            <v>0</v>
          </cell>
        </row>
        <row r="48">
          <cell r="A48" t="str">
            <v>Пельмени Бульмени со сливочным маслом ТМ Горячая шт. 0,43 кг  ПОКОМ</v>
          </cell>
          <cell r="B48" t="str">
            <v>шт</v>
          </cell>
          <cell r="C48">
            <v>105</v>
          </cell>
          <cell r="D48">
            <v>192</v>
          </cell>
          <cell r="E48">
            <v>151</v>
          </cell>
          <cell r="F48">
            <v>99</v>
          </cell>
          <cell r="G48">
            <v>0</v>
          </cell>
          <cell r="H48">
            <v>180</v>
          </cell>
          <cell r="I48" t="str">
            <v>не в матрице</v>
          </cell>
          <cell r="J48">
            <v>154</v>
          </cell>
          <cell r="K48">
            <v>-3</v>
          </cell>
          <cell r="N48">
            <v>384</v>
          </cell>
          <cell r="P48">
            <v>30.2</v>
          </cell>
          <cell r="U48">
            <v>15.993377483443709</v>
          </cell>
          <cell r="V48">
            <v>15.993377483443709</v>
          </cell>
          <cell r="W48">
            <v>52</v>
          </cell>
          <cell r="X48">
            <v>35</v>
          </cell>
          <cell r="Y48">
            <v>23</v>
          </cell>
          <cell r="Z48">
            <v>24.4</v>
          </cell>
          <cell r="AA48">
            <v>28.4</v>
          </cell>
          <cell r="AB48" t="str">
            <v>вывод</v>
          </cell>
          <cell r="AC48">
            <v>0</v>
          </cell>
          <cell r="AD48">
            <v>0</v>
          </cell>
        </row>
        <row r="49">
          <cell r="A49" t="str">
            <v>Пельмени Домашние с говядиной и свининой 0,7кг, сфера ТМ Зареченские  ПОКОМ</v>
          </cell>
          <cell r="B49" t="str">
            <v>шт</v>
          </cell>
          <cell r="C49">
            <v>142</v>
          </cell>
          <cell r="E49">
            <v>71</v>
          </cell>
          <cell r="F49">
            <v>54</v>
          </cell>
          <cell r="G49">
            <v>0</v>
          </cell>
          <cell r="H49">
            <v>180</v>
          </cell>
          <cell r="I49" t="str">
            <v>не в матрице</v>
          </cell>
          <cell r="J49">
            <v>71</v>
          </cell>
          <cell r="K49">
            <v>0</v>
          </cell>
          <cell r="P49">
            <v>14.2</v>
          </cell>
          <cell r="U49">
            <v>3.802816901408451</v>
          </cell>
          <cell r="V49">
            <v>3.802816901408451</v>
          </cell>
          <cell r="W49">
            <v>11</v>
          </cell>
          <cell r="X49">
            <v>12.6</v>
          </cell>
          <cell r="Y49">
            <v>11.8</v>
          </cell>
          <cell r="Z49">
            <v>11.6</v>
          </cell>
          <cell r="AA49">
            <v>7.6</v>
          </cell>
          <cell r="AB49" t="str">
            <v>вывод</v>
          </cell>
          <cell r="AC49">
            <v>0</v>
          </cell>
          <cell r="AD49">
            <v>0</v>
          </cell>
        </row>
        <row r="50">
          <cell r="A50" t="str">
            <v>Пельмени Домашние со сливочным маслом ТМ Зареченские  продукты флоу-пак сфера 0,7 кг.  Поком</v>
          </cell>
          <cell r="B50" t="str">
            <v>шт</v>
          </cell>
          <cell r="C50">
            <v>575</v>
          </cell>
          <cell r="E50">
            <v>374</v>
          </cell>
          <cell r="F50">
            <v>133</v>
          </cell>
          <cell r="G50">
            <v>0.7</v>
          </cell>
          <cell r="H50">
            <v>180</v>
          </cell>
          <cell r="I50" t="str">
            <v>матрица / Общий прайс</v>
          </cell>
          <cell r="J50">
            <v>374</v>
          </cell>
          <cell r="K50">
            <v>0</v>
          </cell>
          <cell r="N50">
            <v>120</v>
          </cell>
          <cell r="P50">
            <v>74.8</v>
          </cell>
          <cell r="Q50">
            <v>869</v>
          </cell>
          <cell r="R50">
            <v>840</v>
          </cell>
          <cell r="U50">
            <v>14.612299465240643</v>
          </cell>
          <cell r="V50">
            <v>3.3823529411764706</v>
          </cell>
          <cell r="W50">
            <v>37.200000000000003</v>
          </cell>
          <cell r="X50">
            <v>22.8</v>
          </cell>
          <cell r="Y50">
            <v>45.4</v>
          </cell>
          <cell r="Z50">
            <v>48.4</v>
          </cell>
          <cell r="AA50">
            <v>34.4</v>
          </cell>
          <cell r="AC50">
            <v>608.29999999999995</v>
          </cell>
          <cell r="AD50">
            <v>10</v>
          </cell>
          <cell r="AE50">
            <v>84</v>
          </cell>
          <cell r="AF50">
            <v>588</v>
          </cell>
          <cell r="AG50">
            <v>12</v>
          </cell>
          <cell r="AH50">
            <v>84</v>
          </cell>
        </row>
        <row r="51">
          <cell r="A51" t="str">
            <v>Пельмени Жемчужные ТМ Зареченские ТС Зареченские продукты флоу-пак сфера 1,0 кг.  Поком</v>
          </cell>
          <cell r="B51" t="str">
            <v>шт</v>
          </cell>
          <cell r="C51">
            <v>101</v>
          </cell>
          <cell r="D51">
            <v>72</v>
          </cell>
          <cell r="E51">
            <v>32</v>
          </cell>
          <cell r="F51">
            <v>113</v>
          </cell>
          <cell r="G51">
            <v>1</v>
          </cell>
          <cell r="H51">
            <v>180</v>
          </cell>
          <cell r="I51" t="str">
            <v>Общий прайс</v>
          </cell>
          <cell r="J51">
            <v>30</v>
          </cell>
          <cell r="K51">
            <v>2</v>
          </cell>
          <cell r="N51">
            <v>0</v>
          </cell>
          <cell r="P51">
            <v>6.4</v>
          </cell>
          <cell r="R51">
            <v>0</v>
          </cell>
          <cell r="U51">
            <v>17.65625</v>
          </cell>
          <cell r="V51">
            <v>17.65625</v>
          </cell>
          <cell r="W51">
            <v>9.6</v>
          </cell>
          <cell r="X51">
            <v>10.4</v>
          </cell>
          <cell r="Y51">
            <v>11</v>
          </cell>
          <cell r="Z51">
            <v>13.2</v>
          </cell>
          <cell r="AA51">
            <v>7.8</v>
          </cell>
          <cell r="AC51">
            <v>0</v>
          </cell>
          <cell r="AD51">
            <v>6</v>
          </cell>
          <cell r="AE51">
            <v>0</v>
          </cell>
          <cell r="AF51">
            <v>0</v>
          </cell>
          <cell r="AG51">
            <v>12</v>
          </cell>
          <cell r="AH51">
            <v>84</v>
          </cell>
        </row>
        <row r="52">
          <cell r="A52" t="str">
            <v>Пельмени Медвежьи ушки с фермерскими сливками ТМ Стародв флоу-пак классическая форма 0,7 кг.  Поком</v>
          </cell>
          <cell r="B52" t="str">
            <v>шт</v>
          </cell>
          <cell r="C52">
            <v>129</v>
          </cell>
          <cell r="E52">
            <v>32</v>
          </cell>
          <cell r="F52">
            <v>82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32</v>
          </cell>
          <cell r="K52">
            <v>0</v>
          </cell>
          <cell r="N52">
            <v>0</v>
          </cell>
          <cell r="P52">
            <v>6.4</v>
          </cell>
          <cell r="R52">
            <v>0</v>
          </cell>
          <cell r="U52">
            <v>12.8125</v>
          </cell>
          <cell r="V52">
            <v>12.8125</v>
          </cell>
          <cell r="W52">
            <v>7.4</v>
          </cell>
          <cell r="X52">
            <v>9.8000000000000007</v>
          </cell>
          <cell r="Y52">
            <v>11</v>
          </cell>
          <cell r="Z52">
            <v>14.4</v>
          </cell>
          <cell r="AA52">
            <v>13.2</v>
          </cell>
          <cell r="AB52" t="str">
            <v>Акция октябрь сеть "Галактика"</v>
          </cell>
          <cell r="AC52">
            <v>0</v>
          </cell>
          <cell r="AD52">
            <v>8</v>
          </cell>
          <cell r="AE52">
            <v>0</v>
          </cell>
          <cell r="AF52">
            <v>0</v>
          </cell>
          <cell r="AG52">
            <v>12</v>
          </cell>
          <cell r="AH52">
            <v>84</v>
          </cell>
        </row>
        <row r="53">
          <cell r="A53" t="str">
            <v>Пельмени Медвежьи ушки с фермерской свининой и говядиной Большие флоу-пак класс 0,7 кг  Поком</v>
          </cell>
          <cell r="B53" t="str">
            <v>шт</v>
          </cell>
          <cell r="C53">
            <v>69</v>
          </cell>
          <cell r="E53">
            <v>23</v>
          </cell>
          <cell r="F53">
            <v>44</v>
          </cell>
          <cell r="G53">
            <v>0.7</v>
          </cell>
          <cell r="H53">
            <v>180</v>
          </cell>
          <cell r="I53" t="str">
            <v>матрица</v>
          </cell>
          <cell r="J53">
            <v>23</v>
          </cell>
          <cell r="K53">
            <v>0</v>
          </cell>
          <cell r="N53">
            <v>0</v>
          </cell>
          <cell r="P53">
            <v>4.5999999999999996</v>
          </cell>
          <cell r="Q53">
            <v>48</v>
          </cell>
          <cell r="R53">
            <v>96</v>
          </cell>
          <cell r="U53">
            <v>30.434782608695656</v>
          </cell>
          <cell r="V53">
            <v>9.5652173913043494</v>
          </cell>
          <cell r="W53">
            <v>3</v>
          </cell>
          <cell r="X53">
            <v>3</v>
          </cell>
          <cell r="Y53">
            <v>5.6</v>
          </cell>
          <cell r="Z53">
            <v>4</v>
          </cell>
          <cell r="AA53">
            <v>9</v>
          </cell>
          <cell r="AB53" t="str">
            <v>Акция октябрь сеть "Галактика"</v>
          </cell>
          <cell r="AC53">
            <v>33.599999999999994</v>
          </cell>
          <cell r="AD53">
            <v>8</v>
          </cell>
          <cell r="AE53">
            <v>12</v>
          </cell>
          <cell r="AF53">
            <v>67.199999999999989</v>
          </cell>
          <cell r="AG53">
            <v>12</v>
          </cell>
          <cell r="AH53">
            <v>84</v>
          </cell>
        </row>
        <row r="54">
          <cell r="A54" t="str">
            <v>Пельмени Медвежьи ушки с фермерской свининой и говядиной Малые флоу-пак классическая 0,7 кг  Поком</v>
          </cell>
          <cell r="B54" t="str">
            <v>шт</v>
          </cell>
          <cell r="C54">
            <v>92</v>
          </cell>
          <cell r="E54">
            <v>7</v>
          </cell>
          <cell r="F54">
            <v>80</v>
          </cell>
          <cell r="G54">
            <v>0.7</v>
          </cell>
          <cell r="H54">
            <v>180</v>
          </cell>
          <cell r="I54" t="str">
            <v>матрица</v>
          </cell>
          <cell r="J54">
            <v>7</v>
          </cell>
          <cell r="K54">
            <v>0</v>
          </cell>
          <cell r="N54">
            <v>0</v>
          </cell>
          <cell r="P54">
            <v>1.4</v>
          </cell>
          <cell r="R54">
            <v>0</v>
          </cell>
          <cell r="U54">
            <v>57.142857142857146</v>
          </cell>
          <cell r="V54">
            <v>57.142857142857146</v>
          </cell>
          <cell r="W54">
            <v>3.4</v>
          </cell>
          <cell r="X54">
            <v>3.4</v>
          </cell>
          <cell r="Y54">
            <v>7.6</v>
          </cell>
          <cell r="Z54">
            <v>8.6</v>
          </cell>
          <cell r="AA54">
            <v>5.4</v>
          </cell>
          <cell r="AB54" t="str">
            <v>нужно увеличить продажи!!! / Акция октябрь сеть "Галактика"</v>
          </cell>
          <cell r="AC54">
            <v>0</v>
          </cell>
          <cell r="AD54">
            <v>8</v>
          </cell>
          <cell r="AE54">
            <v>0</v>
          </cell>
          <cell r="AF54">
            <v>0</v>
          </cell>
          <cell r="AG54">
            <v>12</v>
          </cell>
          <cell r="AH54">
            <v>84</v>
          </cell>
        </row>
        <row r="55">
          <cell r="A55" t="str">
            <v>Пельмени Мясорубские ТМ Стародворье фоу-пак равиоли 0,7 кг.  Поком</v>
          </cell>
          <cell r="B55" t="str">
            <v>шт</v>
          </cell>
          <cell r="C55">
            <v>543</v>
          </cell>
          <cell r="E55">
            <v>392</v>
          </cell>
          <cell r="F55">
            <v>5</v>
          </cell>
          <cell r="G55">
            <v>0.7</v>
          </cell>
          <cell r="H55">
            <v>180</v>
          </cell>
          <cell r="I55" t="str">
            <v>матрица</v>
          </cell>
          <cell r="J55">
            <v>408</v>
          </cell>
          <cell r="K55">
            <v>-16</v>
          </cell>
          <cell r="N55">
            <v>960</v>
          </cell>
          <cell r="P55">
            <v>78.400000000000006</v>
          </cell>
          <cell r="Q55">
            <v>211</v>
          </cell>
          <cell r="R55">
            <v>192</v>
          </cell>
          <cell r="U55">
            <v>14.757653061224488</v>
          </cell>
          <cell r="V55">
            <v>12.308673469387754</v>
          </cell>
          <cell r="W55">
            <v>96</v>
          </cell>
          <cell r="X55">
            <v>63.8</v>
          </cell>
          <cell r="Y55">
            <v>72.8</v>
          </cell>
          <cell r="Z55">
            <v>67.8</v>
          </cell>
          <cell r="AA55">
            <v>65.599999999999994</v>
          </cell>
          <cell r="AC55">
            <v>147.69999999999999</v>
          </cell>
          <cell r="AD55">
            <v>8</v>
          </cell>
          <cell r="AE55">
            <v>24</v>
          </cell>
          <cell r="AF55">
            <v>134.39999999999998</v>
          </cell>
          <cell r="AG55">
            <v>12</v>
          </cell>
          <cell r="AH55">
            <v>84</v>
          </cell>
        </row>
        <row r="56">
          <cell r="A56" t="str">
            <v>Пельмени Отборные из свинины и говядины 0,9 кг ТМ Стародворье ТС Медвежье ушко  ПОКОМ</v>
          </cell>
          <cell r="B56" t="str">
            <v>шт</v>
          </cell>
          <cell r="C56">
            <v>140</v>
          </cell>
          <cell r="E56">
            <v>60</v>
          </cell>
          <cell r="F56">
            <v>64</v>
          </cell>
          <cell r="G56">
            <v>0.9</v>
          </cell>
          <cell r="H56">
            <v>180</v>
          </cell>
          <cell r="I56" t="str">
            <v>матрица</v>
          </cell>
          <cell r="J56">
            <v>60</v>
          </cell>
          <cell r="K56">
            <v>0</v>
          </cell>
          <cell r="N56">
            <v>192</v>
          </cell>
          <cell r="P56">
            <v>12</v>
          </cell>
          <cell r="R56">
            <v>0</v>
          </cell>
          <cell r="U56">
            <v>21.333333333333332</v>
          </cell>
          <cell r="V56">
            <v>21.333333333333332</v>
          </cell>
          <cell r="W56">
            <v>19.8</v>
          </cell>
          <cell r="X56">
            <v>3.6</v>
          </cell>
          <cell r="Y56">
            <v>12.2</v>
          </cell>
          <cell r="Z56">
            <v>6.8</v>
          </cell>
          <cell r="AA56">
            <v>13.6</v>
          </cell>
          <cell r="AC56">
            <v>0</v>
          </cell>
          <cell r="AD56">
            <v>8</v>
          </cell>
          <cell r="AE56">
            <v>0</v>
          </cell>
          <cell r="AF56">
            <v>0</v>
          </cell>
          <cell r="AG56">
            <v>12</v>
          </cell>
          <cell r="AH56">
            <v>84</v>
          </cell>
        </row>
        <row r="57">
          <cell r="A57" t="str">
            <v>Пельмени Отборные с говядиной 0,9 кг НОВА ТМ Стародворье ТС Медвежье ушко  ПОКОМ</v>
          </cell>
          <cell r="B57" t="str">
            <v>шт</v>
          </cell>
          <cell r="C57">
            <v>85</v>
          </cell>
          <cell r="D57">
            <v>2</v>
          </cell>
          <cell r="E57">
            <v>58</v>
          </cell>
          <cell r="F57">
            <v>25</v>
          </cell>
          <cell r="G57">
            <v>0.9</v>
          </cell>
          <cell r="H57">
            <v>180</v>
          </cell>
          <cell r="I57" t="str">
            <v>матрица</v>
          </cell>
          <cell r="J57">
            <v>58</v>
          </cell>
          <cell r="K57">
            <v>0</v>
          </cell>
          <cell r="N57">
            <v>192</v>
          </cell>
          <cell r="P57">
            <v>11.6</v>
          </cell>
          <cell r="R57">
            <v>0</v>
          </cell>
          <cell r="U57">
            <v>18.706896551724139</v>
          </cell>
          <cell r="V57">
            <v>18.706896551724139</v>
          </cell>
          <cell r="W57">
            <v>17.399999999999999</v>
          </cell>
          <cell r="X57">
            <v>9.8000000000000007</v>
          </cell>
          <cell r="Y57">
            <v>7.8</v>
          </cell>
          <cell r="Z57">
            <v>7.6</v>
          </cell>
          <cell r="AA57">
            <v>18.399999999999999</v>
          </cell>
          <cell r="AC57">
            <v>0</v>
          </cell>
          <cell r="AD57">
            <v>8</v>
          </cell>
          <cell r="AE57">
            <v>0</v>
          </cell>
          <cell r="AF57">
            <v>0</v>
          </cell>
          <cell r="AG57">
            <v>12</v>
          </cell>
          <cell r="AH57">
            <v>84</v>
          </cell>
        </row>
        <row r="58">
          <cell r="A58" t="str">
            <v>Пельмени С говядиной и свининой, ВЕС, ТМ Славница сфера пуговки  ПОКОМ</v>
          </cell>
          <cell r="B58" t="str">
            <v>кг</v>
          </cell>
          <cell r="C58">
            <v>1220</v>
          </cell>
          <cell r="D58">
            <v>320</v>
          </cell>
          <cell r="E58">
            <v>865</v>
          </cell>
          <cell r="F58">
            <v>445</v>
          </cell>
          <cell r="G58">
            <v>1</v>
          </cell>
          <cell r="H58">
            <v>180</v>
          </cell>
          <cell r="I58" t="str">
            <v>матрица</v>
          </cell>
          <cell r="J58">
            <v>865</v>
          </cell>
          <cell r="K58">
            <v>0</v>
          </cell>
          <cell r="N58">
            <v>420</v>
          </cell>
          <cell r="O58">
            <v>720</v>
          </cell>
          <cell r="P58">
            <v>173</v>
          </cell>
          <cell r="Q58">
            <v>1010</v>
          </cell>
          <cell r="R58">
            <v>1020</v>
          </cell>
          <cell r="U58">
            <v>15.057803468208093</v>
          </cell>
          <cell r="V58">
            <v>9.1618497109826595</v>
          </cell>
          <cell r="W58">
            <v>172</v>
          </cell>
          <cell r="X58">
            <v>167</v>
          </cell>
          <cell r="Y58">
            <v>166</v>
          </cell>
          <cell r="Z58">
            <v>156</v>
          </cell>
          <cell r="AA58">
            <v>176</v>
          </cell>
          <cell r="AC58">
            <v>1010</v>
          </cell>
          <cell r="AD58">
            <v>5</v>
          </cell>
          <cell r="AE58">
            <v>204</v>
          </cell>
          <cell r="AF58">
            <v>1020</v>
          </cell>
          <cell r="AG58">
            <v>12</v>
          </cell>
          <cell r="AH58">
            <v>144</v>
          </cell>
        </row>
        <row r="59">
          <cell r="A59" t="str">
            <v>Пельмени Со свининой и говядиной ТМ Особый рецепт Любимая ложка 1,0 кг  ПОКОМ</v>
          </cell>
          <cell r="B59" t="str">
            <v>шт</v>
          </cell>
          <cell r="C59">
            <v>218</v>
          </cell>
          <cell r="E59">
            <v>131</v>
          </cell>
          <cell r="F59">
            <v>1</v>
          </cell>
          <cell r="G59">
            <v>1</v>
          </cell>
          <cell r="H59">
            <v>180</v>
          </cell>
          <cell r="I59" t="str">
            <v>матрица</v>
          </cell>
          <cell r="J59">
            <v>161</v>
          </cell>
          <cell r="K59">
            <v>-30</v>
          </cell>
          <cell r="N59">
            <v>420</v>
          </cell>
          <cell r="P59">
            <v>26.2</v>
          </cell>
          <cell r="R59">
            <v>0</v>
          </cell>
          <cell r="U59">
            <v>16.068702290076335</v>
          </cell>
          <cell r="V59">
            <v>16.068702290076335</v>
          </cell>
          <cell r="W59">
            <v>41.4</v>
          </cell>
          <cell r="X59">
            <v>24.6</v>
          </cell>
          <cell r="Y59">
            <v>27.4</v>
          </cell>
          <cell r="Z59">
            <v>24.2</v>
          </cell>
          <cell r="AA59">
            <v>38.200000000000003</v>
          </cell>
          <cell r="AC59">
            <v>0</v>
          </cell>
          <cell r="AD59">
            <v>5</v>
          </cell>
          <cell r="AE59">
            <v>0</v>
          </cell>
          <cell r="AF59">
            <v>0</v>
          </cell>
          <cell r="AG59">
            <v>12</v>
          </cell>
          <cell r="AH59">
            <v>84</v>
          </cell>
        </row>
        <row r="60">
          <cell r="A60" t="str">
            <v>Пельмени Супермени с мясом, Горячая штучка 0,2кг    ПОКОМ</v>
          </cell>
          <cell r="B60" t="str">
            <v>шт</v>
          </cell>
          <cell r="G60">
            <v>0</v>
          </cell>
          <cell r="H60">
            <v>180</v>
          </cell>
          <cell r="I60" t="str">
            <v>матрица</v>
          </cell>
          <cell r="K60">
            <v>0</v>
          </cell>
          <cell r="P60">
            <v>0</v>
          </cell>
          <cell r="U60" t="e">
            <v>#DIV/0!</v>
          </cell>
          <cell r="V60" t="e">
            <v>#DIV/0!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 t="str">
            <v>нет потребности</v>
          </cell>
          <cell r="AC60">
            <v>0</v>
          </cell>
          <cell r="AD60">
            <v>0</v>
          </cell>
          <cell r="AG60">
            <v>8</v>
          </cell>
          <cell r="AH60">
            <v>48</v>
          </cell>
        </row>
        <row r="61">
          <cell r="A61" t="str">
            <v>Пельмени Супермени со сливочным маслом Супермени 0,2 Сфера Горячая штучка  Поком</v>
          </cell>
          <cell r="B61" t="str">
            <v>шт</v>
          </cell>
          <cell r="G61">
            <v>0</v>
          </cell>
          <cell r="H61">
            <v>180</v>
          </cell>
          <cell r="I61" t="str">
            <v>матрица</v>
          </cell>
          <cell r="K61">
            <v>0</v>
          </cell>
          <cell r="P61">
            <v>0</v>
          </cell>
          <cell r="U61" t="e">
            <v>#DIV/0!</v>
          </cell>
          <cell r="V61" t="e">
            <v>#DIV/0!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 t="str">
            <v>нет потребности</v>
          </cell>
          <cell r="AC61">
            <v>0</v>
          </cell>
          <cell r="AD61">
            <v>0</v>
          </cell>
          <cell r="AG61">
            <v>6</v>
          </cell>
          <cell r="AH61">
            <v>72</v>
          </cell>
        </row>
        <row r="62">
          <cell r="A62" t="str">
            <v>Печеные пельмени Печь-мени с мясом Печеные пельмени Фикс.вес 0,2 сфера Вязанка  Поком</v>
          </cell>
          <cell r="B62" t="str">
            <v>шт</v>
          </cell>
          <cell r="G62">
            <v>0</v>
          </cell>
          <cell r="H62">
            <v>180</v>
          </cell>
          <cell r="I62" t="str">
            <v>матрица</v>
          </cell>
          <cell r="K62">
            <v>0</v>
          </cell>
          <cell r="P62">
            <v>0</v>
          </cell>
          <cell r="U62" t="e">
            <v>#DIV/0!</v>
          </cell>
          <cell r="V62" t="e">
            <v>#DIV/0!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 t="str">
            <v>нет потребности</v>
          </cell>
          <cell r="AC62">
            <v>0</v>
          </cell>
          <cell r="AD62">
            <v>0</v>
          </cell>
          <cell r="AG62">
            <v>6</v>
          </cell>
          <cell r="AH62">
            <v>72</v>
          </cell>
        </row>
        <row r="63">
          <cell r="A63" t="str">
            <v>Пирожки с мясом 3,7кг ВЕС ТМ Зареченские  ПОКОМ</v>
          </cell>
          <cell r="B63" t="str">
            <v>кг</v>
          </cell>
          <cell r="G63">
            <v>0</v>
          </cell>
          <cell r="H63">
            <v>180</v>
          </cell>
          <cell r="I63" t="str">
            <v>матрица</v>
          </cell>
          <cell r="K63">
            <v>0</v>
          </cell>
          <cell r="P63">
            <v>0</v>
          </cell>
          <cell r="U63" t="e">
            <v>#DIV/0!</v>
          </cell>
          <cell r="V63" t="e">
            <v>#DIV/0!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 t="str">
            <v>нет потребности</v>
          </cell>
          <cell r="AC63">
            <v>0</v>
          </cell>
          <cell r="AD63">
            <v>0</v>
          </cell>
          <cell r="AG63">
            <v>14</v>
          </cell>
          <cell r="AH63">
            <v>126</v>
          </cell>
        </row>
        <row r="64">
          <cell r="A64" t="str">
            <v>Снеки «ЖАР-ладушки с клубникой и вишней» Фикс.вес 0,2 ТМ «Стародворье»</v>
          </cell>
          <cell r="B64" t="str">
            <v>шт</v>
          </cell>
          <cell r="G64">
            <v>0.2</v>
          </cell>
          <cell r="H64">
            <v>180</v>
          </cell>
          <cell r="I64" t="str">
            <v>матрица</v>
          </cell>
          <cell r="K64">
            <v>0</v>
          </cell>
          <cell r="N64">
            <v>168</v>
          </cell>
          <cell r="P64">
            <v>0</v>
          </cell>
          <cell r="R64">
            <v>0</v>
          </cell>
          <cell r="U64" t="e">
            <v>#DIV/0!</v>
          </cell>
          <cell r="V64" t="e">
            <v>#DIV/0!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 t="str">
            <v>новинка</v>
          </cell>
          <cell r="AC64">
            <v>0</v>
          </cell>
          <cell r="AD64">
            <v>12</v>
          </cell>
          <cell r="AE64">
            <v>0</v>
          </cell>
          <cell r="AF64">
            <v>0</v>
          </cell>
          <cell r="AG64">
            <v>14</v>
          </cell>
          <cell r="AH64">
            <v>70</v>
          </cell>
        </row>
        <row r="65">
          <cell r="A65" t="str">
            <v>Снеки «ЖАР-ладушки с яблоком и грушей» Фикс.вес 0,2 ТМ «Стародворье»</v>
          </cell>
          <cell r="B65" t="str">
            <v>шт</v>
          </cell>
          <cell r="G65">
            <v>0.2</v>
          </cell>
          <cell r="H65">
            <v>180</v>
          </cell>
          <cell r="I65" t="str">
            <v>матрица</v>
          </cell>
          <cell r="K65">
            <v>0</v>
          </cell>
          <cell r="N65">
            <v>168</v>
          </cell>
          <cell r="P65">
            <v>0</v>
          </cell>
          <cell r="R65">
            <v>0</v>
          </cell>
          <cell r="U65" t="e">
            <v>#DIV/0!</v>
          </cell>
          <cell r="V65" t="e">
            <v>#DIV/0!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 t="str">
            <v>новинка</v>
          </cell>
          <cell r="AC65">
            <v>0</v>
          </cell>
          <cell r="AD65">
            <v>12</v>
          </cell>
          <cell r="AE65">
            <v>0</v>
          </cell>
          <cell r="AF65">
            <v>0</v>
          </cell>
          <cell r="AG65">
            <v>14</v>
          </cell>
          <cell r="AH65">
            <v>70</v>
          </cell>
        </row>
        <row r="66">
          <cell r="A66" t="str">
            <v>Хотстеры ТМ Горячая штучка ТС Хотстеры 0,25 кг зам  ПОКОМ</v>
          </cell>
          <cell r="B66" t="str">
            <v>шт</v>
          </cell>
          <cell r="C66">
            <v>876</v>
          </cell>
          <cell r="E66">
            <v>604</v>
          </cell>
          <cell r="F66">
            <v>167</v>
          </cell>
          <cell r="G66">
            <v>0.25</v>
          </cell>
          <cell r="H66">
            <v>180</v>
          </cell>
          <cell r="I66" t="str">
            <v>матрица</v>
          </cell>
          <cell r="J66">
            <v>601</v>
          </cell>
          <cell r="K66">
            <v>3</v>
          </cell>
          <cell r="N66">
            <v>840</v>
          </cell>
          <cell r="P66">
            <v>120.8</v>
          </cell>
          <cell r="Q66">
            <v>805</v>
          </cell>
          <cell r="R66">
            <v>840</v>
          </cell>
          <cell r="U66">
            <v>15.289735099337749</v>
          </cell>
          <cell r="V66">
            <v>8.3360927152317874</v>
          </cell>
          <cell r="W66">
            <v>114.6</v>
          </cell>
          <cell r="X66">
            <v>68.400000000000006</v>
          </cell>
          <cell r="Y66">
            <v>98.8</v>
          </cell>
          <cell r="Z66">
            <v>109</v>
          </cell>
          <cell r="AA66">
            <v>105</v>
          </cell>
          <cell r="AC66">
            <v>201.25</v>
          </cell>
          <cell r="AD66">
            <v>12</v>
          </cell>
          <cell r="AE66">
            <v>70</v>
          </cell>
          <cell r="AF66">
            <v>210</v>
          </cell>
          <cell r="AG66">
            <v>14</v>
          </cell>
          <cell r="AH66">
            <v>70</v>
          </cell>
        </row>
        <row r="67">
          <cell r="A67" t="str">
            <v>Хрустящие крылышки ТМ Горячая штучка 0,3 кг зам  ПОКОМ</v>
          </cell>
          <cell r="B67" t="str">
            <v>шт</v>
          </cell>
          <cell r="C67">
            <v>884</v>
          </cell>
          <cell r="D67">
            <v>336</v>
          </cell>
          <cell r="E67">
            <v>296</v>
          </cell>
          <cell r="F67">
            <v>812</v>
          </cell>
          <cell r="G67">
            <v>0.3</v>
          </cell>
          <cell r="H67">
            <v>180</v>
          </cell>
          <cell r="I67" t="str">
            <v>матрица</v>
          </cell>
          <cell r="J67">
            <v>294</v>
          </cell>
          <cell r="K67">
            <v>2</v>
          </cell>
          <cell r="N67">
            <v>0</v>
          </cell>
          <cell r="P67">
            <v>59.2</v>
          </cell>
          <cell r="Q67">
            <v>135.20000000000005</v>
          </cell>
          <cell r="R67">
            <v>168</v>
          </cell>
          <cell r="U67">
            <v>16.554054054054053</v>
          </cell>
          <cell r="V67">
            <v>13.716216216216216</v>
          </cell>
          <cell r="W67">
            <v>72</v>
          </cell>
          <cell r="X67">
            <v>99.8</v>
          </cell>
          <cell r="Y67">
            <v>98.2</v>
          </cell>
          <cell r="Z67">
            <v>99</v>
          </cell>
          <cell r="AA67">
            <v>83</v>
          </cell>
          <cell r="AC67">
            <v>40.560000000000009</v>
          </cell>
          <cell r="AD67">
            <v>12</v>
          </cell>
          <cell r="AE67">
            <v>14</v>
          </cell>
          <cell r="AF67">
            <v>50.4</v>
          </cell>
          <cell r="AG67">
            <v>14</v>
          </cell>
          <cell r="AH67">
            <v>70</v>
          </cell>
        </row>
        <row r="68">
          <cell r="A68" t="str">
            <v>Хрустящие крылышки ТМ Зареченские ТС Зареченские продукты.   Поком</v>
          </cell>
          <cell r="B68" t="str">
            <v>кг</v>
          </cell>
          <cell r="C68">
            <v>113.4</v>
          </cell>
          <cell r="D68">
            <v>32.4</v>
          </cell>
          <cell r="E68">
            <v>86.4</v>
          </cell>
          <cell r="F68">
            <v>28.8</v>
          </cell>
          <cell r="G68">
            <v>1</v>
          </cell>
          <cell r="H68">
            <v>180</v>
          </cell>
          <cell r="I68" t="str">
            <v>матрица / Общий прайс</v>
          </cell>
          <cell r="J68">
            <v>87.8</v>
          </cell>
          <cell r="K68">
            <v>-1.3999999999999915</v>
          </cell>
          <cell r="N68">
            <v>97.199999999999989</v>
          </cell>
          <cell r="P68">
            <v>17.28</v>
          </cell>
          <cell r="Q68">
            <v>133.20000000000005</v>
          </cell>
          <cell r="R68">
            <v>129.6</v>
          </cell>
          <cell r="U68">
            <v>14.791666666666664</v>
          </cell>
          <cell r="V68">
            <v>7.2916666666666652</v>
          </cell>
          <cell r="W68">
            <v>15.12</v>
          </cell>
          <cell r="X68">
            <v>13.32</v>
          </cell>
          <cell r="Y68">
            <v>2.88</v>
          </cell>
          <cell r="Z68">
            <v>23.04</v>
          </cell>
          <cell r="AA68">
            <v>18.72</v>
          </cell>
          <cell r="AC68">
            <v>133.20000000000005</v>
          </cell>
          <cell r="AD68">
            <v>1.8</v>
          </cell>
          <cell r="AE68">
            <v>72</v>
          </cell>
          <cell r="AF68">
            <v>129.6</v>
          </cell>
          <cell r="AG68">
            <v>18</v>
          </cell>
          <cell r="AH68">
            <v>234</v>
          </cell>
        </row>
        <row r="69">
          <cell r="A69" t="str">
            <v>Хрустящие крылышки острые к пиву ТМ Горячая штучка 0,3кг зам  ПОКОМ</v>
          </cell>
          <cell r="B69" t="str">
            <v>шт</v>
          </cell>
          <cell r="C69">
            <v>919</v>
          </cell>
          <cell r="D69">
            <v>168</v>
          </cell>
          <cell r="E69">
            <v>419</v>
          </cell>
          <cell r="F69">
            <v>574</v>
          </cell>
          <cell r="G69">
            <v>0.3</v>
          </cell>
          <cell r="H69">
            <v>180</v>
          </cell>
          <cell r="I69" t="str">
            <v>матрица</v>
          </cell>
          <cell r="J69">
            <v>417</v>
          </cell>
          <cell r="K69">
            <v>2</v>
          </cell>
          <cell r="N69">
            <v>168</v>
          </cell>
          <cell r="P69">
            <v>83.8</v>
          </cell>
          <cell r="Q69">
            <v>515</v>
          </cell>
          <cell r="R69">
            <v>504</v>
          </cell>
          <cell r="U69">
            <v>14.86873508353222</v>
          </cell>
          <cell r="V69">
            <v>8.8544152744630082</v>
          </cell>
          <cell r="W69">
            <v>78.400000000000006</v>
          </cell>
          <cell r="X69">
            <v>97</v>
          </cell>
          <cell r="Y69">
            <v>109.2</v>
          </cell>
          <cell r="Z69">
            <v>93</v>
          </cell>
          <cell r="AA69">
            <v>94</v>
          </cell>
          <cell r="AB69" t="str">
            <v>Акция октябрь сеть "Галактика"</v>
          </cell>
          <cell r="AC69">
            <v>154.5</v>
          </cell>
          <cell r="AD69">
            <v>12</v>
          </cell>
          <cell r="AE69">
            <v>42</v>
          </cell>
          <cell r="AF69">
            <v>151.19999999999999</v>
          </cell>
          <cell r="AG69">
            <v>14</v>
          </cell>
          <cell r="AH69">
            <v>70</v>
          </cell>
        </row>
        <row r="70">
          <cell r="A70" t="str">
            <v>Хрустящие крылышки. В панировке куриные жареные.ВЕС  ПОКОМ</v>
          </cell>
          <cell r="B70" t="str">
            <v>кг</v>
          </cell>
          <cell r="D70">
            <v>1.8</v>
          </cell>
          <cell r="E70">
            <v>1.8</v>
          </cell>
          <cell r="G70">
            <v>0</v>
          </cell>
          <cell r="H70" t="e">
            <v>#N/A</v>
          </cell>
          <cell r="I70" t="str">
            <v>не в матрице</v>
          </cell>
          <cell r="J70">
            <v>1.8</v>
          </cell>
          <cell r="K70">
            <v>0</v>
          </cell>
          <cell r="P70">
            <v>0.36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C70">
            <v>0</v>
          </cell>
          <cell r="AD70">
            <v>0</v>
          </cell>
        </row>
        <row r="71">
          <cell r="A71" t="str">
            <v>Чебупай сочное яблоко ТМ Горячая штучка ТС Чебупай 0,2 кг УВС.  зам  ПОКОМ</v>
          </cell>
          <cell r="B71" t="str">
            <v>шт</v>
          </cell>
          <cell r="C71">
            <v>130</v>
          </cell>
          <cell r="E71">
            <v>29</v>
          </cell>
          <cell r="F71">
            <v>69</v>
          </cell>
          <cell r="G71">
            <v>0</v>
          </cell>
          <cell r="H71">
            <v>365</v>
          </cell>
          <cell r="I71" t="str">
            <v>не в матрице</v>
          </cell>
          <cell r="J71">
            <v>29</v>
          </cell>
          <cell r="K71">
            <v>0</v>
          </cell>
          <cell r="N71">
            <v>0</v>
          </cell>
          <cell r="P71">
            <v>5.8</v>
          </cell>
          <cell r="U71">
            <v>11.896551724137931</v>
          </cell>
          <cell r="V71">
            <v>11.896551724137931</v>
          </cell>
          <cell r="W71">
            <v>8.8000000000000007</v>
          </cell>
          <cell r="X71">
            <v>2.8</v>
          </cell>
          <cell r="Y71">
            <v>3.4</v>
          </cell>
          <cell r="Z71">
            <v>10.199999999999999</v>
          </cell>
          <cell r="AA71">
            <v>3.6</v>
          </cell>
          <cell r="AB71" t="str">
            <v>вывод</v>
          </cell>
          <cell r="AC71">
            <v>0</v>
          </cell>
          <cell r="AD71">
            <v>0</v>
          </cell>
        </row>
        <row r="72">
          <cell r="A72" t="str">
            <v>Чебупели Курочка гриль Базовый ассортимент Фикс.вес 0,3 Пакет Горячая штучка  Поком</v>
          </cell>
          <cell r="B72" t="str">
            <v>шт</v>
          </cell>
          <cell r="C72">
            <v>160</v>
          </cell>
          <cell r="E72">
            <v>56</v>
          </cell>
          <cell r="F72">
            <v>93</v>
          </cell>
          <cell r="G72">
            <v>0.3</v>
          </cell>
          <cell r="H72">
            <v>180</v>
          </cell>
          <cell r="I72" t="str">
            <v>матрица</v>
          </cell>
          <cell r="J72">
            <v>56</v>
          </cell>
          <cell r="K72">
            <v>0</v>
          </cell>
          <cell r="N72">
            <v>0</v>
          </cell>
          <cell r="P72">
            <v>11.2</v>
          </cell>
          <cell r="Q72">
            <v>108.6</v>
          </cell>
          <cell r="R72">
            <v>196</v>
          </cell>
          <cell r="U72">
            <v>25.803571428571431</v>
          </cell>
          <cell r="V72">
            <v>8.3035714285714288</v>
          </cell>
          <cell r="W72">
            <v>9.1999999999999993</v>
          </cell>
          <cell r="X72">
            <v>8.8000000000000007</v>
          </cell>
          <cell r="Y72">
            <v>12.6</v>
          </cell>
          <cell r="Z72">
            <v>9.8000000000000007</v>
          </cell>
          <cell r="AA72">
            <v>13.6</v>
          </cell>
          <cell r="AC72">
            <v>32.58</v>
          </cell>
          <cell r="AD72">
            <v>14</v>
          </cell>
          <cell r="AE72">
            <v>14</v>
          </cell>
          <cell r="AF72">
            <v>58.8</v>
          </cell>
          <cell r="AG72">
            <v>14</v>
          </cell>
          <cell r="AH72">
            <v>70</v>
          </cell>
        </row>
        <row r="73">
          <cell r="A73" t="str">
            <v>Чебупели с мясом Базовый ассортимент Фикс.вес 0,48 Лоток Горячая штучка ХХЛ  Поком</v>
          </cell>
          <cell r="B73" t="str">
            <v>шт</v>
          </cell>
          <cell r="C73">
            <v>504</v>
          </cell>
          <cell r="E73">
            <v>154</v>
          </cell>
          <cell r="F73">
            <v>284</v>
          </cell>
          <cell r="G73">
            <v>0.48</v>
          </cell>
          <cell r="H73">
            <v>180</v>
          </cell>
          <cell r="I73" t="str">
            <v>матрица</v>
          </cell>
          <cell r="J73">
            <v>152</v>
          </cell>
          <cell r="K73">
            <v>2</v>
          </cell>
          <cell r="N73">
            <v>0</v>
          </cell>
          <cell r="P73">
            <v>30.8</v>
          </cell>
          <cell r="Q73">
            <v>208.8</v>
          </cell>
          <cell r="R73">
            <v>224</v>
          </cell>
          <cell r="U73">
            <v>16.493506493506494</v>
          </cell>
          <cell r="V73">
            <v>9.220779220779221</v>
          </cell>
          <cell r="W73">
            <v>24.4</v>
          </cell>
          <cell r="X73">
            <v>21</v>
          </cell>
          <cell r="Y73">
            <v>38.6</v>
          </cell>
          <cell r="Z73">
            <v>19.2</v>
          </cell>
          <cell r="AA73">
            <v>29.2</v>
          </cell>
          <cell r="AC73">
            <v>100.224</v>
          </cell>
          <cell r="AD73">
            <v>8</v>
          </cell>
          <cell r="AE73">
            <v>28</v>
          </cell>
          <cell r="AF73">
            <v>107.52</v>
          </cell>
          <cell r="AG73">
            <v>14</v>
          </cell>
          <cell r="AH73">
            <v>70</v>
          </cell>
        </row>
        <row r="74">
          <cell r="A74" t="str">
            <v>Чебупицца Пепперони ТМ Горячая штучка ТС Чебупицца 0.25кг зам  ПОКОМ</v>
          </cell>
          <cell r="B74" t="str">
            <v>шт</v>
          </cell>
          <cell r="C74">
            <v>619</v>
          </cell>
          <cell r="D74">
            <v>336</v>
          </cell>
          <cell r="E74">
            <v>644</v>
          </cell>
          <cell r="F74">
            <v>144</v>
          </cell>
          <cell r="G74">
            <v>0.25</v>
          </cell>
          <cell r="H74">
            <v>180</v>
          </cell>
          <cell r="I74" t="str">
            <v>матрица</v>
          </cell>
          <cell r="J74">
            <v>641</v>
          </cell>
          <cell r="K74">
            <v>3</v>
          </cell>
          <cell r="N74">
            <v>1008</v>
          </cell>
          <cell r="P74">
            <v>128.80000000000001</v>
          </cell>
          <cell r="Q74">
            <v>780.00000000000023</v>
          </cell>
          <cell r="R74">
            <v>840</v>
          </cell>
          <cell r="U74">
            <v>15.465838509316768</v>
          </cell>
          <cell r="V74">
            <v>8.9440993788819867</v>
          </cell>
          <cell r="W74">
            <v>134.19999999999999</v>
          </cell>
          <cell r="X74">
            <v>119.6</v>
          </cell>
          <cell r="Y74">
            <v>115.4</v>
          </cell>
          <cell r="Z74">
            <v>124.6</v>
          </cell>
          <cell r="AA74">
            <v>140.6</v>
          </cell>
          <cell r="AB74" t="str">
            <v>Акция октябрь сеть "Галактика"</v>
          </cell>
          <cell r="AC74">
            <v>195.00000000000006</v>
          </cell>
          <cell r="AD74">
            <v>12</v>
          </cell>
          <cell r="AE74">
            <v>70</v>
          </cell>
          <cell r="AF74">
            <v>210</v>
          </cell>
          <cell r="AG74">
            <v>14</v>
          </cell>
          <cell r="AH74">
            <v>70</v>
          </cell>
        </row>
        <row r="75">
          <cell r="A75" t="str">
            <v>Чебупицца курочка по-итальянски Горячая штучка 0,25 кг зам  ПОКОМ</v>
          </cell>
          <cell r="B75" t="str">
            <v>шт</v>
          </cell>
          <cell r="C75">
            <v>1096</v>
          </cell>
          <cell r="D75">
            <v>2</v>
          </cell>
          <cell r="E75">
            <v>699</v>
          </cell>
          <cell r="F75">
            <v>205</v>
          </cell>
          <cell r="G75">
            <v>0.25</v>
          </cell>
          <cell r="H75">
            <v>180</v>
          </cell>
          <cell r="I75" t="str">
            <v>матрица</v>
          </cell>
          <cell r="J75">
            <v>696</v>
          </cell>
          <cell r="K75">
            <v>3</v>
          </cell>
          <cell r="N75">
            <v>1176</v>
          </cell>
          <cell r="P75">
            <v>139.80000000000001</v>
          </cell>
          <cell r="Q75">
            <v>855.80000000000018</v>
          </cell>
          <cell r="R75">
            <v>840</v>
          </cell>
          <cell r="U75">
            <v>15.88698140200286</v>
          </cell>
          <cell r="V75">
            <v>9.8783977110157366</v>
          </cell>
          <cell r="W75">
            <v>152.6</v>
          </cell>
          <cell r="X75">
            <v>119.8</v>
          </cell>
          <cell r="Y75">
            <v>143.80000000000001</v>
          </cell>
          <cell r="Z75">
            <v>103.2</v>
          </cell>
          <cell r="AA75">
            <v>101</v>
          </cell>
          <cell r="AC75">
            <v>213.95000000000005</v>
          </cell>
          <cell r="AD75">
            <v>12</v>
          </cell>
          <cell r="AE75">
            <v>70</v>
          </cell>
          <cell r="AF75">
            <v>210</v>
          </cell>
          <cell r="AG75">
            <v>14</v>
          </cell>
          <cell r="AH75">
            <v>70</v>
          </cell>
        </row>
        <row r="76">
          <cell r="A76" t="str">
            <v>Чебуреки Мясные вес 2,7 кг ТМ Зареченские ТС Зареченские продукты   Поком</v>
          </cell>
          <cell r="B76" t="str">
            <v>кг</v>
          </cell>
          <cell r="C76">
            <v>32.4</v>
          </cell>
          <cell r="D76">
            <v>189</v>
          </cell>
          <cell r="E76">
            <v>59.4</v>
          </cell>
          <cell r="F76">
            <v>129.6</v>
          </cell>
          <cell r="G76">
            <v>1</v>
          </cell>
          <cell r="H76">
            <v>180</v>
          </cell>
          <cell r="I76" t="str">
            <v>матрица</v>
          </cell>
          <cell r="J76">
            <v>59.4</v>
          </cell>
          <cell r="K76">
            <v>0</v>
          </cell>
          <cell r="N76">
            <v>75.600000000000009</v>
          </cell>
          <cell r="P76">
            <v>11.879999999999999</v>
          </cell>
          <cell r="R76">
            <v>0</v>
          </cell>
          <cell r="U76">
            <v>17.272727272727273</v>
          </cell>
          <cell r="V76">
            <v>17.272727272727273</v>
          </cell>
          <cell r="W76">
            <v>19.440000000000001</v>
          </cell>
          <cell r="X76">
            <v>23.76</v>
          </cell>
          <cell r="Y76">
            <v>14.04</v>
          </cell>
          <cell r="Z76">
            <v>23.76</v>
          </cell>
          <cell r="AA76">
            <v>8.1</v>
          </cell>
          <cell r="AC76">
            <v>0</v>
          </cell>
          <cell r="AD76">
            <v>2.7</v>
          </cell>
          <cell r="AE76">
            <v>0</v>
          </cell>
          <cell r="AF76">
            <v>0</v>
          </cell>
          <cell r="AG76">
            <v>14</v>
          </cell>
          <cell r="AH76">
            <v>126</v>
          </cell>
        </row>
        <row r="77">
          <cell r="A77" t="str">
            <v>Чебуреки сочные ТМ Зареченские ТС Зареченские продукты.  Поком</v>
          </cell>
          <cell r="B77" t="str">
            <v>кг</v>
          </cell>
          <cell r="C77">
            <v>-5</v>
          </cell>
          <cell r="D77">
            <v>80</v>
          </cell>
          <cell r="E77">
            <v>660</v>
          </cell>
          <cell r="F77">
            <v>60</v>
          </cell>
          <cell r="G77">
            <v>1</v>
          </cell>
          <cell r="H77">
            <v>180</v>
          </cell>
          <cell r="I77" t="str">
            <v>матрица</v>
          </cell>
          <cell r="J77">
            <v>190</v>
          </cell>
          <cell r="K77">
            <v>470</v>
          </cell>
          <cell r="N77">
            <v>240</v>
          </cell>
          <cell r="O77">
            <v>420</v>
          </cell>
          <cell r="P77">
            <v>132</v>
          </cell>
          <cell r="Q77">
            <v>1260</v>
          </cell>
          <cell r="R77">
            <v>1260</v>
          </cell>
          <cell r="U77">
            <v>15</v>
          </cell>
          <cell r="V77">
            <v>5.4545454545454541</v>
          </cell>
          <cell r="W77">
            <v>103</v>
          </cell>
          <cell r="X77">
            <v>85</v>
          </cell>
          <cell r="Y77">
            <v>107</v>
          </cell>
          <cell r="Z77">
            <v>88</v>
          </cell>
          <cell r="AA77">
            <v>79</v>
          </cell>
          <cell r="AB77" t="str">
            <v>есть дубль</v>
          </cell>
          <cell r="AC77">
            <v>1260</v>
          </cell>
          <cell r="AD77">
            <v>5</v>
          </cell>
          <cell r="AE77">
            <v>252</v>
          </cell>
          <cell r="AF77">
            <v>1260</v>
          </cell>
          <cell r="AG77">
            <v>12</v>
          </cell>
          <cell r="AH77">
            <v>84</v>
          </cell>
        </row>
        <row r="78">
          <cell r="A78" t="str">
            <v>Чебуреки сочные, ВЕС, куриные жарен. зам  ПОКОМ</v>
          </cell>
          <cell r="B78" t="str">
            <v>кг</v>
          </cell>
          <cell r="C78">
            <v>835</v>
          </cell>
          <cell r="E78">
            <v>470</v>
          </cell>
          <cell r="F78">
            <v>180</v>
          </cell>
          <cell r="G78">
            <v>0</v>
          </cell>
          <cell r="H78" t="e">
            <v>#N/A</v>
          </cell>
          <cell r="I78" t="str">
            <v>не в матрице</v>
          </cell>
          <cell r="J78">
            <v>470</v>
          </cell>
          <cell r="K78">
            <v>0</v>
          </cell>
          <cell r="P78">
            <v>94</v>
          </cell>
          <cell r="U78">
            <v>1.9148936170212767</v>
          </cell>
          <cell r="V78">
            <v>1.9148936170212767</v>
          </cell>
          <cell r="W78">
            <v>92</v>
          </cell>
          <cell r="X78">
            <v>71</v>
          </cell>
          <cell r="Y78">
            <v>88</v>
          </cell>
          <cell r="Z78">
            <v>76</v>
          </cell>
          <cell r="AA78">
            <v>61</v>
          </cell>
          <cell r="AB78" t="str">
            <v>дубль / не правильно ставится приход</v>
          </cell>
          <cell r="AC78">
            <v>0</v>
          </cell>
          <cell r="AD78">
            <v>0</v>
          </cell>
        </row>
        <row r="79">
          <cell r="A79" t="str">
            <v>Чебуречище горячая штучка 0,14кг Поком</v>
          </cell>
          <cell r="B79" t="str">
            <v>шт</v>
          </cell>
          <cell r="C79">
            <v>108</v>
          </cell>
          <cell r="E79">
            <v>42</v>
          </cell>
          <cell r="G79">
            <v>0.14000000000000001</v>
          </cell>
          <cell r="H79">
            <v>180</v>
          </cell>
          <cell r="I79" t="str">
            <v>матрица</v>
          </cell>
          <cell r="J79">
            <v>476</v>
          </cell>
          <cell r="K79">
            <v>-434</v>
          </cell>
          <cell r="N79">
            <v>792</v>
          </cell>
          <cell r="P79">
            <v>8.4</v>
          </cell>
          <cell r="R79">
            <v>0</v>
          </cell>
          <cell r="U79">
            <v>94.285714285714278</v>
          </cell>
          <cell r="V79">
            <v>94.285714285714278</v>
          </cell>
          <cell r="W79">
            <v>90.6</v>
          </cell>
          <cell r="X79">
            <v>8.6</v>
          </cell>
          <cell r="Y79">
            <v>15.2</v>
          </cell>
          <cell r="Z79">
            <v>15.2</v>
          </cell>
          <cell r="AA79">
            <v>38</v>
          </cell>
          <cell r="AC79">
            <v>0</v>
          </cell>
          <cell r="AD79">
            <v>22</v>
          </cell>
          <cell r="AE79">
            <v>0</v>
          </cell>
          <cell r="AF79">
            <v>0</v>
          </cell>
          <cell r="AG79">
            <v>12</v>
          </cell>
          <cell r="AH79">
            <v>84</v>
          </cell>
        </row>
        <row r="80">
          <cell r="A80" t="str">
            <v>Пельмени "Бигбули #МЕГАВКУСИЩЕ с сочной грудинкой" 0,7 сфера ТМ "Горячая штучка"</v>
          </cell>
          <cell r="B80" t="str">
            <v>шт</v>
          </cell>
          <cell r="G80">
            <v>0.7</v>
          </cell>
          <cell r="H80">
            <v>180</v>
          </cell>
          <cell r="I80" t="str">
            <v>матрица</v>
          </cell>
          <cell r="P80">
            <v>0</v>
          </cell>
          <cell r="Q80">
            <v>120</v>
          </cell>
          <cell r="R80">
            <v>120</v>
          </cell>
          <cell r="T80" t="str">
            <v>SU003532</v>
          </cell>
          <cell r="U80" t="e">
            <v>#DIV/0!</v>
          </cell>
          <cell r="V80" t="e">
            <v>#DIV/0!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 t="str">
            <v>новинка</v>
          </cell>
          <cell r="AC80">
            <v>84</v>
          </cell>
          <cell r="AD80">
            <v>10</v>
          </cell>
          <cell r="AE80">
            <v>12</v>
          </cell>
          <cell r="AF80">
            <v>84</v>
          </cell>
          <cell r="AG80">
            <v>12</v>
          </cell>
          <cell r="AH80">
            <v>84</v>
          </cell>
        </row>
        <row r="81">
          <cell r="A81" t="str">
            <v>Пельмени "Бигбули #МЕГАМАСЛИЩЕ со сливочным маслом" 0,4 сфера ТМ "Горячая штучка"</v>
          </cell>
          <cell r="B81" t="str">
            <v>шт</v>
          </cell>
          <cell r="G81">
            <v>0.4</v>
          </cell>
          <cell r="H81">
            <v>180</v>
          </cell>
          <cell r="I81" t="str">
            <v>матрица</v>
          </cell>
          <cell r="P81">
            <v>0</v>
          </cell>
          <cell r="Q81">
            <v>192</v>
          </cell>
          <cell r="R81">
            <v>192</v>
          </cell>
          <cell r="T81" t="str">
            <v>SU003531</v>
          </cell>
          <cell r="U81" t="e">
            <v>#DIV/0!</v>
          </cell>
          <cell r="V81" t="e">
            <v>#DIV/0!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 t="str">
            <v>новинка</v>
          </cell>
          <cell r="AC81">
            <v>76.800000000000011</v>
          </cell>
          <cell r="AD81">
            <v>16</v>
          </cell>
          <cell r="AE81">
            <v>12</v>
          </cell>
          <cell r="AF81">
            <v>76.800000000000011</v>
          </cell>
          <cell r="AG81">
            <v>12</v>
          </cell>
          <cell r="AH81">
            <v>84</v>
          </cell>
        </row>
        <row r="82">
          <cell r="A82" t="str">
            <v>Пельмени "Бульмени с говядиной и свининой" 0,7 Сфера ТМ "Горячая штучка"</v>
          </cell>
          <cell r="B82" t="str">
            <v>шт</v>
          </cell>
          <cell r="G82">
            <v>0.7</v>
          </cell>
          <cell r="H82">
            <v>180</v>
          </cell>
          <cell r="I82" t="str">
            <v>матрица</v>
          </cell>
          <cell r="P82">
            <v>0</v>
          </cell>
          <cell r="Q82">
            <v>120</v>
          </cell>
          <cell r="R82">
            <v>120</v>
          </cell>
          <cell r="T82" t="str">
            <v>SU003460</v>
          </cell>
          <cell r="U82" t="e">
            <v>#DIV/0!</v>
          </cell>
          <cell r="V82" t="e">
            <v>#DIV/0!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 t="str">
            <v>новинка</v>
          </cell>
          <cell r="AC82">
            <v>84</v>
          </cell>
          <cell r="AD82">
            <v>10</v>
          </cell>
          <cell r="AE82">
            <v>12</v>
          </cell>
          <cell r="AF82">
            <v>84</v>
          </cell>
          <cell r="AG82">
            <v>12</v>
          </cell>
          <cell r="AH82">
            <v>84</v>
          </cell>
        </row>
        <row r="83">
          <cell r="A83" t="str">
            <v>Пельмени "Бульмени с говядиной и свининой" 0,4 Сфера ТМ "Горячая штучка"</v>
          </cell>
          <cell r="B83" t="str">
            <v>шт</v>
          </cell>
          <cell r="G83">
            <v>0.4</v>
          </cell>
          <cell r="H83">
            <v>180</v>
          </cell>
          <cell r="I83" t="str">
            <v>матрица</v>
          </cell>
          <cell r="P83">
            <v>0</v>
          </cell>
          <cell r="Q83">
            <v>192</v>
          </cell>
          <cell r="R83">
            <v>192</v>
          </cell>
          <cell r="T83" t="str">
            <v>SU003526</v>
          </cell>
          <cell r="U83" t="e">
            <v>#DIV/0!</v>
          </cell>
          <cell r="V83" t="e">
            <v>#DIV/0!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 t="str">
            <v>новинка</v>
          </cell>
          <cell r="AC83">
            <v>76.800000000000011</v>
          </cell>
          <cell r="AD83">
            <v>16</v>
          </cell>
          <cell r="AE83">
            <v>12</v>
          </cell>
          <cell r="AF83">
            <v>76.800000000000011</v>
          </cell>
          <cell r="AG83">
            <v>12</v>
          </cell>
          <cell r="AH83">
            <v>84</v>
          </cell>
        </row>
        <row r="84">
          <cell r="A84" t="str">
            <v>Пельмени "Бульмени со сливочным маслом" 0,7 Сфера ТМ "Горячая штучка"</v>
          </cell>
          <cell r="B84" t="str">
            <v>шт</v>
          </cell>
          <cell r="G84">
            <v>0.7</v>
          </cell>
          <cell r="H84">
            <v>180</v>
          </cell>
          <cell r="I84" t="str">
            <v>матрица</v>
          </cell>
          <cell r="P84">
            <v>0</v>
          </cell>
          <cell r="Q84">
            <v>120</v>
          </cell>
          <cell r="R84">
            <v>120</v>
          </cell>
          <cell r="T84" t="str">
            <v>SU003459</v>
          </cell>
          <cell r="U84" t="e">
            <v>#DIV/0!</v>
          </cell>
          <cell r="V84" t="e">
            <v>#DIV/0!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 t="str">
            <v>новинка</v>
          </cell>
          <cell r="AC84">
            <v>84</v>
          </cell>
          <cell r="AD84">
            <v>10</v>
          </cell>
          <cell r="AE84">
            <v>12</v>
          </cell>
          <cell r="AF84">
            <v>84</v>
          </cell>
          <cell r="AG84">
            <v>12</v>
          </cell>
          <cell r="AH84">
            <v>84</v>
          </cell>
        </row>
        <row r="85">
          <cell r="A85" t="str">
            <v>Пельмени "Бульмени со сливочным маслом" 0,4 Сфера ТМ "Горячая штучка"</v>
          </cell>
          <cell r="B85" t="str">
            <v>шт</v>
          </cell>
          <cell r="G85">
            <v>0.4</v>
          </cell>
          <cell r="H85">
            <v>180</v>
          </cell>
          <cell r="I85" t="str">
            <v>матрица</v>
          </cell>
          <cell r="P85">
            <v>0</v>
          </cell>
          <cell r="Q85">
            <v>192</v>
          </cell>
          <cell r="R85">
            <v>192</v>
          </cell>
          <cell r="T85" t="str">
            <v>SU003528</v>
          </cell>
          <cell r="U85" t="e">
            <v>#DIV/0!</v>
          </cell>
          <cell r="V85" t="e">
            <v>#DIV/0!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 t="str">
            <v>новинка</v>
          </cell>
          <cell r="AC85">
            <v>76.800000000000011</v>
          </cell>
          <cell r="AD85">
            <v>16</v>
          </cell>
          <cell r="AE85">
            <v>12</v>
          </cell>
          <cell r="AF85">
            <v>76.800000000000011</v>
          </cell>
          <cell r="AG85">
            <v>12</v>
          </cell>
          <cell r="AH85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5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9" sqref="S9"/>
    </sheetView>
  </sheetViews>
  <sheetFormatPr defaultRowHeight="15" x14ac:dyDescent="0.25"/>
  <cols>
    <col min="1" max="1" width="60" customWidth="1"/>
    <col min="2" max="2" width="4.140625" customWidth="1"/>
    <col min="3" max="6" width="6.85546875" customWidth="1"/>
    <col min="7" max="7" width="5" style="7" customWidth="1"/>
    <col min="8" max="8" width="5" customWidth="1"/>
    <col min="9" max="9" width="12" customWidth="1"/>
    <col min="10" max="11" width="6.42578125" customWidth="1"/>
    <col min="12" max="13" width="0.42578125" customWidth="1"/>
    <col min="14" max="15" width="6.42578125" customWidth="1"/>
    <col min="16" max="17" width="11.7109375" customWidth="1"/>
    <col min="18" max="18" width="6.42578125" customWidth="1"/>
    <col min="19" max="19" width="21.7109375" customWidth="1"/>
    <col min="20" max="21" width="5.85546875" customWidth="1"/>
    <col min="22" max="26" width="5.7109375" customWidth="1"/>
    <col min="27" max="27" width="28.42578125" customWidth="1"/>
    <col min="28" max="28" width="6.7109375" customWidth="1"/>
    <col min="29" max="29" width="6.7109375" style="7" customWidth="1"/>
    <col min="30" max="30" width="6.7109375" style="12" customWidth="1"/>
    <col min="31" max="34" width="6.7109375" customWidth="1"/>
    <col min="35" max="50" width="8" customWidth="1"/>
  </cols>
  <sheetData>
    <row r="1" spans="1:50" x14ac:dyDescent="0.25">
      <c r="A1" s="1"/>
      <c r="B1" s="1"/>
      <c r="C1" s="1"/>
      <c r="D1" s="1"/>
      <c r="E1" s="1"/>
      <c r="F1" s="1"/>
      <c r="G1" s="5"/>
      <c r="H1" s="1"/>
      <c r="I1" s="1"/>
      <c r="J1" s="1"/>
      <c r="K1" s="1"/>
      <c r="L1" s="1"/>
      <c r="M1" s="1"/>
      <c r="N1" s="1"/>
      <c r="O1" s="1"/>
      <c r="P1" s="14"/>
      <c r="Q1" s="17" t="s">
        <v>127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5"/>
      <c r="AD1" s="9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5"/>
      <c r="H2" s="1"/>
      <c r="I2" s="1"/>
      <c r="J2" s="1"/>
      <c r="K2" s="1"/>
      <c r="L2" s="1"/>
      <c r="M2" s="1"/>
      <c r="N2" s="1"/>
      <c r="O2" s="1"/>
      <c r="P2" s="14" t="s">
        <v>125</v>
      </c>
      <c r="Q2" s="17" t="s">
        <v>126</v>
      </c>
      <c r="R2" s="1"/>
      <c r="S2" s="1"/>
      <c r="T2" s="1"/>
      <c r="U2" s="1"/>
      <c r="V2" s="1"/>
      <c r="W2" s="1"/>
      <c r="X2" s="1"/>
      <c r="Y2" s="1"/>
      <c r="Z2" s="1"/>
      <c r="AA2" s="1"/>
      <c r="AB2" s="14" t="s">
        <v>125</v>
      </c>
      <c r="AC2" s="15"/>
      <c r="AD2" s="16"/>
      <c r="AE2" s="17" t="s">
        <v>126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6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18" t="s">
        <v>15</v>
      </c>
      <c r="Q3" s="18" t="s">
        <v>15</v>
      </c>
      <c r="R3" s="8" t="s">
        <v>16</v>
      </c>
      <c r="S3" s="8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6" t="s">
        <v>23</v>
      </c>
      <c r="AD3" s="10" t="s">
        <v>24</v>
      </c>
      <c r="AE3" s="2" t="s">
        <v>25</v>
      </c>
      <c r="AF3" s="13" t="s">
        <v>122</v>
      </c>
      <c r="AG3" s="13" t="s">
        <v>123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5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/>
      <c r="AB4" s="1"/>
      <c r="AC4" s="5"/>
      <c r="AD4" s="9" t="s">
        <v>132</v>
      </c>
      <c r="AE4" s="1"/>
      <c r="AF4" s="1"/>
      <c r="AG4" s="1"/>
      <c r="AH4" s="1" t="s">
        <v>124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3">
        <f>SUM(E6:E495)</f>
        <v>11562.599999999999</v>
      </c>
      <c r="F5" s="3">
        <f>SUM(F6:F495)</f>
        <v>17694.900000000001</v>
      </c>
      <c r="G5" s="5"/>
      <c r="H5" s="1"/>
      <c r="I5" s="1"/>
      <c r="J5" s="3">
        <f t="shared" ref="J5:O5" si="0">SUM(J6:J495)</f>
        <v>11067.599999999999</v>
      </c>
      <c r="K5" s="3">
        <f t="shared" si="0"/>
        <v>495</v>
      </c>
      <c r="L5" s="3">
        <f t="shared" si="0"/>
        <v>0</v>
      </c>
      <c r="M5" s="3">
        <f t="shared" si="0"/>
        <v>0</v>
      </c>
      <c r="N5" s="3">
        <f t="shared" si="0"/>
        <v>13393.4</v>
      </c>
      <c r="O5" s="3">
        <f t="shared" si="0"/>
        <v>2312.5200000000004</v>
      </c>
      <c r="P5" s="3">
        <f>SUM(P6:P487)</f>
        <v>4176.2400000000007</v>
      </c>
      <c r="Q5" s="3">
        <f>SUM(Q6:Q487)</f>
        <v>4537.6000000000004</v>
      </c>
      <c r="R5" s="3">
        <f>SUM(R6:R495)</f>
        <v>0</v>
      </c>
      <c r="S5" s="1"/>
      <c r="T5" s="1"/>
      <c r="U5" s="1"/>
      <c r="V5" s="3">
        <f>SUM(V6:V495)</f>
        <v>2710.6200000000013</v>
      </c>
      <c r="W5" s="3">
        <f>SUM(W6:W495)</f>
        <v>3010.7</v>
      </c>
      <c r="X5" s="3">
        <f>SUM(X6:X495)</f>
        <v>2429.6799999999998</v>
      </c>
      <c r="Y5" s="3">
        <f>SUM(Y6:Y495)</f>
        <v>2645.64</v>
      </c>
      <c r="Z5" s="3">
        <f>SUM(Z6:Z495)</f>
        <v>2670.9199999999992</v>
      </c>
      <c r="AA5" s="1"/>
      <c r="AB5" s="3">
        <f>SUM(AB6:AB495)</f>
        <v>1799.8879999999999</v>
      </c>
      <c r="AC5" s="5"/>
      <c r="AD5" s="11">
        <f>SUM(AD6:AD495)</f>
        <v>512</v>
      </c>
      <c r="AE5" s="3">
        <f>SUM(AE6:AE495)</f>
        <v>1960.8400000000001</v>
      </c>
      <c r="AF5" s="1"/>
      <c r="AG5" s="1"/>
      <c r="AH5" s="11">
        <f>SUM(AH6:AH487)</f>
        <v>5.4626373626373637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33</v>
      </c>
      <c r="B6" s="1" t="s">
        <v>34</v>
      </c>
      <c r="C6" s="1">
        <v>145</v>
      </c>
      <c r="D6" s="1"/>
      <c r="E6" s="1">
        <v>20</v>
      </c>
      <c r="F6" s="1">
        <v>115</v>
      </c>
      <c r="G6" s="5">
        <v>1</v>
      </c>
      <c r="H6" s="1">
        <v>90</v>
      </c>
      <c r="I6" s="1" t="s">
        <v>35</v>
      </c>
      <c r="J6" s="1">
        <v>20</v>
      </c>
      <c r="K6" s="1">
        <f t="shared" ref="K6:K37" si="1">E6-J6</f>
        <v>0</v>
      </c>
      <c r="L6" s="1"/>
      <c r="M6" s="1"/>
      <c r="N6" s="1">
        <v>0</v>
      </c>
      <c r="O6" s="1">
        <f t="shared" ref="O6:O37" si="2">E6/5</f>
        <v>4</v>
      </c>
      <c r="P6" s="4"/>
      <c r="Q6" s="4">
        <f>AC6*AD6</f>
        <v>0</v>
      </c>
      <c r="R6" s="4"/>
      <c r="S6" s="1"/>
      <c r="T6" s="1">
        <f>(F6+N6+Q6)/O6</f>
        <v>28.75</v>
      </c>
      <c r="U6" s="1">
        <f>(F6+N6)/O6</f>
        <v>28.75</v>
      </c>
      <c r="V6" s="1">
        <v>8</v>
      </c>
      <c r="W6" s="1">
        <v>10</v>
      </c>
      <c r="X6" s="1">
        <v>15</v>
      </c>
      <c r="Y6" s="1">
        <v>0</v>
      </c>
      <c r="Z6" s="1">
        <v>12</v>
      </c>
      <c r="AA6" s="30" t="s">
        <v>56</v>
      </c>
      <c r="AB6" s="1">
        <f>P6*G6</f>
        <v>0</v>
      </c>
      <c r="AC6" s="5">
        <v>5</v>
      </c>
      <c r="AD6" s="9">
        <f>MROUND(P6,AC6*AF6)/AC6</f>
        <v>0</v>
      </c>
      <c r="AE6" s="1">
        <f>AD6*AC6*G6</f>
        <v>0</v>
      </c>
      <c r="AF6" s="1">
        <f>VLOOKUP(A6,[1]Sheet!$A:$AH,33,0)</f>
        <v>12</v>
      </c>
      <c r="AG6" s="1">
        <f>VLOOKUP(A6,[1]Sheet!$A:$AH,34,0)</f>
        <v>144</v>
      </c>
      <c r="AH6" s="1">
        <f>AD6/AG6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37</v>
      </c>
      <c r="B7" s="1" t="s">
        <v>38</v>
      </c>
      <c r="C7" s="1">
        <v>227</v>
      </c>
      <c r="D7" s="1">
        <v>168</v>
      </c>
      <c r="E7" s="1">
        <v>144</v>
      </c>
      <c r="F7" s="1">
        <v>187</v>
      </c>
      <c r="G7" s="5">
        <v>0.3</v>
      </c>
      <c r="H7" s="1">
        <v>180</v>
      </c>
      <c r="I7" s="1" t="s">
        <v>35</v>
      </c>
      <c r="J7" s="1">
        <v>144</v>
      </c>
      <c r="K7" s="1">
        <f t="shared" si="1"/>
        <v>0</v>
      </c>
      <c r="L7" s="1"/>
      <c r="M7" s="1"/>
      <c r="N7" s="1">
        <v>168</v>
      </c>
      <c r="O7" s="1">
        <f t="shared" si="2"/>
        <v>28.8</v>
      </c>
      <c r="P7" s="4">
        <f>16*O7-N7-F7</f>
        <v>105.80000000000001</v>
      </c>
      <c r="Q7" s="4">
        <f t="shared" ref="Q7:Q24" si="3">AC7*AD7</f>
        <v>168</v>
      </c>
      <c r="R7" s="4"/>
      <c r="S7" s="1"/>
      <c r="T7" s="1">
        <f t="shared" ref="T7:T68" si="4">(F7+N7+Q7)/O7</f>
        <v>18.159722222222221</v>
      </c>
      <c r="U7" s="1">
        <f t="shared" ref="U7:U68" si="5">(F7+N7)/O7</f>
        <v>12.326388888888889</v>
      </c>
      <c r="V7" s="1">
        <v>31.8</v>
      </c>
      <c r="W7" s="1">
        <v>27.2</v>
      </c>
      <c r="X7" s="1">
        <v>28.4</v>
      </c>
      <c r="Y7" s="1">
        <v>33.200000000000003</v>
      </c>
      <c r="Z7" s="1">
        <v>25</v>
      </c>
      <c r="AA7" s="1"/>
      <c r="AB7" s="1">
        <f t="shared" ref="AB7:AB68" si="6">P7*G7</f>
        <v>31.740000000000002</v>
      </c>
      <c r="AC7" s="5">
        <v>12</v>
      </c>
      <c r="AD7" s="9">
        <f t="shared" ref="AD7:AD24" si="7">MROUND(P7,AC7*AF7)/AC7</f>
        <v>14</v>
      </c>
      <c r="AE7" s="1">
        <f t="shared" ref="AE7:AE24" si="8">AD7*AC7*G7</f>
        <v>50.4</v>
      </c>
      <c r="AF7" s="1">
        <f>VLOOKUP(A7,[1]Sheet!$A:$AH,33,0)</f>
        <v>14</v>
      </c>
      <c r="AG7" s="1">
        <f>VLOOKUP(A7,[1]Sheet!$A:$AH,34,0)</f>
        <v>70</v>
      </c>
      <c r="AH7" s="1">
        <f t="shared" ref="AH7:AH24" si="9">AD7/AG7</f>
        <v>0.2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39</v>
      </c>
      <c r="B8" s="1" t="s">
        <v>38</v>
      </c>
      <c r="C8" s="1">
        <v>684</v>
      </c>
      <c r="D8" s="1">
        <v>168</v>
      </c>
      <c r="E8" s="1">
        <v>270</v>
      </c>
      <c r="F8" s="1">
        <v>458</v>
      </c>
      <c r="G8" s="5">
        <v>0.3</v>
      </c>
      <c r="H8" s="1">
        <v>180</v>
      </c>
      <c r="I8" s="1" t="s">
        <v>35</v>
      </c>
      <c r="J8" s="1">
        <v>276</v>
      </c>
      <c r="K8" s="1">
        <f t="shared" si="1"/>
        <v>-6</v>
      </c>
      <c r="L8" s="1"/>
      <c r="M8" s="1"/>
      <c r="N8" s="1">
        <v>504</v>
      </c>
      <c r="O8" s="1">
        <f t="shared" si="2"/>
        <v>54</v>
      </c>
      <c r="P8" s="4"/>
      <c r="Q8" s="4">
        <f t="shared" si="3"/>
        <v>0</v>
      </c>
      <c r="R8" s="4"/>
      <c r="S8" s="1"/>
      <c r="T8" s="1">
        <f t="shared" si="4"/>
        <v>17.814814814814813</v>
      </c>
      <c r="U8" s="1">
        <f t="shared" si="5"/>
        <v>17.814814814814813</v>
      </c>
      <c r="V8" s="1">
        <v>76.599999999999994</v>
      </c>
      <c r="W8" s="1">
        <v>69.599999999999994</v>
      </c>
      <c r="X8" s="1">
        <v>56.4</v>
      </c>
      <c r="Y8" s="1">
        <v>91.6</v>
      </c>
      <c r="Z8" s="1">
        <v>77.400000000000006</v>
      </c>
      <c r="AA8" s="1" t="s">
        <v>128</v>
      </c>
      <c r="AB8" s="1">
        <f t="shared" si="6"/>
        <v>0</v>
      </c>
      <c r="AC8" s="5">
        <v>12</v>
      </c>
      <c r="AD8" s="9">
        <f t="shared" si="7"/>
        <v>0</v>
      </c>
      <c r="AE8" s="1">
        <f t="shared" si="8"/>
        <v>0</v>
      </c>
      <c r="AF8" s="1">
        <f>VLOOKUP(A8,[1]Sheet!$A:$AH,33,0)</f>
        <v>14</v>
      </c>
      <c r="AG8" s="1">
        <f>VLOOKUP(A8,[1]Sheet!$A:$AH,34,0)</f>
        <v>70</v>
      </c>
      <c r="AH8" s="1">
        <f t="shared" si="9"/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40</v>
      </c>
      <c r="B9" s="1" t="s">
        <v>38</v>
      </c>
      <c r="C9" s="1">
        <v>323</v>
      </c>
      <c r="D9" s="1">
        <v>504</v>
      </c>
      <c r="E9" s="1">
        <v>330</v>
      </c>
      <c r="F9" s="1">
        <v>349</v>
      </c>
      <c r="G9" s="5">
        <v>0.3</v>
      </c>
      <c r="H9" s="1">
        <v>180</v>
      </c>
      <c r="I9" s="1" t="s">
        <v>35</v>
      </c>
      <c r="J9" s="1">
        <v>328</v>
      </c>
      <c r="K9" s="1">
        <f t="shared" si="1"/>
        <v>2</v>
      </c>
      <c r="L9" s="1"/>
      <c r="M9" s="1"/>
      <c r="N9" s="1">
        <v>672</v>
      </c>
      <c r="O9" s="1">
        <f t="shared" si="2"/>
        <v>66</v>
      </c>
      <c r="P9" s="4"/>
      <c r="Q9" s="4">
        <f t="shared" si="3"/>
        <v>0</v>
      </c>
      <c r="R9" s="4"/>
      <c r="S9" s="1"/>
      <c r="T9" s="1">
        <f t="shared" si="4"/>
        <v>15.469696969696969</v>
      </c>
      <c r="U9" s="1">
        <f t="shared" si="5"/>
        <v>15.469696969696969</v>
      </c>
      <c r="V9" s="1">
        <v>88.8</v>
      </c>
      <c r="W9" s="1">
        <v>87</v>
      </c>
      <c r="X9" s="1">
        <v>70.599999999999994</v>
      </c>
      <c r="Y9" s="1">
        <v>85.4</v>
      </c>
      <c r="Z9" s="1">
        <v>118.2</v>
      </c>
      <c r="AA9" s="1" t="s">
        <v>128</v>
      </c>
      <c r="AB9" s="1">
        <f t="shared" si="6"/>
        <v>0</v>
      </c>
      <c r="AC9" s="5">
        <v>12</v>
      </c>
      <c r="AD9" s="9">
        <f t="shared" si="7"/>
        <v>0</v>
      </c>
      <c r="AE9" s="1">
        <f t="shared" si="8"/>
        <v>0</v>
      </c>
      <c r="AF9" s="1">
        <f>VLOOKUP(A9,[1]Sheet!$A:$AH,33,0)</f>
        <v>14</v>
      </c>
      <c r="AG9" s="1">
        <f>VLOOKUP(A9,[1]Sheet!$A:$AH,34,0)</f>
        <v>70</v>
      </c>
      <c r="AH9" s="1">
        <f t="shared" si="9"/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41</v>
      </c>
      <c r="B10" s="1" t="s">
        <v>38</v>
      </c>
      <c r="C10" s="1">
        <v>382</v>
      </c>
      <c r="D10" s="1">
        <v>336</v>
      </c>
      <c r="E10" s="1">
        <v>229</v>
      </c>
      <c r="F10" s="1">
        <v>391</v>
      </c>
      <c r="G10" s="5">
        <v>0.3</v>
      </c>
      <c r="H10" s="1">
        <v>180</v>
      </c>
      <c r="I10" s="1" t="s">
        <v>35</v>
      </c>
      <c r="J10" s="1">
        <v>229</v>
      </c>
      <c r="K10" s="1">
        <f t="shared" si="1"/>
        <v>0</v>
      </c>
      <c r="L10" s="1"/>
      <c r="M10" s="1"/>
      <c r="N10" s="1">
        <v>336</v>
      </c>
      <c r="O10" s="1">
        <f t="shared" si="2"/>
        <v>45.8</v>
      </c>
      <c r="P10" s="4"/>
      <c r="Q10" s="4">
        <f t="shared" si="3"/>
        <v>0</v>
      </c>
      <c r="R10" s="4"/>
      <c r="S10" s="1"/>
      <c r="T10" s="1">
        <f t="shared" si="4"/>
        <v>15.873362445414848</v>
      </c>
      <c r="U10" s="1">
        <f t="shared" si="5"/>
        <v>15.873362445414848</v>
      </c>
      <c r="V10" s="1">
        <v>60.8</v>
      </c>
      <c r="W10" s="1">
        <v>70.599999999999994</v>
      </c>
      <c r="X10" s="1">
        <v>69.8</v>
      </c>
      <c r="Y10" s="1">
        <v>76.2</v>
      </c>
      <c r="Z10" s="1">
        <v>69</v>
      </c>
      <c r="AA10" s="1" t="s">
        <v>128</v>
      </c>
      <c r="AB10" s="1">
        <f t="shared" si="6"/>
        <v>0</v>
      </c>
      <c r="AC10" s="5">
        <v>12</v>
      </c>
      <c r="AD10" s="9">
        <f t="shared" si="7"/>
        <v>0</v>
      </c>
      <c r="AE10" s="1">
        <f t="shared" si="8"/>
        <v>0</v>
      </c>
      <c r="AF10" s="1">
        <f>VLOOKUP(A10,[1]Sheet!$A:$AH,33,0)</f>
        <v>14</v>
      </c>
      <c r="AG10" s="1">
        <f>VLOOKUP(A10,[1]Sheet!$A:$AH,34,0)</f>
        <v>70</v>
      </c>
      <c r="AH10" s="1">
        <f t="shared" si="9"/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42</v>
      </c>
      <c r="B11" s="1" t="s">
        <v>38</v>
      </c>
      <c r="C11" s="1">
        <v>282</v>
      </c>
      <c r="D11" s="1">
        <v>840</v>
      </c>
      <c r="E11" s="1">
        <v>253</v>
      </c>
      <c r="F11" s="1">
        <v>696</v>
      </c>
      <c r="G11" s="5">
        <v>0.3</v>
      </c>
      <c r="H11" s="1">
        <v>180</v>
      </c>
      <c r="I11" s="1" t="s">
        <v>35</v>
      </c>
      <c r="J11" s="1">
        <v>254</v>
      </c>
      <c r="K11" s="1">
        <f t="shared" si="1"/>
        <v>-1</v>
      </c>
      <c r="L11" s="1"/>
      <c r="M11" s="1"/>
      <c r="N11" s="1">
        <v>672</v>
      </c>
      <c r="O11" s="1">
        <f t="shared" si="2"/>
        <v>50.6</v>
      </c>
      <c r="P11" s="4"/>
      <c r="Q11" s="4">
        <f t="shared" si="3"/>
        <v>0</v>
      </c>
      <c r="R11" s="4"/>
      <c r="S11" s="1"/>
      <c r="T11" s="1">
        <f t="shared" si="4"/>
        <v>27.035573122529645</v>
      </c>
      <c r="U11" s="1">
        <f t="shared" si="5"/>
        <v>27.035573122529645</v>
      </c>
      <c r="V11" s="1">
        <v>102.8</v>
      </c>
      <c r="W11" s="1">
        <v>107.6</v>
      </c>
      <c r="X11" s="1">
        <v>84.6</v>
      </c>
      <c r="Y11" s="1">
        <v>101.2</v>
      </c>
      <c r="Z11" s="1">
        <v>114.6</v>
      </c>
      <c r="AA11" s="1" t="s">
        <v>128</v>
      </c>
      <c r="AB11" s="1">
        <f t="shared" si="6"/>
        <v>0</v>
      </c>
      <c r="AC11" s="5">
        <v>12</v>
      </c>
      <c r="AD11" s="9">
        <f t="shared" si="7"/>
        <v>0</v>
      </c>
      <c r="AE11" s="1">
        <f t="shared" si="8"/>
        <v>0</v>
      </c>
      <c r="AF11" s="1">
        <f>VLOOKUP(A11,[1]Sheet!$A:$AH,33,0)</f>
        <v>14</v>
      </c>
      <c r="AG11" s="1">
        <f>VLOOKUP(A11,[1]Sheet!$A:$AH,34,0)</f>
        <v>70</v>
      </c>
      <c r="AH11" s="1">
        <f t="shared" si="9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43</v>
      </c>
      <c r="B12" s="1" t="s">
        <v>38</v>
      </c>
      <c r="C12" s="1">
        <v>205</v>
      </c>
      <c r="D12" s="1"/>
      <c r="E12" s="1"/>
      <c r="F12" s="1">
        <v>205</v>
      </c>
      <c r="G12" s="5">
        <v>0.09</v>
      </c>
      <c r="H12" s="1">
        <v>180</v>
      </c>
      <c r="I12" s="1" t="s">
        <v>35</v>
      </c>
      <c r="J12" s="1"/>
      <c r="K12" s="1">
        <f t="shared" si="1"/>
        <v>0</v>
      </c>
      <c r="L12" s="1"/>
      <c r="M12" s="1"/>
      <c r="N12" s="1">
        <v>0</v>
      </c>
      <c r="O12" s="1">
        <f t="shared" si="2"/>
        <v>0</v>
      </c>
      <c r="P12" s="4"/>
      <c r="Q12" s="4">
        <f t="shared" si="3"/>
        <v>0</v>
      </c>
      <c r="R12" s="4"/>
      <c r="S12" s="1"/>
      <c r="T12" s="1" t="e">
        <f t="shared" si="4"/>
        <v>#DIV/0!</v>
      </c>
      <c r="U12" s="1" t="e">
        <f t="shared" si="5"/>
        <v>#DIV/0!</v>
      </c>
      <c r="V12" s="1">
        <v>1.2</v>
      </c>
      <c r="W12" s="1">
        <v>0.4</v>
      </c>
      <c r="X12" s="1">
        <v>3.8</v>
      </c>
      <c r="Y12" s="1">
        <v>2</v>
      </c>
      <c r="Z12" s="1">
        <v>0.4</v>
      </c>
      <c r="AA12" s="31" t="s">
        <v>129</v>
      </c>
      <c r="AB12" s="1">
        <f t="shared" si="6"/>
        <v>0</v>
      </c>
      <c r="AC12" s="5">
        <v>24</v>
      </c>
      <c r="AD12" s="9">
        <f t="shared" si="7"/>
        <v>0</v>
      </c>
      <c r="AE12" s="1">
        <f t="shared" si="8"/>
        <v>0</v>
      </c>
      <c r="AF12" s="1">
        <f>VLOOKUP(A12,[1]Sheet!$A:$AH,33,0)</f>
        <v>14</v>
      </c>
      <c r="AG12" s="1">
        <f>VLOOKUP(A12,[1]Sheet!$A:$AH,34,0)</f>
        <v>126</v>
      </c>
      <c r="AH12" s="1">
        <f t="shared" si="9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44</v>
      </c>
      <c r="B13" s="1" t="s">
        <v>38</v>
      </c>
      <c r="C13" s="1">
        <v>242</v>
      </c>
      <c r="D13" s="1"/>
      <c r="E13" s="1">
        <v>70</v>
      </c>
      <c r="F13" s="1">
        <v>146</v>
      </c>
      <c r="G13" s="5">
        <v>0.36</v>
      </c>
      <c r="H13" s="1">
        <v>180</v>
      </c>
      <c r="I13" s="1" t="s">
        <v>35</v>
      </c>
      <c r="J13" s="1">
        <v>72</v>
      </c>
      <c r="K13" s="1">
        <f t="shared" si="1"/>
        <v>-2</v>
      </c>
      <c r="L13" s="1"/>
      <c r="M13" s="1"/>
      <c r="N13" s="1">
        <v>0</v>
      </c>
      <c r="O13" s="1">
        <f t="shared" si="2"/>
        <v>14</v>
      </c>
      <c r="P13" s="4">
        <f>16*O13-N13-F13</f>
        <v>78</v>
      </c>
      <c r="Q13" s="4">
        <f t="shared" si="3"/>
        <v>140</v>
      </c>
      <c r="R13" s="4"/>
      <c r="S13" s="1"/>
      <c r="T13" s="1">
        <f t="shared" si="4"/>
        <v>20.428571428571427</v>
      </c>
      <c r="U13" s="1">
        <f t="shared" si="5"/>
        <v>10.428571428571429</v>
      </c>
      <c r="V13" s="1">
        <v>15.4</v>
      </c>
      <c r="W13" s="1">
        <v>20.2</v>
      </c>
      <c r="X13" s="1">
        <v>22.8</v>
      </c>
      <c r="Y13" s="1">
        <v>17.2</v>
      </c>
      <c r="Z13" s="1">
        <v>31.8</v>
      </c>
      <c r="AA13" s="1" t="s">
        <v>128</v>
      </c>
      <c r="AB13" s="1">
        <f t="shared" si="6"/>
        <v>28.08</v>
      </c>
      <c r="AC13" s="5">
        <v>10</v>
      </c>
      <c r="AD13" s="9">
        <f t="shared" si="7"/>
        <v>14</v>
      </c>
      <c r="AE13" s="1">
        <f t="shared" si="8"/>
        <v>50.4</v>
      </c>
      <c r="AF13" s="1">
        <f>VLOOKUP(A13,[1]Sheet!$A:$AH,33,0)</f>
        <v>14</v>
      </c>
      <c r="AG13" s="1">
        <f>VLOOKUP(A13,[1]Sheet!$A:$AH,34,0)</f>
        <v>70</v>
      </c>
      <c r="AH13" s="1">
        <f t="shared" si="9"/>
        <v>0.2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9" t="s">
        <v>45</v>
      </c>
      <c r="B14" s="1" t="s">
        <v>38</v>
      </c>
      <c r="C14" s="1"/>
      <c r="D14" s="1">
        <v>168</v>
      </c>
      <c r="E14" s="1">
        <v>10</v>
      </c>
      <c r="F14" s="1">
        <v>158</v>
      </c>
      <c r="G14" s="5">
        <v>0.2</v>
      </c>
      <c r="H14" s="1">
        <v>180</v>
      </c>
      <c r="I14" s="1" t="s">
        <v>35</v>
      </c>
      <c r="J14" s="1">
        <v>10</v>
      </c>
      <c r="K14" s="1">
        <f t="shared" si="1"/>
        <v>0</v>
      </c>
      <c r="L14" s="1"/>
      <c r="M14" s="1"/>
      <c r="N14" s="1">
        <v>0</v>
      </c>
      <c r="O14" s="1">
        <f t="shared" si="2"/>
        <v>2</v>
      </c>
      <c r="P14" s="4"/>
      <c r="Q14" s="4">
        <f t="shared" si="3"/>
        <v>0</v>
      </c>
      <c r="R14" s="4"/>
      <c r="S14" s="1"/>
      <c r="T14" s="1">
        <f t="shared" si="4"/>
        <v>79</v>
      </c>
      <c r="U14" s="1">
        <f t="shared" si="5"/>
        <v>79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 t="s">
        <v>36</v>
      </c>
      <c r="AB14" s="1">
        <f t="shared" si="6"/>
        <v>0</v>
      </c>
      <c r="AC14" s="5">
        <v>12</v>
      </c>
      <c r="AD14" s="9">
        <f t="shared" si="7"/>
        <v>0</v>
      </c>
      <c r="AE14" s="1">
        <f t="shared" si="8"/>
        <v>0</v>
      </c>
      <c r="AF14" s="1">
        <v>14</v>
      </c>
      <c r="AG14" s="1">
        <v>70</v>
      </c>
      <c r="AH14" s="1">
        <f t="shared" si="9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9" t="s">
        <v>46</v>
      </c>
      <c r="B15" s="1" t="s">
        <v>38</v>
      </c>
      <c r="C15" s="1">
        <v>168</v>
      </c>
      <c r="D15" s="1"/>
      <c r="E15" s="1">
        <v>88</v>
      </c>
      <c r="F15" s="1">
        <v>80</v>
      </c>
      <c r="G15" s="5">
        <v>0.2</v>
      </c>
      <c r="H15" s="1">
        <v>180</v>
      </c>
      <c r="I15" s="1" t="s">
        <v>35</v>
      </c>
      <c r="J15" s="1">
        <v>88</v>
      </c>
      <c r="K15" s="1">
        <f t="shared" si="1"/>
        <v>0</v>
      </c>
      <c r="L15" s="1"/>
      <c r="M15" s="1"/>
      <c r="N15" s="1">
        <v>0</v>
      </c>
      <c r="O15" s="1">
        <f t="shared" si="2"/>
        <v>17.600000000000001</v>
      </c>
      <c r="P15" s="4">
        <f t="shared" ref="P15:P23" si="10">14*O15-N15-F15</f>
        <v>166.40000000000003</v>
      </c>
      <c r="Q15" s="4">
        <f t="shared" si="3"/>
        <v>168</v>
      </c>
      <c r="R15" s="4"/>
      <c r="S15" s="1"/>
      <c r="T15" s="1">
        <f t="shared" si="4"/>
        <v>14.09090909090909</v>
      </c>
      <c r="U15" s="1">
        <f t="shared" si="5"/>
        <v>4.545454545454545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 t="s">
        <v>36</v>
      </c>
      <c r="AB15" s="1">
        <f t="shared" si="6"/>
        <v>33.280000000000008</v>
      </c>
      <c r="AC15" s="5">
        <v>12</v>
      </c>
      <c r="AD15" s="9">
        <f t="shared" si="7"/>
        <v>14</v>
      </c>
      <c r="AE15" s="1">
        <f t="shared" si="8"/>
        <v>33.6</v>
      </c>
      <c r="AF15" s="1">
        <v>14</v>
      </c>
      <c r="AG15" s="1">
        <v>70</v>
      </c>
      <c r="AH15" s="1">
        <f t="shared" si="9"/>
        <v>0.2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9" t="s">
        <v>47</v>
      </c>
      <c r="B16" s="1" t="s">
        <v>38</v>
      </c>
      <c r="C16" s="1"/>
      <c r="D16" s="1">
        <v>168</v>
      </c>
      <c r="E16" s="1">
        <v>5</v>
      </c>
      <c r="F16" s="1">
        <v>163</v>
      </c>
      <c r="G16" s="5">
        <v>0.2</v>
      </c>
      <c r="H16" s="1">
        <v>180</v>
      </c>
      <c r="I16" s="1" t="s">
        <v>35</v>
      </c>
      <c r="J16" s="1">
        <v>5</v>
      </c>
      <c r="K16" s="1">
        <f t="shared" si="1"/>
        <v>0</v>
      </c>
      <c r="L16" s="1"/>
      <c r="M16" s="1"/>
      <c r="N16" s="1">
        <v>0</v>
      </c>
      <c r="O16" s="1">
        <f t="shared" si="2"/>
        <v>1</v>
      </c>
      <c r="P16" s="4"/>
      <c r="Q16" s="4">
        <f t="shared" si="3"/>
        <v>0</v>
      </c>
      <c r="R16" s="4"/>
      <c r="S16" s="1"/>
      <c r="T16" s="1">
        <f t="shared" si="4"/>
        <v>163</v>
      </c>
      <c r="U16" s="1">
        <f t="shared" si="5"/>
        <v>163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 t="s">
        <v>36</v>
      </c>
      <c r="AB16" s="1">
        <f t="shared" si="6"/>
        <v>0</v>
      </c>
      <c r="AC16" s="5">
        <v>12</v>
      </c>
      <c r="AD16" s="9">
        <f t="shared" si="7"/>
        <v>0</v>
      </c>
      <c r="AE16" s="1">
        <f t="shared" si="8"/>
        <v>0</v>
      </c>
      <c r="AF16" s="1">
        <v>14</v>
      </c>
      <c r="AG16" s="1">
        <v>70</v>
      </c>
      <c r="AH16" s="1">
        <f t="shared" si="9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48</v>
      </c>
      <c r="B17" s="1" t="s">
        <v>38</v>
      </c>
      <c r="C17" s="1">
        <v>392</v>
      </c>
      <c r="D17" s="1">
        <v>336</v>
      </c>
      <c r="E17" s="1">
        <v>185</v>
      </c>
      <c r="F17" s="1">
        <v>465</v>
      </c>
      <c r="G17" s="5">
        <v>0.25</v>
      </c>
      <c r="H17" s="1">
        <v>180</v>
      </c>
      <c r="I17" s="1" t="s">
        <v>35</v>
      </c>
      <c r="J17" s="1">
        <v>185</v>
      </c>
      <c r="K17" s="1">
        <f t="shared" si="1"/>
        <v>0</v>
      </c>
      <c r="L17" s="1"/>
      <c r="M17" s="1"/>
      <c r="N17" s="1">
        <v>0</v>
      </c>
      <c r="O17" s="1">
        <f t="shared" si="2"/>
        <v>37</v>
      </c>
      <c r="P17" s="4">
        <f>16*O17-N17-F17</f>
        <v>127</v>
      </c>
      <c r="Q17" s="4">
        <f t="shared" si="3"/>
        <v>168</v>
      </c>
      <c r="R17" s="4"/>
      <c r="S17" s="1"/>
      <c r="T17" s="1">
        <f t="shared" si="4"/>
        <v>17.108108108108109</v>
      </c>
      <c r="U17" s="1">
        <f t="shared" si="5"/>
        <v>12.567567567567568</v>
      </c>
      <c r="V17" s="1">
        <v>43</v>
      </c>
      <c r="W17" s="1">
        <v>64.400000000000006</v>
      </c>
      <c r="X17" s="1">
        <v>39.4</v>
      </c>
      <c r="Y17" s="1">
        <v>54.8</v>
      </c>
      <c r="Z17" s="1">
        <v>37.200000000000003</v>
      </c>
      <c r="AA17" s="1" t="s">
        <v>128</v>
      </c>
      <c r="AB17" s="1">
        <f t="shared" si="6"/>
        <v>31.75</v>
      </c>
      <c r="AC17" s="5">
        <v>12</v>
      </c>
      <c r="AD17" s="9">
        <f t="shared" si="7"/>
        <v>14</v>
      </c>
      <c r="AE17" s="1">
        <f t="shared" si="8"/>
        <v>42</v>
      </c>
      <c r="AF17" s="1">
        <f>VLOOKUP(A17,[1]Sheet!$A:$AH,33,0)</f>
        <v>14</v>
      </c>
      <c r="AG17" s="1">
        <f>VLOOKUP(A17,[1]Sheet!$A:$AH,34,0)</f>
        <v>70</v>
      </c>
      <c r="AH17" s="1">
        <f t="shared" si="9"/>
        <v>0.2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49</v>
      </c>
      <c r="B18" s="1" t="s">
        <v>38</v>
      </c>
      <c r="C18" s="1">
        <v>140</v>
      </c>
      <c r="D18" s="1">
        <v>336</v>
      </c>
      <c r="E18" s="1">
        <v>142</v>
      </c>
      <c r="F18" s="1">
        <v>275</v>
      </c>
      <c r="G18" s="5">
        <v>0.25</v>
      </c>
      <c r="H18" s="1">
        <v>180</v>
      </c>
      <c r="I18" s="1" t="s">
        <v>35</v>
      </c>
      <c r="J18" s="1">
        <v>142</v>
      </c>
      <c r="K18" s="1">
        <f t="shared" si="1"/>
        <v>0</v>
      </c>
      <c r="L18" s="1"/>
      <c r="M18" s="1"/>
      <c r="N18" s="1">
        <v>168</v>
      </c>
      <c r="O18" s="1">
        <f t="shared" si="2"/>
        <v>28.4</v>
      </c>
      <c r="P18" s="4"/>
      <c r="Q18" s="4">
        <f t="shared" si="3"/>
        <v>0</v>
      </c>
      <c r="R18" s="4"/>
      <c r="S18" s="1"/>
      <c r="T18" s="1">
        <f t="shared" si="4"/>
        <v>15.598591549295776</v>
      </c>
      <c r="U18" s="1">
        <f t="shared" si="5"/>
        <v>15.598591549295776</v>
      </c>
      <c r="V18" s="1">
        <v>42</v>
      </c>
      <c r="W18" s="1">
        <v>45.6</v>
      </c>
      <c r="X18" s="1">
        <v>37.4</v>
      </c>
      <c r="Y18" s="1">
        <v>47.2</v>
      </c>
      <c r="Z18" s="1">
        <v>26</v>
      </c>
      <c r="AA18" s="1" t="s">
        <v>128</v>
      </c>
      <c r="AB18" s="1">
        <f t="shared" si="6"/>
        <v>0</v>
      </c>
      <c r="AC18" s="5">
        <v>12</v>
      </c>
      <c r="AD18" s="9">
        <f t="shared" si="7"/>
        <v>0</v>
      </c>
      <c r="AE18" s="1">
        <f t="shared" si="8"/>
        <v>0</v>
      </c>
      <c r="AF18" s="1">
        <f>VLOOKUP(A18,[1]Sheet!$A:$AH,33,0)</f>
        <v>14</v>
      </c>
      <c r="AG18" s="1">
        <f>VLOOKUP(A18,[1]Sheet!$A:$AH,34,0)</f>
        <v>70</v>
      </c>
      <c r="AH18" s="1">
        <f t="shared" si="9"/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50</v>
      </c>
      <c r="B19" s="1" t="s">
        <v>34</v>
      </c>
      <c r="C19" s="1">
        <v>27</v>
      </c>
      <c r="D19" s="1"/>
      <c r="E19" s="1"/>
      <c r="F19" s="1">
        <v>24</v>
      </c>
      <c r="G19" s="5">
        <v>1</v>
      </c>
      <c r="H19" s="1">
        <v>180</v>
      </c>
      <c r="I19" s="1" t="s">
        <v>35</v>
      </c>
      <c r="J19" s="1"/>
      <c r="K19" s="1">
        <f t="shared" si="1"/>
        <v>0</v>
      </c>
      <c r="L19" s="1"/>
      <c r="M19" s="1"/>
      <c r="N19" s="1">
        <v>0</v>
      </c>
      <c r="O19" s="1">
        <f t="shared" si="2"/>
        <v>0</v>
      </c>
      <c r="P19" s="4"/>
      <c r="Q19" s="4">
        <f t="shared" si="3"/>
        <v>0</v>
      </c>
      <c r="R19" s="4"/>
      <c r="S19" s="1"/>
      <c r="T19" s="1" t="e">
        <f t="shared" si="4"/>
        <v>#DIV/0!</v>
      </c>
      <c r="U19" s="1" t="e">
        <f t="shared" si="5"/>
        <v>#DIV/0!</v>
      </c>
      <c r="V19" s="1">
        <v>0.6</v>
      </c>
      <c r="W19" s="1">
        <v>0</v>
      </c>
      <c r="X19" s="1">
        <v>0.6</v>
      </c>
      <c r="Y19" s="1">
        <v>0.6</v>
      </c>
      <c r="Z19" s="1">
        <v>0</v>
      </c>
      <c r="AA19" s="31" t="s">
        <v>130</v>
      </c>
      <c r="AB19" s="1">
        <f t="shared" si="6"/>
        <v>0</v>
      </c>
      <c r="AC19" s="5">
        <v>3</v>
      </c>
      <c r="AD19" s="9">
        <f t="shared" si="7"/>
        <v>0</v>
      </c>
      <c r="AE19" s="1">
        <f t="shared" si="8"/>
        <v>0</v>
      </c>
      <c r="AF19" s="1">
        <f>VLOOKUP(A19,[1]Sheet!$A:$AH,33,0)</f>
        <v>14</v>
      </c>
      <c r="AG19" s="1">
        <f>VLOOKUP(A19,[1]Sheet!$A:$AH,34,0)</f>
        <v>126</v>
      </c>
      <c r="AH19" s="1">
        <f t="shared" si="9"/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51</v>
      </c>
      <c r="B20" s="1" t="s">
        <v>34</v>
      </c>
      <c r="C20" s="1">
        <v>62.9</v>
      </c>
      <c r="D20" s="1">
        <v>155.4</v>
      </c>
      <c r="E20" s="1">
        <v>91.3</v>
      </c>
      <c r="F20" s="1">
        <v>111</v>
      </c>
      <c r="G20" s="5">
        <v>1</v>
      </c>
      <c r="H20" s="1">
        <v>180</v>
      </c>
      <c r="I20" s="1" t="s">
        <v>35</v>
      </c>
      <c r="J20" s="1">
        <v>87.3</v>
      </c>
      <c r="K20" s="1">
        <f t="shared" si="1"/>
        <v>4</v>
      </c>
      <c r="L20" s="1"/>
      <c r="M20" s="1"/>
      <c r="N20" s="1">
        <v>51.8</v>
      </c>
      <c r="O20" s="1">
        <f t="shared" si="2"/>
        <v>18.259999999999998</v>
      </c>
      <c r="P20" s="4">
        <f t="shared" si="10"/>
        <v>92.839999999999975</v>
      </c>
      <c r="Q20" s="4">
        <f t="shared" si="3"/>
        <v>103.60000000000001</v>
      </c>
      <c r="R20" s="4"/>
      <c r="S20" s="1"/>
      <c r="T20" s="1">
        <f t="shared" si="4"/>
        <v>14.589266155531218</v>
      </c>
      <c r="U20" s="1">
        <f t="shared" si="5"/>
        <v>8.9156626506024104</v>
      </c>
      <c r="V20" s="1">
        <v>17.760000000000002</v>
      </c>
      <c r="W20" s="1">
        <v>21.4</v>
      </c>
      <c r="X20" s="1">
        <v>18.5</v>
      </c>
      <c r="Y20" s="1">
        <v>17.02</v>
      </c>
      <c r="Z20" s="1">
        <v>17.02</v>
      </c>
      <c r="AA20" s="1"/>
      <c r="AB20" s="1">
        <f t="shared" si="6"/>
        <v>92.839999999999975</v>
      </c>
      <c r="AC20" s="5">
        <v>3.7</v>
      </c>
      <c r="AD20" s="9">
        <f t="shared" si="7"/>
        <v>28</v>
      </c>
      <c r="AE20" s="1">
        <f t="shared" si="8"/>
        <v>103.60000000000001</v>
      </c>
      <c r="AF20" s="1">
        <f>VLOOKUP(A20,[1]Sheet!$A:$AH,33,0)</f>
        <v>14</v>
      </c>
      <c r="AG20" s="1">
        <f>VLOOKUP(A20,[1]Sheet!$A:$AH,34,0)</f>
        <v>126</v>
      </c>
      <c r="AH20" s="1">
        <f t="shared" si="9"/>
        <v>0.22222222222222221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52</v>
      </c>
      <c r="B21" s="1" t="s">
        <v>38</v>
      </c>
      <c r="C21" s="1"/>
      <c r="D21" s="1">
        <v>126</v>
      </c>
      <c r="E21" s="1">
        <v>13</v>
      </c>
      <c r="F21" s="1">
        <v>113</v>
      </c>
      <c r="G21" s="5">
        <v>0.3</v>
      </c>
      <c r="H21" s="1">
        <v>180</v>
      </c>
      <c r="I21" s="1" t="s">
        <v>53</v>
      </c>
      <c r="J21" s="1">
        <v>13</v>
      </c>
      <c r="K21" s="1">
        <f t="shared" si="1"/>
        <v>0</v>
      </c>
      <c r="L21" s="1"/>
      <c r="M21" s="1"/>
      <c r="N21" s="1">
        <v>0</v>
      </c>
      <c r="O21" s="1">
        <f t="shared" si="2"/>
        <v>2.6</v>
      </c>
      <c r="P21" s="4"/>
      <c r="Q21" s="4">
        <f t="shared" si="3"/>
        <v>0</v>
      </c>
      <c r="R21" s="4"/>
      <c r="S21" s="1"/>
      <c r="T21" s="1">
        <f t="shared" si="4"/>
        <v>43.46153846153846</v>
      </c>
      <c r="U21" s="1">
        <f t="shared" si="5"/>
        <v>43.46153846153846</v>
      </c>
      <c r="V21" s="1">
        <v>0</v>
      </c>
      <c r="W21" s="1">
        <v>8</v>
      </c>
      <c r="X21" s="1">
        <v>2.4</v>
      </c>
      <c r="Y21" s="1">
        <v>3.2</v>
      </c>
      <c r="Z21" s="1">
        <v>3.6</v>
      </c>
      <c r="AA21" s="1"/>
      <c r="AB21" s="1">
        <f t="shared" si="6"/>
        <v>0</v>
      </c>
      <c r="AC21" s="5">
        <v>9</v>
      </c>
      <c r="AD21" s="9">
        <f t="shared" si="7"/>
        <v>0</v>
      </c>
      <c r="AE21" s="1">
        <f t="shared" si="8"/>
        <v>0</v>
      </c>
      <c r="AF21" s="1">
        <f>VLOOKUP(A21,[1]Sheet!$A:$AH,33,0)</f>
        <v>14</v>
      </c>
      <c r="AG21" s="1">
        <f>VLOOKUP(A21,[1]Sheet!$A:$AH,34,0)</f>
        <v>126</v>
      </c>
      <c r="AH21" s="1">
        <f t="shared" si="9"/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54</v>
      </c>
      <c r="B22" s="1" t="s">
        <v>34</v>
      </c>
      <c r="C22" s="1">
        <v>148.5</v>
      </c>
      <c r="D22" s="1"/>
      <c r="E22" s="1">
        <v>16.5</v>
      </c>
      <c r="F22" s="1">
        <v>121</v>
      </c>
      <c r="G22" s="5">
        <v>1</v>
      </c>
      <c r="H22" s="1">
        <v>180</v>
      </c>
      <c r="I22" s="1" t="s">
        <v>35</v>
      </c>
      <c r="J22" s="1">
        <v>16</v>
      </c>
      <c r="K22" s="1">
        <f t="shared" si="1"/>
        <v>0.5</v>
      </c>
      <c r="L22" s="1"/>
      <c r="M22" s="1"/>
      <c r="N22" s="1">
        <v>0</v>
      </c>
      <c r="O22" s="1">
        <f t="shared" si="2"/>
        <v>3.3</v>
      </c>
      <c r="P22" s="4"/>
      <c r="Q22" s="4">
        <f t="shared" si="3"/>
        <v>0</v>
      </c>
      <c r="R22" s="4"/>
      <c r="S22" s="1"/>
      <c r="T22" s="1">
        <f t="shared" si="4"/>
        <v>36.666666666666671</v>
      </c>
      <c r="U22" s="1">
        <f t="shared" si="5"/>
        <v>36.666666666666671</v>
      </c>
      <c r="V22" s="1">
        <v>7.7</v>
      </c>
      <c r="W22" s="1">
        <v>8.74</v>
      </c>
      <c r="X22" s="1">
        <v>12.1</v>
      </c>
      <c r="Y22" s="1">
        <v>7.7</v>
      </c>
      <c r="Z22" s="1">
        <v>14.3</v>
      </c>
      <c r="AA22" s="31" t="s">
        <v>56</v>
      </c>
      <c r="AB22" s="1">
        <f t="shared" si="6"/>
        <v>0</v>
      </c>
      <c r="AC22" s="5">
        <v>5.5</v>
      </c>
      <c r="AD22" s="9">
        <f t="shared" si="7"/>
        <v>0</v>
      </c>
      <c r="AE22" s="1">
        <f t="shared" si="8"/>
        <v>0</v>
      </c>
      <c r="AF22" s="1">
        <f>VLOOKUP(A22,[1]Sheet!$A:$AH,33,0)</f>
        <v>12</v>
      </c>
      <c r="AG22" s="1">
        <f>VLOOKUP(A22,[1]Sheet!$A:$AH,34,0)</f>
        <v>84</v>
      </c>
      <c r="AH22" s="1">
        <f t="shared" si="9"/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55</v>
      </c>
      <c r="B23" s="1" t="s">
        <v>38</v>
      </c>
      <c r="C23" s="1">
        <v>99</v>
      </c>
      <c r="D23" s="1"/>
      <c r="E23" s="1">
        <v>52</v>
      </c>
      <c r="F23" s="1">
        <v>27</v>
      </c>
      <c r="G23" s="5">
        <v>0.3</v>
      </c>
      <c r="H23" s="1">
        <v>180</v>
      </c>
      <c r="I23" s="1" t="s">
        <v>53</v>
      </c>
      <c r="J23" s="1">
        <v>54</v>
      </c>
      <c r="K23" s="1">
        <f t="shared" si="1"/>
        <v>-2</v>
      </c>
      <c r="L23" s="1"/>
      <c r="M23" s="1"/>
      <c r="N23" s="1">
        <v>0</v>
      </c>
      <c r="O23" s="1">
        <f t="shared" si="2"/>
        <v>10.4</v>
      </c>
      <c r="P23" s="4">
        <f t="shared" si="10"/>
        <v>118.6</v>
      </c>
      <c r="Q23" s="4">
        <f t="shared" si="3"/>
        <v>162</v>
      </c>
      <c r="R23" s="4"/>
      <c r="S23" s="1"/>
      <c r="T23" s="1">
        <f t="shared" si="4"/>
        <v>18.173076923076923</v>
      </c>
      <c r="U23" s="1">
        <f t="shared" si="5"/>
        <v>2.5961538461538463</v>
      </c>
      <c r="V23" s="1">
        <v>5.8</v>
      </c>
      <c r="W23" s="1">
        <v>7.6</v>
      </c>
      <c r="X23" s="1">
        <v>6.4</v>
      </c>
      <c r="Y23" s="1">
        <v>6.6</v>
      </c>
      <c r="Z23" s="1">
        <v>12.2</v>
      </c>
      <c r="AA23" s="1"/>
      <c r="AB23" s="1">
        <f t="shared" si="6"/>
        <v>35.58</v>
      </c>
      <c r="AC23" s="5">
        <v>9</v>
      </c>
      <c r="AD23" s="9">
        <f t="shared" si="7"/>
        <v>18</v>
      </c>
      <c r="AE23" s="1">
        <f t="shared" si="8"/>
        <v>48.6</v>
      </c>
      <c r="AF23" s="1">
        <f>VLOOKUP(A23,[1]Sheet!$A:$AH,33,0)</f>
        <v>18</v>
      </c>
      <c r="AG23" s="1">
        <f>VLOOKUP(A23,[1]Sheet!$A:$AH,34,0)</f>
        <v>234</v>
      </c>
      <c r="AH23" s="1">
        <f t="shared" si="9"/>
        <v>7.6923076923076927E-2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57</v>
      </c>
      <c r="B24" s="1" t="s">
        <v>38</v>
      </c>
      <c r="C24" s="1">
        <v>6</v>
      </c>
      <c r="D24" s="1">
        <v>168</v>
      </c>
      <c r="E24" s="1">
        <v>17</v>
      </c>
      <c r="F24" s="1">
        <v>151</v>
      </c>
      <c r="G24" s="5">
        <v>0.3</v>
      </c>
      <c r="H24" s="1">
        <v>180</v>
      </c>
      <c r="I24" s="1" t="s">
        <v>53</v>
      </c>
      <c r="J24" s="1">
        <v>25</v>
      </c>
      <c r="K24" s="1">
        <f t="shared" si="1"/>
        <v>-8</v>
      </c>
      <c r="L24" s="1"/>
      <c r="M24" s="1"/>
      <c r="N24" s="1">
        <v>0</v>
      </c>
      <c r="O24" s="1">
        <f t="shared" si="2"/>
        <v>3.4</v>
      </c>
      <c r="P24" s="4"/>
      <c r="Q24" s="4">
        <f t="shared" si="3"/>
        <v>0</v>
      </c>
      <c r="R24" s="4"/>
      <c r="S24" s="1"/>
      <c r="T24" s="1">
        <f t="shared" si="4"/>
        <v>44.411764705882355</v>
      </c>
      <c r="U24" s="1">
        <f t="shared" si="5"/>
        <v>44.411764705882355</v>
      </c>
      <c r="V24" s="1">
        <v>2</v>
      </c>
      <c r="W24" s="1">
        <v>8</v>
      </c>
      <c r="X24" s="1">
        <v>3.4</v>
      </c>
      <c r="Y24" s="1">
        <v>4.4000000000000004</v>
      </c>
      <c r="Z24" s="1">
        <v>8.1999999999999993</v>
      </c>
      <c r="AA24" s="1"/>
      <c r="AB24" s="1">
        <f t="shared" si="6"/>
        <v>0</v>
      </c>
      <c r="AC24" s="5">
        <v>9</v>
      </c>
      <c r="AD24" s="9">
        <f t="shared" si="7"/>
        <v>0</v>
      </c>
      <c r="AE24" s="1">
        <f t="shared" si="8"/>
        <v>0</v>
      </c>
      <c r="AF24" s="1">
        <f>VLOOKUP(A24,[1]Sheet!$A:$AH,33,0)</f>
        <v>18</v>
      </c>
      <c r="AG24" s="1">
        <f>VLOOKUP(A24,[1]Sheet!$A:$AH,34,0)</f>
        <v>234</v>
      </c>
      <c r="AH24" s="1">
        <f t="shared" si="9"/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25" t="s">
        <v>58</v>
      </c>
      <c r="B25" s="25" t="s">
        <v>34</v>
      </c>
      <c r="C25" s="25"/>
      <c r="D25" s="25"/>
      <c r="E25" s="25"/>
      <c r="F25" s="25"/>
      <c r="G25" s="26">
        <v>0</v>
      </c>
      <c r="H25" s="25">
        <v>180</v>
      </c>
      <c r="I25" s="25" t="s">
        <v>35</v>
      </c>
      <c r="J25" s="25"/>
      <c r="K25" s="25">
        <f t="shared" si="1"/>
        <v>0</v>
      </c>
      <c r="L25" s="25"/>
      <c r="M25" s="25"/>
      <c r="N25" s="25"/>
      <c r="O25" s="25">
        <f t="shared" si="2"/>
        <v>0</v>
      </c>
      <c r="P25" s="27"/>
      <c r="Q25" s="27"/>
      <c r="R25" s="27"/>
      <c r="S25" s="25"/>
      <c r="T25" s="25" t="e">
        <f t="shared" si="4"/>
        <v>#DIV/0!</v>
      </c>
      <c r="U25" s="25" t="e">
        <f t="shared" si="5"/>
        <v>#DIV/0!</v>
      </c>
      <c r="V25" s="25">
        <v>0</v>
      </c>
      <c r="W25" s="25">
        <v>0</v>
      </c>
      <c r="X25" s="25">
        <v>0</v>
      </c>
      <c r="Y25" s="25">
        <v>0</v>
      </c>
      <c r="Z25" s="25">
        <v>0</v>
      </c>
      <c r="AA25" s="25" t="s">
        <v>59</v>
      </c>
      <c r="AB25" s="25">
        <f t="shared" si="6"/>
        <v>0</v>
      </c>
      <c r="AC25" s="26">
        <v>0</v>
      </c>
      <c r="AD25" s="28"/>
      <c r="AE25" s="25"/>
      <c r="AF25" s="25">
        <f>VLOOKUP(A25,[1]Sheet!$A:$AH,33,0)</f>
        <v>14</v>
      </c>
      <c r="AG25" s="25">
        <f>VLOOKUP(A25,[1]Sheet!$A:$AH,34,0)</f>
        <v>126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60</v>
      </c>
      <c r="B26" s="1" t="s">
        <v>38</v>
      </c>
      <c r="C26" s="1">
        <v>234</v>
      </c>
      <c r="D26" s="1">
        <v>840</v>
      </c>
      <c r="E26" s="1">
        <v>253</v>
      </c>
      <c r="F26" s="1">
        <v>660</v>
      </c>
      <c r="G26" s="5">
        <v>0.25</v>
      </c>
      <c r="H26" s="1">
        <v>180</v>
      </c>
      <c r="I26" s="1" t="s">
        <v>35</v>
      </c>
      <c r="J26" s="1">
        <v>252</v>
      </c>
      <c r="K26" s="1">
        <f t="shared" si="1"/>
        <v>1</v>
      </c>
      <c r="L26" s="1"/>
      <c r="M26" s="1"/>
      <c r="N26" s="1">
        <v>336</v>
      </c>
      <c r="O26" s="1">
        <f t="shared" si="2"/>
        <v>50.6</v>
      </c>
      <c r="P26" s="4"/>
      <c r="Q26" s="4">
        <f t="shared" ref="Q26:Q30" si="11">AC26*AD26</f>
        <v>0</v>
      </c>
      <c r="R26" s="4"/>
      <c r="S26" s="1"/>
      <c r="T26" s="1">
        <f t="shared" si="4"/>
        <v>19.68379446640316</v>
      </c>
      <c r="U26" s="1">
        <f t="shared" si="5"/>
        <v>19.68379446640316</v>
      </c>
      <c r="V26" s="1">
        <v>80.599999999999994</v>
      </c>
      <c r="W26" s="1">
        <v>93.8</v>
      </c>
      <c r="X26" s="1">
        <v>65.400000000000006</v>
      </c>
      <c r="Y26" s="1">
        <v>68.599999999999994</v>
      </c>
      <c r="Z26" s="1">
        <v>82.4</v>
      </c>
      <c r="AA26" s="1" t="s">
        <v>128</v>
      </c>
      <c r="AB26" s="1">
        <f t="shared" si="6"/>
        <v>0</v>
      </c>
      <c r="AC26" s="5">
        <v>6</v>
      </c>
      <c r="AD26" s="9">
        <f t="shared" ref="AD26:AD30" si="12">MROUND(P26,AC26*AF26)/AC26</f>
        <v>0</v>
      </c>
      <c r="AE26" s="1">
        <f t="shared" ref="AE26:AE30" si="13">AD26*AC26*G26</f>
        <v>0</v>
      </c>
      <c r="AF26" s="1">
        <f>VLOOKUP(A26,[1]Sheet!$A:$AH,33,0)</f>
        <v>14</v>
      </c>
      <c r="AG26" s="1">
        <f>VLOOKUP(A26,[1]Sheet!$A:$AH,34,0)</f>
        <v>126</v>
      </c>
      <c r="AH26" s="1">
        <f t="shared" ref="AH26:AH30" si="14">AD26/AG26</f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61</v>
      </c>
      <c r="B27" s="1" t="s">
        <v>38</v>
      </c>
      <c r="C27" s="1">
        <v>233</v>
      </c>
      <c r="D27" s="1">
        <v>168</v>
      </c>
      <c r="E27" s="1">
        <v>110</v>
      </c>
      <c r="F27" s="1">
        <v>246</v>
      </c>
      <c r="G27" s="5">
        <v>0.25</v>
      </c>
      <c r="H27" s="1">
        <v>180</v>
      </c>
      <c r="I27" s="1" t="s">
        <v>35</v>
      </c>
      <c r="J27" s="1">
        <v>111</v>
      </c>
      <c r="K27" s="1">
        <f t="shared" si="1"/>
        <v>-1</v>
      </c>
      <c r="L27" s="1"/>
      <c r="M27" s="1"/>
      <c r="N27" s="1">
        <v>84</v>
      </c>
      <c r="O27" s="1">
        <f t="shared" si="2"/>
        <v>22</v>
      </c>
      <c r="P27" s="4"/>
      <c r="Q27" s="4">
        <f t="shared" si="11"/>
        <v>0</v>
      </c>
      <c r="R27" s="4"/>
      <c r="S27" s="1"/>
      <c r="T27" s="1">
        <f t="shared" si="4"/>
        <v>15</v>
      </c>
      <c r="U27" s="1">
        <f t="shared" si="5"/>
        <v>15</v>
      </c>
      <c r="V27" s="1">
        <v>29</v>
      </c>
      <c r="W27" s="1">
        <v>34.6</v>
      </c>
      <c r="X27" s="1">
        <v>33.6</v>
      </c>
      <c r="Y27" s="1">
        <v>29</v>
      </c>
      <c r="Z27" s="1">
        <v>56.8</v>
      </c>
      <c r="AA27" s="1" t="s">
        <v>128</v>
      </c>
      <c r="AB27" s="1">
        <f t="shared" si="6"/>
        <v>0</v>
      </c>
      <c r="AC27" s="5">
        <v>6</v>
      </c>
      <c r="AD27" s="9">
        <f t="shared" si="12"/>
        <v>0</v>
      </c>
      <c r="AE27" s="1">
        <f t="shared" si="13"/>
        <v>0</v>
      </c>
      <c r="AF27" s="1">
        <f>VLOOKUP(A27,[1]Sheet!$A:$AH,33,0)</f>
        <v>14</v>
      </c>
      <c r="AG27" s="1">
        <f>VLOOKUP(A27,[1]Sheet!$A:$AH,34,0)</f>
        <v>126</v>
      </c>
      <c r="AH27" s="1">
        <f t="shared" si="14"/>
        <v>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62</v>
      </c>
      <c r="B28" s="1" t="s">
        <v>38</v>
      </c>
      <c r="C28" s="1">
        <v>100</v>
      </c>
      <c r="D28" s="1">
        <v>168</v>
      </c>
      <c r="E28" s="1">
        <v>126</v>
      </c>
      <c r="F28" s="1">
        <v>106</v>
      </c>
      <c r="G28" s="5">
        <v>0.25</v>
      </c>
      <c r="H28" s="1">
        <v>180</v>
      </c>
      <c r="I28" s="1" t="s">
        <v>35</v>
      </c>
      <c r="J28" s="1">
        <v>127</v>
      </c>
      <c r="K28" s="1">
        <f t="shared" si="1"/>
        <v>-1</v>
      </c>
      <c r="L28" s="1"/>
      <c r="M28" s="1"/>
      <c r="N28" s="1">
        <v>84</v>
      </c>
      <c r="O28" s="1">
        <f t="shared" si="2"/>
        <v>25.2</v>
      </c>
      <c r="P28" s="4">
        <f t="shared" ref="P28" si="15">14*O28-N28-F28</f>
        <v>162.80000000000001</v>
      </c>
      <c r="Q28" s="4">
        <f t="shared" si="11"/>
        <v>168</v>
      </c>
      <c r="R28" s="4"/>
      <c r="S28" s="1"/>
      <c r="T28" s="1">
        <f t="shared" si="4"/>
        <v>14.206349206349207</v>
      </c>
      <c r="U28" s="1">
        <f t="shared" si="5"/>
        <v>7.5396825396825395</v>
      </c>
      <c r="V28" s="1">
        <v>20.6</v>
      </c>
      <c r="W28" s="1">
        <v>26.8</v>
      </c>
      <c r="X28" s="1">
        <v>22.8</v>
      </c>
      <c r="Y28" s="1">
        <v>26.4</v>
      </c>
      <c r="Z28" s="1">
        <v>27.2</v>
      </c>
      <c r="AA28" s="1" t="s">
        <v>128</v>
      </c>
      <c r="AB28" s="1">
        <f t="shared" si="6"/>
        <v>40.700000000000003</v>
      </c>
      <c r="AC28" s="5">
        <v>6</v>
      </c>
      <c r="AD28" s="9">
        <f t="shared" si="12"/>
        <v>28</v>
      </c>
      <c r="AE28" s="1">
        <f t="shared" si="13"/>
        <v>42</v>
      </c>
      <c r="AF28" s="1">
        <f>VLOOKUP(A28,[1]Sheet!$A:$AH,33,0)</f>
        <v>14</v>
      </c>
      <c r="AG28" s="1">
        <f>VLOOKUP(A28,[1]Sheet!$A:$AH,34,0)</f>
        <v>126</v>
      </c>
      <c r="AH28" s="1">
        <f t="shared" si="14"/>
        <v>0.22222222222222221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63</v>
      </c>
      <c r="B29" s="1" t="s">
        <v>34</v>
      </c>
      <c r="C29" s="1">
        <v>162</v>
      </c>
      <c r="D29" s="1">
        <v>144</v>
      </c>
      <c r="E29" s="1">
        <v>198</v>
      </c>
      <c r="F29" s="1">
        <v>78</v>
      </c>
      <c r="G29" s="5">
        <v>1</v>
      </c>
      <c r="H29" s="1">
        <v>180</v>
      </c>
      <c r="I29" s="1" t="s">
        <v>35</v>
      </c>
      <c r="J29" s="1">
        <v>193</v>
      </c>
      <c r="K29" s="1">
        <f t="shared" si="1"/>
        <v>5</v>
      </c>
      <c r="L29" s="1"/>
      <c r="M29" s="1"/>
      <c r="N29" s="1">
        <v>504</v>
      </c>
      <c r="O29" s="1">
        <f t="shared" si="2"/>
        <v>39.6</v>
      </c>
      <c r="P29" s="4"/>
      <c r="Q29" s="4">
        <f t="shared" si="11"/>
        <v>0</v>
      </c>
      <c r="R29" s="4"/>
      <c r="S29" s="1"/>
      <c r="T29" s="1">
        <f t="shared" si="4"/>
        <v>14.696969696969697</v>
      </c>
      <c r="U29" s="1">
        <f t="shared" si="5"/>
        <v>14.696969696969697</v>
      </c>
      <c r="V29" s="1">
        <v>54</v>
      </c>
      <c r="W29" s="1">
        <v>37.200000000000003</v>
      </c>
      <c r="X29" s="1">
        <v>42</v>
      </c>
      <c r="Y29" s="1">
        <v>39.6</v>
      </c>
      <c r="Z29" s="1">
        <v>39.6</v>
      </c>
      <c r="AA29" s="1"/>
      <c r="AB29" s="1">
        <f t="shared" si="6"/>
        <v>0</v>
      </c>
      <c r="AC29" s="5">
        <v>6</v>
      </c>
      <c r="AD29" s="9">
        <f t="shared" si="12"/>
        <v>0</v>
      </c>
      <c r="AE29" s="1">
        <f t="shared" si="13"/>
        <v>0</v>
      </c>
      <c r="AF29" s="1">
        <f>VLOOKUP(A29,[1]Sheet!$A:$AH,33,0)</f>
        <v>12</v>
      </c>
      <c r="AG29" s="1">
        <f>VLOOKUP(A29,[1]Sheet!$A:$AH,34,0)</f>
        <v>84</v>
      </c>
      <c r="AH29" s="1">
        <f t="shared" si="14"/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64</v>
      </c>
      <c r="B30" s="1" t="s">
        <v>38</v>
      </c>
      <c r="C30" s="1">
        <v>249</v>
      </c>
      <c r="D30" s="1">
        <v>168</v>
      </c>
      <c r="E30" s="1">
        <v>131</v>
      </c>
      <c r="F30" s="1">
        <v>248</v>
      </c>
      <c r="G30" s="5">
        <v>0.25</v>
      </c>
      <c r="H30" s="1">
        <v>365</v>
      </c>
      <c r="I30" s="1" t="s">
        <v>35</v>
      </c>
      <c r="J30" s="1">
        <v>131</v>
      </c>
      <c r="K30" s="1">
        <f t="shared" si="1"/>
        <v>0</v>
      </c>
      <c r="L30" s="1"/>
      <c r="M30" s="1"/>
      <c r="N30" s="1">
        <v>168</v>
      </c>
      <c r="O30" s="1">
        <f t="shared" si="2"/>
        <v>26.2</v>
      </c>
      <c r="P30" s="4"/>
      <c r="Q30" s="4">
        <f t="shared" si="11"/>
        <v>0</v>
      </c>
      <c r="R30" s="4"/>
      <c r="S30" s="1"/>
      <c r="T30" s="1">
        <f t="shared" si="4"/>
        <v>15.877862595419847</v>
      </c>
      <c r="U30" s="1">
        <f t="shared" si="5"/>
        <v>15.877862595419847</v>
      </c>
      <c r="V30" s="1">
        <v>28.4</v>
      </c>
      <c r="W30" s="1">
        <v>29.6</v>
      </c>
      <c r="X30" s="1">
        <v>34.799999999999997</v>
      </c>
      <c r="Y30" s="1">
        <v>34.799999999999997</v>
      </c>
      <c r="Z30" s="1">
        <v>43.4</v>
      </c>
      <c r="AA30" s="1" t="s">
        <v>128</v>
      </c>
      <c r="AB30" s="1">
        <f t="shared" si="6"/>
        <v>0</v>
      </c>
      <c r="AC30" s="5">
        <v>12</v>
      </c>
      <c r="AD30" s="9">
        <f t="shared" si="12"/>
        <v>0</v>
      </c>
      <c r="AE30" s="1">
        <f t="shared" si="13"/>
        <v>0</v>
      </c>
      <c r="AF30" s="1">
        <f>VLOOKUP(A30,[1]Sheet!$A:$AH,33,0)</f>
        <v>14</v>
      </c>
      <c r="AG30" s="1">
        <f>VLOOKUP(A30,[1]Sheet!$A:$AH,34,0)</f>
        <v>70</v>
      </c>
      <c r="AH30" s="1">
        <f t="shared" si="14"/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20" t="s">
        <v>65</v>
      </c>
      <c r="B31" s="20" t="s">
        <v>38</v>
      </c>
      <c r="C31" s="20">
        <v>286</v>
      </c>
      <c r="D31" s="24">
        <v>504</v>
      </c>
      <c r="E31" s="29">
        <v>248</v>
      </c>
      <c r="F31" s="29">
        <v>439</v>
      </c>
      <c r="G31" s="21">
        <v>0</v>
      </c>
      <c r="H31" s="20" t="e">
        <v>#N/A</v>
      </c>
      <c r="I31" s="20" t="s">
        <v>66</v>
      </c>
      <c r="J31" s="20">
        <v>246</v>
      </c>
      <c r="K31" s="20">
        <f t="shared" si="1"/>
        <v>2</v>
      </c>
      <c r="L31" s="20"/>
      <c r="M31" s="20"/>
      <c r="N31" s="20"/>
      <c r="O31" s="20">
        <f t="shared" si="2"/>
        <v>49.6</v>
      </c>
      <c r="P31" s="22"/>
      <c r="Q31" s="22"/>
      <c r="R31" s="22"/>
      <c r="S31" s="20"/>
      <c r="T31" s="20">
        <f t="shared" si="4"/>
        <v>8.8508064516129021</v>
      </c>
      <c r="U31" s="20">
        <f t="shared" si="5"/>
        <v>8.8508064516129021</v>
      </c>
      <c r="V31" s="20">
        <v>52.4</v>
      </c>
      <c r="W31" s="20">
        <v>63</v>
      </c>
      <c r="X31" s="20">
        <v>43.4</v>
      </c>
      <c r="Y31" s="20">
        <v>50.6</v>
      </c>
      <c r="Z31" s="20">
        <v>57.8</v>
      </c>
      <c r="AA31" s="24" t="s">
        <v>67</v>
      </c>
      <c r="AB31" s="20">
        <f t="shared" si="6"/>
        <v>0</v>
      </c>
      <c r="AC31" s="21">
        <v>0</v>
      </c>
      <c r="AD31" s="23"/>
      <c r="AE31" s="20"/>
      <c r="AF31" s="20"/>
      <c r="AG31" s="20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9" t="s">
        <v>68</v>
      </c>
      <c r="B32" s="1" t="s">
        <v>38</v>
      </c>
      <c r="C32" s="1"/>
      <c r="D32" s="1"/>
      <c r="E32" s="29">
        <f>E31</f>
        <v>248</v>
      </c>
      <c r="F32" s="29">
        <f>F31</f>
        <v>439</v>
      </c>
      <c r="G32" s="5">
        <v>0.25</v>
      </c>
      <c r="H32" s="1">
        <v>365</v>
      </c>
      <c r="I32" s="1" t="s">
        <v>35</v>
      </c>
      <c r="J32" s="1"/>
      <c r="K32" s="1">
        <f t="shared" si="1"/>
        <v>248</v>
      </c>
      <c r="L32" s="1"/>
      <c r="M32" s="1"/>
      <c r="N32" s="1">
        <v>168</v>
      </c>
      <c r="O32" s="1">
        <f t="shared" si="2"/>
        <v>49.6</v>
      </c>
      <c r="P32" s="4">
        <f t="shared" ref="P32:P34" si="16">14*O32-N32-F32</f>
        <v>87.399999999999977</v>
      </c>
      <c r="Q32" s="4">
        <f t="shared" ref="Q32:Q41" si="17">AC32*AD32</f>
        <v>168</v>
      </c>
      <c r="R32" s="4"/>
      <c r="S32" s="1"/>
      <c r="T32" s="1">
        <f t="shared" si="4"/>
        <v>15.625</v>
      </c>
      <c r="U32" s="1">
        <f t="shared" si="5"/>
        <v>12.237903225806452</v>
      </c>
      <c r="V32" s="1">
        <v>52.4</v>
      </c>
      <c r="W32" s="1">
        <v>63</v>
      </c>
      <c r="X32" s="1">
        <v>43.4</v>
      </c>
      <c r="Y32" s="1">
        <v>50.6</v>
      </c>
      <c r="Z32" s="1">
        <v>57.8</v>
      </c>
      <c r="AA32" s="1" t="s">
        <v>69</v>
      </c>
      <c r="AB32" s="1">
        <f t="shared" si="6"/>
        <v>21.849999999999994</v>
      </c>
      <c r="AC32" s="5">
        <v>12</v>
      </c>
      <c r="AD32" s="9">
        <f t="shared" ref="AD32:AD41" si="18">MROUND(P32,AC32*AF32)/AC32</f>
        <v>14</v>
      </c>
      <c r="AE32" s="1">
        <f t="shared" ref="AE32:AE41" si="19">AD32*AC32*G32</f>
        <v>42</v>
      </c>
      <c r="AF32" s="1">
        <f>VLOOKUP(A32,[1]Sheet!$A:$AH,33,0)</f>
        <v>14</v>
      </c>
      <c r="AG32" s="1">
        <f>VLOOKUP(A32,[1]Sheet!$A:$AH,34,0)</f>
        <v>70</v>
      </c>
      <c r="AH32" s="1">
        <f t="shared" ref="AH32:AH41" si="20">AD32/AG32</f>
        <v>0.2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70</v>
      </c>
      <c r="B33" s="1" t="s">
        <v>38</v>
      </c>
      <c r="C33" s="1">
        <v>283</v>
      </c>
      <c r="D33" s="1">
        <v>336</v>
      </c>
      <c r="E33" s="1">
        <v>196</v>
      </c>
      <c r="F33" s="1">
        <v>326</v>
      </c>
      <c r="G33" s="5">
        <v>0.25</v>
      </c>
      <c r="H33" s="1">
        <v>180</v>
      </c>
      <c r="I33" s="1" t="s">
        <v>35</v>
      </c>
      <c r="J33" s="1">
        <v>196</v>
      </c>
      <c r="K33" s="1">
        <f t="shared" si="1"/>
        <v>0</v>
      </c>
      <c r="L33" s="1"/>
      <c r="M33" s="1"/>
      <c r="N33" s="1">
        <v>168</v>
      </c>
      <c r="O33" s="1">
        <f t="shared" si="2"/>
        <v>39.200000000000003</v>
      </c>
      <c r="P33" s="4">
        <f>16*O33-N33-F33</f>
        <v>133.20000000000005</v>
      </c>
      <c r="Q33" s="4">
        <f t="shared" si="17"/>
        <v>168</v>
      </c>
      <c r="R33" s="4"/>
      <c r="S33" s="1"/>
      <c r="T33" s="1">
        <f t="shared" si="4"/>
        <v>16.887755102040813</v>
      </c>
      <c r="U33" s="1">
        <f t="shared" si="5"/>
        <v>12.602040816326531</v>
      </c>
      <c r="V33" s="1">
        <v>42.6</v>
      </c>
      <c r="W33" s="1">
        <v>54.4</v>
      </c>
      <c r="X33" s="1">
        <v>36.200000000000003</v>
      </c>
      <c r="Y33" s="1">
        <v>35.200000000000003</v>
      </c>
      <c r="Z33" s="1">
        <v>42.6</v>
      </c>
      <c r="AA33" s="1" t="s">
        <v>128</v>
      </c>
      <c r="AB33" s="1">
        <f t="shared" si="6"/>
        <v>33.300000000000011</v>
      </c>
      <c r="AC33" s="5">
        <v>12</v>
      </c>
      <c r="AD33" s="9">
        <f t="shared" si="18"/>
        <v>14</v>
      </c>
      <c r="AE33" s="1">
        <f t="shared" si="19"/>
        <v>42</v>
      </c>
      <c r="AF33" s="1">
        <f>VLOOKUP(A33,[1]Sheet!$A:$AH,33,0)</f>
        <v>14</v>
      </c>
      <c r="AG33" s="1">
        <f>VLOOKUP(A33,[1]Sheet!$A:$AH,34,0)</f>
        <v>70</v>
      </c>
      <c r="AH33" s="1">
        <f t="shared" si="20"/>
        <v>0.2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71</v>
      </c>
      <c r="B34" s="1" t="s">
        <v>38</v>
      </c>
      <c r="C34" s="1">
        <v>163</v>
      </c>
      <c r="D34" s="1"/>
      <c r="E34" s="1">
        <v>97</v>
      </c>
      <c r="F34" s="1">
        <v>48</v>
      </c>
      <c r="G34" s="5">
        <v>0.25</v>
      </c>
      <c r="H34" s="1">
        <v>180</v>
      </c>
      <c r="I34" s="1" t="s">
        <v>35</v>
      </c>
      <c r="J34" s="1">
        <v>94</v>
      </c>
      <c r="K34" s="1">
        <f t="shared" si="1"/>
        <v>3</v>
      </c>
      <c r="L34" s="1"/>
      <c r="M34" s="1"/>
      <c r="N34" s="1">
        <v>84</v>
      </c>
      <c r="O34" s="1">
        <f t="shared" si="2"/>
        <v>19.399999999999999</v>
      </c>
      <c r="P34" s="4">
        <f t="shared" si="16"/>
        <v>139.59999999999997</v>
      </c>
      <c r="Q34" s="4">
        <f t="shared" si="17"/>
        <v>168</v>
      </c>
      <c r="R34" s="4"/>
      <c r="S34" s="1"/>
      <c r="T34" s="1">
        <f t="shared" si="4"/>
        <v>15.463917525773198</v>
      </c>
      <c r="U34" s="1">
        <f t="shared" si="5"/>
        <v>6.8041237113402069</v>
      </c>
      <c r="V34" s="1">
        <v>14.6</v>
      </c>
      <c r="W34" s="1">
        <v>10.199999999999999</v>
      </c>
      <c r="X34" s="1">
        <v>16.8</v>
      </c>
      <c r="Y34" s="1">
        <v>13</v>
      </c>
      <c r="Z34" s="1">
        <v>18.8</v>
      </c>
      <c r="AA34" s="1" t="s">
        <v>128</v>
      </c>
      <c r="AB34" s="1">
        <f t="shared" si="6"/>
        <v>34.899999999999991</v>
      </c>
      <c r="AC34" s="5">
        <v>6</v>
      </c>
      <c r="AD34" s="9">
        <f t="shared" si="18"/>
        <v>28</v>
      </c>
      <c r="AE34" s="1">
        <f t="shared" si="19"/>
        <v>42</v>
      </c>
      <c r="AF34" s="1">
        <f>VLOOKUP(A34,[1]Sheet!$A:$AH,33,0)</f>
        <v>14</v>
      </c>
      <c r="AG34" s="1">
        <f>VLOOKUP(A34,[1]Sheet!$A:$AH,34,0)</f>
        <v>126</v>
      </c>
      <c r="AH34" s="1">
        <f t="shared" si="20"/>
        <v>0.22222222222222221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72</v>
      </c>
      <c r="B35" s="1" t="s">
        <v>38</v>
      </c>
      <c r="C35" s="1">
        <v>229</v>
      </c>
      <c r="D35" s="1">
        <v>168</v>
      </c>
      <c r="E35" s="1">
        <v>104</v>
      </c>
      <c r="F35" s="1">
        <v>264</v>
      </c>
      <c r="G35" s="5">
        <v>0.25</v>
      </c>
      <c r="H35" s="1">
        <v>180</v>
      </c>
      <c r="I35" s="1" t="s">
        <v>35</v>
      </c>
      <c r="J35" s="1">
        <v>104</v>
      </c>
      <c r="K35" s="1">
        <f t="shared" si="1"/>
        <v>0</v>
      </c>
      <c r="L35" s="1"/>
      <c r="M35" s="1"/>
      <c r="N35" s="1">
        <v>168</v>
      </c>
      <c r="O35" s="1">
        <f t="shared" si="2"/>
        <v>20.8</v>
      </c>
      <c r="P35" s="4"/>
      <c r="Q35" s="4">
        <f t="shared" si="17"/>
        <v>0</v>
      </c>
      <c r="R35" s="4"/>
      <c r="S35" s="1"/>
      <c r="T35" s="1">
        <f t="shared" si="4"/>
        <v>20.76923076923077</v>
      </c>
      <c r="U35" s="1">
        <f t="shared" si="5"/>
        <v>20.76923076923077</v>
      </c>
      <c r="V35" s="1">
        <v>29.2</v>
      </c>
      <c r="W35" s="1">
        <v>32.799999999999997</v>
      </c>
      <c r="X35" s="1">
        <v>23.2</v>
      </c>
      <c r="Y35" s="1">
        <v>37.799999999999997</v>
      </c>
      <c r="Z35" s="1">
        <v>24.4</v>
      </c>
      <c r="AA35" s="31" t="s">
        <v>131</v>
      </c>
      <c r="AB35" s="1">
        <f t="shared" si="6"/>
        <v>0</v>
      </c>
      <c r="AC35" s="5">
        <v>12</v>
      </c>
      <c r="AD35" s="9">
        <f t="shared" si="18"/>
        <v>0</v>
      </c>
      <c r="AE35" s="1">
        <f t="shared" si="19"/>
        <v>0</v>
      </c>
      <c r="AF35" s="1">
        <f>VLOOKUP(A35,[1]Sheet!$A:$AH,33,0)</f>
        <v>14</v>
      </c>
      <c r="AG35" s="1">
        <f>VLOOKUP(A35,[1]Sheet!$A:$AH,34,0)</f>
        <v>70</v>
      </c>
      <c r="AH35" s="1">
        <f t="shared" si="20"/>
        <v>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9" t="s">
        <v>73</v>
      </c>
      <c r="B36" s="1" t="s">
        <v>38</v>
      </c>
      <c r="C36" s="1"/>
      <c r="D36" s="1"/>
      <c r="E36" s="1"/>
      <c r="F36" s="1"/>
      <c r="G36" s="5">
        <v>0.7</v>
      </c>
      <c r="H36" s="1">
        <v>180</v>
      </c>
      <c r="I36" s="1" t="s">
        <v>35</v>
      </c>
      <c r="J36" s="1"/>
      <c r="K36" s="1">
        <f t="shared" si="1"/>
        <v>0</v>
      </c>
      <c r="L36" s="1"/>
      <c r="M36" s="1"/>
      <c r="N36" s="1">
        <v>120</v>
      </c>
      <c r="O36" s="1">
        <f t="shared" si="2"/>
        <v>0</v>
      </c>
      <c r="P36" s="4"/>
      <c r="Q36" s="4">
        <f t="shared" si="17"/>
        <v>0</v>
      </c>
      <c r="R36" s="4"/>
      <c r="S36" s="1"/>
      <c r="T36" s="1" t="e">
        <f t="shared" si="4"/>
        <v>#DIV/0!</v>
      </c>
      <c r="U36" s="1" t="e">
        <f t="shared" si="5"/>
        <v>#DIV/0!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 t="s">
        <v>36</v>
      </c>
      <c r="AB36" s="1">
        <f t="shared" si="6"/>
        <v>0</v>
      </c>
      <c r="AC36" s="5">
        <v>10</v>
      </c>
      <c r="AD36" s="9">
        <f t="shared" si="18"/>
        <v>0</v>
      </c>
      <c r="AE36" s="1">
        <f t="shared" si="19"/>
        <v>0</v>
      </c>
      <c r="AF36" s="1">
        <f>VLOOKUP(A36,[1]Sheet!$A:$AH,33,0)</f>
        <v>12</v>
      </c>
      <c r="AG36" s="1">
        <f>VLOOKUP(A36,[1]Sheet!$A:$AH,34,0)</f>
        <v>84</v>
      </c>
      <c r="AH36" s="1">
        <f t="shared" si="20"/>
        <v>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9" t="s">
        <v>74</v>
      </c>
      <c r="B37" s="1" t="s">
        <v>38</v>
      </c>
      <c r="C37" s="1"/>
      <c r="D37" s="1"/>
      <c r="E37" s="1"/>
      <c r="F37" s="1"/>
      <c r="G37" s="5">
        <v>0.4</v>
      </c>
      <c r="H37" s="1">
        <v>180</v>
      </c>
      <c r="I37" s="1" t="s">
        <v>35</v>
      </c>
      <c r="J37" s="1"/>
      <c r="K37" s="1">
        <f t="shared" si="1"/>
        <v>0</v>
      </c>
      <c r="L37" s="1"/>
      <c r="M37" s="1"/>
      <c r="N37" s="1">
        <v>192</v>
      </c>
      <c r="O37" s="1">
        <f t="shared" si="2"/>
        <v>0</v>
      </c>
      <c r="P37" s="4"/>
      <c r="Q37" s="4">
        <f t="shared" si="17"/>
        <v>0</v>
      </c>
      <c r="R37" s="4"/>
      <c r="S37" s="1"/>
      <c r="T37" s="1" t="e">
        <f t="shared" si="4"/>
        <v>#DIV/0!</v>
      </c>
      <c r="U37" s="1" t="e">
        <f t="shared" si="5"/>
        <v>#DIV/0!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 t="s">
        <v>36</v>
      </c>
      <c r="AB37" s="1">
        <f t="shared" si="6"/>
        <v>0</v>
      </c>
      <c r="AC37" s="5">
        <v>16</v>
      </c>
      <c r="AD37" s="9">
        <f t="shared" si="18"/>
        <v>0</v>
      </c>
      <c r="AE37" s="1">
        <f t="shared" si="19"/>
        <v>0</v>
      </c>
      <c r="AF37" s="1">
        <f>VLOOKUP(A37,[1]Sheet!$A:$AH,33,0)</f>
        <v>12</v>
      </c>
      <c r="AG37" s="1">
        <f>VLOOKUP(A37,[1]Sheet!$A:$AH,34,0)</f>
        <v>84</v>
      </c>
      <c r="AH37" s="1">
        <f t="shared" si="20"/>
        <v>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9" t="s">
        <v>75</v>
      </c>
      <c r="B38" s="1" t="s">
        <v>38</v>
      </c>
      <c r="C38" s="1"/>
      <c r="D38" s="1"/>
      <c r="E38" s="1"/>
      <c r="F38" s="1"/>
      <c r="G38" s="5">
        <v>0.4</v>
      </c>
      <c r="H38" s="1">
        <v>180</v>
      </c>
      <c r="I38" s="1" t="s">
        <v>35</v>
      </c>
      <c r="J38" s="1"/>
      <c r="K38" s="1">
        <f t="shared" ref="K38:K67" si="21">E38-J38</f>
        <v>0</v>
      </c>
      <c r="L38" s="1"/>
      <c r="M38" s="1"/>
      <c r="N38" s="1">
        <v>192</v>
      </c>
      <c r="O38" s="1">
        <f t="shared" ref="O38:O69" si="22">E38/5</f>
        <v>0</v>
      </c>
      <c r="P38" s="4"/>
      <c r="Q38" s="4">
        <f t="shared" si="17"/>
        <v>0</v>
      </c>
      <c r="R38" s="4"/>
      <c r="S38" s="1"/>
      <c r="T38" s="1" t="e">
        <f t="shared" si="4"/>
        <v>#DIV/0!</v>
      </c>
      <c r="U38" s="1" t="e">
        <f t="shared" si="5"/>
        <v>#DIV/0!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 t="s">
        <v>36</v>
      </c>
      <c r="AB38" s="1">
        <f t="shared" si="6"/>
        <v>0</v>
      </c>
      <c r="AC38" s="5">
        <v>16</v>
      </c>
      <c r="AD38" s="9">
        <f t="shared" si="18"/>
        <v>0</v>
      </c>
      <c r="AE38" s="1">
        <f t="shared" si="19"/>
        <v>0</v>
      </c>
      <c r="AF38" s="1">
        <f>VLOOKUP(A38,[1]Sheet!$A:$AH,33,0)</f>
        <v>12</v>
      </c>
      <c r="AG38" s="1">
        <f>VLOOKUP(A38,[1]Sheet!$A:$AH,34,0)</f>
        <v>84</v>
      </c>
      <c r="AH38" s="1">
        <f t="shared" si="20"/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9" t="s">
        <v>76</v>
      </c>
      <c r="B39" s="1" t="s">
        <v>38</v>
      </c>
      <c r="C39" s="1"/>
      <c r="D39" s="1"/>
      <c r="E39" s="1"/>
      <c r="F39" s="1"/>
      <c r="G39" s="5">
        <v>0.7</v>
      </c>
      <c r="H39" s="1">
        <v>180</v>
      </c>
      <c r="I39" s="1" t="s">
        <v>35</v>
      </c>
      <c r="J39" s="1"/>
      <c r="K39" s="1">
        <f t="shared" si="21"/>
        <v>0</v>
      </c>
      <c r="L39" s="1"/>
      <c r="M39" s="1"/>
      <c r="N39" s="1">
        <v>120</v>
      </c>
      <c r="O39" s="1">
        <f t="shared" si="22"/>
        <v>0</v>
      </c>
      <c r="P39" s="4"/>
      <c r="Q39" s="4">
        <f t="shared" si="17"/>
        <v>0</v>
      </c>
      <c r="R39" s="4"/>
      <c r="S39" s="1"/>
      <c r="T39" s="1" t="e">
        <f t="shared" si="4"/>
        <v>#DIV/0!</v>
      </c>
      <c r="U39" s="1" t="e">
        <f t="shared" si="5"/>
        <v>#DIV/0!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 t="s">
        <v>36</v>
      </c>
      <c r="AB39" s="1">
        <f t="shared" si="6"/>
        <v>0</v>
      </c>
      <c r="AC39" s="5">
        <v>10</v>
      </c>
      <c r="AD39" s="9">
        <f t="shared" si="18"/>
        <v>0</v>
      </c>
      <c r="AE39" s="1">
        <f t="shared" si="19"/>
        <v>0</v>
      </c>
      <c r="AF39" s="1">
        <f>VLOOKUP(A39,[1]Sheet!$A:$AH,33,0)</f>
        <v>12</v>
      </c>
      <c r="AG39" s="1">
        <f>VLOOKUP(A39,[1]Sheet!$A:$AH,34,0)</f>
        <v>84</v>
      </c>
      <c r="AH39" s="1">
        <f t="shared" si="20"/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9" t="s">
        <v>77</v>
      </c>
      <c r="B40" s="1" t="s">
        <v>38</v>
      </c>
      <c r="C40" s="1"/>
      <c r="D40" s="1"/>
      <c r="E40" s="1"/>
      <c r="F40" s="1"/>
      <c r="G40" s="5">
        <v>0.4</v>
      </c>
      <c r="H40" s="1">
        <v>180</v>
      </c>
      <c r="I40" s="1" t="s">
        <v>35</v>
      </c>
      <c r="J40" s="1"/>
      <c r="K40" s="1">
        <f t="shared" si="21"/>
        <v>0</v>
      </c>
      <c r="L40" s="1"/>
      <c r="M40" s="1"/>
      <c r="N40" s="1">
        <v>192</v>
      </c>
      <c r="O40" s="1">
        <f t="shared" si="22"/>
        <v>0</v>
      </c>
      <c r="P40" s="4"/>
      <c r="Q40" s="4">
        <f t="shared" si="17"/>
        <v>0</v>
      </c>
      <c r="R40" s="4"/>
      <c r="S40" s="1"/>
      <c r="T40" s="1" t="e">
        <f t="shared" si="4"/>
        <v>#DIV/0!</v>
      </c>
      <c r="U40" s="1" t="e">
        <f t="shared" si="5"/>
        <v>#DIV/0!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 t="s">
        <v>36</v>
      </c>
      <c r="AB40" s="1">
        <f t="shared" si="6"/>
        <v>0</v>
      </c>
      <c r="AC40" s="5">
        <v>16</v>
      </c>
      <c r="AD40" s="9">
        <f t="shared" si="18"/>
        <v>0</v>
      </c>
      <c r="AE40" s="1">
        <f t="shared" si="19"/>
        <v>0</v>
      </c>
      <c r="AF40" s="1">
        <f>VLOOKUP(A40,[1]Sheet!$A:$AH,33,0)</f>
        <v>12</v>
      </c>
      <c r="AG40" s="1">
        <f>VLOOKUP(A40,[1]Sheet!$A:$AH,34,0)</f>
        <v>84</v>
      </c>
      <c r="AH40" s="1">
        <f t="shared" si="20"/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9" t="s">
        <v>78</v>
      </c>
      <c r="B41" s="1" t="s">
        <v>38</v>
      </c>
      <c r="C41" s="1"/>
      <c r="D41" s="1"/>
      <c r="E41" s="1"/>
      <c r="F41" s="1"/>
      <c r="G41" s="5">
        <v>0.7</v>
      </c>
      <c r="H41" s="1">
        <v>180</v>
      </c>
      <c r="I41" s="1" t="s">
        <v>35</v>
      </c>
      <c r="J41" s="1"/>
      <c r="K41" s="1">
        <f t="shared" si="21"/>
        <v>0</v>
      </c>
      <c r="L41" s="1"/>
      <c r="M41" s="1"/>
      <c r="N41" s="1">
        <v>120</v>
      </c>
      <c r="O41" s="1">
        <f t="shared" si="22"/>
        <v>0</v>
      </c>
      <c r="P41" s="4"/>
      <c r="Q41" s="4">
        <f t="shared" si="17"/>
        <v>0</v>
      </c>
      <c r="R41" s="4"/>
      <c r="S41" s="1"/>
      <c r="T41" s="1" t="e">
        <f t="shared" si="4"/>
        <v>#DIV/0!</v>
      </c>
      <c r="U41" s="1" t="e">
        <f t="shared" si="5"/>
        <v>#DIV/0!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 t="s">
        <v>36</v>
      </c>
      <c r="AB41" s="1">
        <f t="shared" si="6"/>
        <v>0</v>
      </c>
      <c r="AC41" s="5">
        <v>10</v>
      </c>
      <c r="AD41" s="9">
        <f t="shared" si="18"/>
        <v>0</v>
      </c>
      <c r="AE41" s="1">
        <f t="shared" si="19"/>
        <v>0</v>
      </c>
      <c r="AF41" s="1">
        <f>VLOOKUP(A41,[1]Sheet!$A:$AH,33,0)</f>
        <v>12</v>
      </c>
      <c r="AG41" s="1">
        <f>VLOOKUP(A41,[1]Sheet!$A:$AH,34,0)</f>
        <v>84</v>
      </c>
      <c r="AH41" s="1">
        <f t="shared" si="20"/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25" t="s">
        <v>79</v>
      </c>
      <c r="B42" s="25" t="s">
        <v>38</v>
      </c>
      <c r="C42" s="25"/>
      <c r="D42" s="25"/>
      <c r="E42" s="25"/>
      <c r="F42" s="25"/>
      <c r="G42" s="26">
        <v>0</v>
      </c>
      <c r="H42" s="25">
        <v>180</v>
      </c>
      <c r="I42" s="25" t="s">
        <v>35</v>
      </c>
      <c r="J42" s="25"/>
      <c r="K42" s="25">
        <f t="shared" si="21"/>
        <v>0</v>
      </c>
      <c r="L42" s="25"/>
      <c r="M42" s="25"/>
      <c r="N42" s="25"/>
      <c r="O42" s="25">
        <f t="shared" si="22"/>
        <v>0</v>
      </c>
      <c r="P42" s="27"/>
      <c r="Q42" s="27"/>
      <c r="R42" s="27"/>
      <c r="S42" s="25"/>
      <c r="T42" s="25" t="e">
        <f t="shared" si="4"/>
        <v>#DIV/0!</v>
      </c>
      <c r="U42" s="25" t="e">
        <f t="shared" si="5"/>
        <v>#DIV/0!</v>
      </c>
      <c r="V42" s="25">
        <v>0</v>
      </c>
      <c r="W42" s="25">
        <v>0</v>
      </c>
      <c r="X42" s="25">
        <v>0</v>
      </c>
      <c r="Y42" s="25">
        <v>0</v>
      </c>
      <c r="Z42" s="25">
        <v>0</v>
      </c>
      <c r="AA42" s="25" t="s">
        <v>59</v>
      </c>
      <c r="AB42" s="25">
        <f t="shared" si="6"/>
        <v>0</v>
      </c>
      <c r="AC42" s="26">
        <v>0</v>
      </c>
      <c r="AD42" s="28"/>
      <c r="AE42" s="25"/>
      <c r="AF42" s="25">
        <f>VLOOKUP(A42,[1]Sheet!$A:$AH,33,0)</f>
        <v>12</v>
      </c>
      <c r="AG42" s="25">
        <f>VLOOKUP(A42,[1]Sheet!$A:$AH,34,0)</f>
        <v>84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25" t="s">
        <v>80</v>
      </c>
      <c r="B43" s="25" t="s">
        <v>38</v>
      </c>
      <c r="C43" s="25"/>
      <c r="D43" s="25"/>
      <c r="E43" s="25"/>
      <c r="F43" s="25"/>
      <c r="G43" s="26">
        <v>0</v>
      </c>
      <c r="H43" s="25">
        <v>180</v>
      </c>
      <c r="I43" s="25" t="s">
        <v>35</v>
      </c>
      <c r="J43" s="25"/>
      <c r="K43" s="25">
        <f t="shared" si="21"/>
        <v>0</v>
      </c>
      <c r="L43" s="25"/>
      <c r="M43" s="25"/>
      <c r="N43" s="25"/>
      <c r="O43" s="25">
        <f t="shared" si="22"/>
        <v>0</v>
      </c>
      <c r="P43" s="27"/>
      <c r="Q43" s="27"/>
      <c r="R43" s="27"/>
      <c r="S43" s="25"/>
      <c r="T43" s="25" t="e">
        <f t="shared" si="4"/>
        <v>#DIV/0!</v>
      </c>
      <c r="U43" s="25" t="e">
        <f t="shared" si="5"/>
        <v>#DIV/0!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 t="s">
        <v>59</v>
      </c>
      <c r="AB43" s="25">
        <f t="shared" si="6"/>
        <v>0</v>
      </c>
      <c r="AC43" s="26">
        <v>0</v>
      </c>
      <c r="AD43" s="28"/>
      <c r="AE43" s="25"/>
      <c r="AF43" s="25">
        <f>VLOOKUP(A43,[1]Sheet!$A:$AH,33,0)</f>
        <v>12</v>
      </c>
      <c r="AG43" s="25">
        <f>VLOOKUP(A43,[1]Sheet!$A:$AH,34,0)</f>
        <v>84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25" t="s">
        <v>81</v>
      </c>
      <c r="B44" s="25" t="s">
        <v>38</v>
      </c>
      <c r="C44" s="25"/>
      <c r="D44" s="25"/>
      <c r="E44" s="25"/>
      <c r="F44" s="25"/>
      <c r="G44" s="26">
        <v>0</v>
      </c>
      <c r="H44" s="25">
        <v>180</v>
      </c>
      <c r="I44" s="25" t="s">
        <v>35</v>
      </c>
      <c r="J44" s="25"/>
      <c r="K44" s="25">
        <f t="shared" si="21"/>
        <v>0</v>
      </c>
      <c r="L44" s="25"/>
      <c r="M44" s="25"/>
      <c r="N44" s="25"/>
      <c r="O44" s="25">
        <f t="shared" si="22"/>
        <v>0</v>
      </c>
      <c r="P44" s="27"/>
      <c r="Q44" s="27"/>
      <c r="R44" s="27"/>
      <c r="S44" s="25"/>
      <c r="T44" s="25" t="e">
        <f t="shared" si="4"/>
        <v>#DIV/0!</v>
      </c>
      <c r="U44" s="25" t="e">
        <f t="shared" si="5"/>
        <v>#DIV/0!</v>
      </c>
      <c r="V44" s="25">
        <v>0</v>
      </c>
      <c r="W44" s="25">
        <v>0</v>
      </c>
      <c r="X44" s="25">
        <v>0</v>
      </c>
      <c r="Y44" s="25">
        <v>0</v>
      </c>
      <c r="Z44" s="25">
        <v>0</v>
      </c>
      <c r="AA44" s="25" t="s">
        <v>59</v>
      </c>
      <c r="AB44" s="25">
        <f t="shared" si="6"/>
        <v>0</v>
      </c>
      <c r="AC44" s="26">
        <v>0</v>
      </c>
      <c r="AD44" s="28"/>
      <c r="AE44" s="25"/>
      <c r="AF44" s="25">
        <f>VLOOKUP(A44,[1]Sheet!$A:$AH,33,0)</f>
        <v>12</v>
      </c>
      <c r="AG44" s="25">
        <f>VLOOKUP(A44,[1]Sheet!$A:$AH,34,0)</f>
        <v>84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82</v>
      </c>
      <c r="B45" s="1" t="s">
        <v>38</v>
      </c>
      <c r="C45" s="1">
        <v>47</v>
      </c>
      <c r="D45" s="1">
        <v>289</v>
      </c>
      <c r="E45" s="1">
        <v>101</v>
      </c>
      <c r="F45" s="1">
        <v>188</v>
      </c>
      <c r="G45" s="5">
        <v>0.75</v>
      </c>
      <c r="H45" s="1">
        <v>180</v>
      </c>
      <c r="I45" s="1" t="s">
        <v>35</v>
      </c>
      <c r="J45" s="1">
        <v>110</v>
      </c>
      <c r="K45" s="1">
        <f t="shared" si="21"/>
        <v>-9</v>
      </c>
      <c r="L45" s="1"/>
      <c r="M45" s="1"/>
      <c r="N45" s="1">
        <v>192</v>
      </c>
      <c r="O45" s="1">
        <f t="shared" si="22"/>
        <v>20.2</v>
      </c>
      <c r="P45" s="4"/>
      <c r="Q45" s="4">
        <f>AC45*AD45</f>
        <v>0</v>
      </c>
      <c r="R45" s="4"/>
      <c r="S45" s="1"/>
      <c r="T45" s="1">
        <f t="shared" si="4"/>
        <v>18.811881188118811</v>
      </c>
      <c r="U45" s="1">
        <f t="shared" si="5"/>
        <v>18.811881188118811</v>
      </c>
      <c r="V45" s="1">
        <v>29</v>
      </c>
      <c r="W45" s="1">
        <v>30.6</v>
      </c>
      <c r="X45" s="1">
        <v>9.4</v>
      </c>
      <c r="Y45" s="1">
        <v>21</v>
      </c>
      <c r="Z45" s="1">
        <v>15</v>
      </c>
      <c r="AA45" s="1" t="s">
        <v>128</v>
      </c>
      <c r="AB45" s="1">
        <f t="shared" si="6"/>
        <v>0</v>
      </c>
      <c r="AC45" s="5">
        <v>8</v>
      </c>
      <c r="AD45" s="9">
        <f>MROUND(P45,AC45*AF45)/AC45</f>
        <v>0</v>
      </c>
      <c r="AE45" s="1">
        <f>AD45*AC45*G45</f>
        <v>0</v>
      </c>
      <c r="AF45" s="1">
        <f>VLOOKUP(A45,[1]Sheet!$A:$AH,33,0)</f>
        <v>12</v>
      </c>
      <c r="AG45" s="1">
        <f>VLOOKUP(A45,[1]Sheet!$A:$AH,34,0)</f>
        <v>84</v>
      </c>
      <c r="AH45" s="1">
        <f>AD45/AG45</f>
        <v>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25" t="s">
        <v>83</v>
      </c>
      <c r="B46" s="25" t="s">
        <v>38</v>
      </c>
      <c r="C46" s="25"/>
      <c r="D46" s="25"/>
      <c r="E46" s="25"/>
      <c r="F46" s="25"/>
      <c r="G46" s="26">
        <v>0</v>
      </c>
      <c r="H46" s="25">
        <v>180</v>
      </c>
      <c r="I46" s="25" t="s">
        <v>35</v>
      </c>
      <c r="J46" s="25"/>
      <c r="K46" s="25">
        <f t="shared" si="21"/>
        <v>0</v>
      </c>
      <c r="L46" s="25"/>
      <c r="M46" s="25"/>
      <c r="N46" s="25"/>
      <c r="O46" s="25">
        <f t="shared" si="22"/>
        <v>0</v>
      </c>
      <c r="P46" s="27"/>
      <c r="Q46" s="27"/>
      <c r="R46" s="27"/>
      <c r="S46" s="25"/>
      <c r="T46" s="25" t="e">
        <f t="shared" si="4"/>
        <v>#DIV/0!</v>
      </c>
      <c r="U46" s="25" t="e">
        <f t="shared" si="5"/>
        <v>#DIV/0!</v>
      </c>
      <c r="V46" s="25">
        <v>0</v>
      </c>
      <c r="W46" s="25">
        <v>0</v>
      </c>
      <c r="X46" s="25">
        <v>0</v>
      </c>
      <c r="Y46" s="25">
        <v>0</v>
      </c>
      <c r="Z46" s="25">
        <v>0</v>
      </c>
      <c r="AA46" s="25" t="s">
        <v>59</v>
      </c>
      <c r="AB46" s="25">
        <f t="shared" si="6"/>
        <v>0</v>
      </c>
      <c r="AC46" s="26">
        <v>0</v>
      </c>
      <c r="AD46" s="28"/>
      <c r="AE46" s="25"/>
      <c r="AF46" s="25">
        <f>VLOOKUP(A46,[1]Sheet!$A:$AH,33,0)</f>
        <v>12</v>
      </c>
      <c r="AG46" s="25">
        <f>VLOOKUP(A46,[1]Sheet!$A:$AH,34,0)</f>
        <v>84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25" t="s">
        <v>85</v>
      </c>
      <c r="B47" s="25" t="s">
        <v>38</v>
      </c>
      <c r="C47" s="25"/>
      <c r="D47" s="25"/>
      <c r="E47" s="25"/>
      <c r="F47" s="25"/>
      <c r="G47" s="26">
        <v>0</v>
      </c>
      <c r="H47" s="25">
        <v>180</v>
      </c>
      <c r="I47" s="25" t="s">
        <v>35</v>
      </c>
      <c r="J47" s="25"/>
      <c r="K47" s="25">
        <f t="shared" si="21"/>
        <v>0</v>
      </c>
      <c r="L47" s="25"/>
      <c r="M47" s="25"/>
      <c r="N47" s="25"/>
      <c r="O47" s="25">
        <f t="shared" si="22"/>
        <v>0</v>
      </c>
      <c r="P47" s="27"/>
      <c r="Q47" s="27"/>
      <c r="R47" s="27"/>
      <c r="S47" s="25"/>
      <c r="T47" s="25" t="e">
        <f t="shared" si="4"/>
        <v>#DIV/0!</v>
      </c>
      <c r="U47" s="25" t="e">
        <f t="shared" si="5"/>
        <v>#DIV/0!</v>
      </c>
      <c r="V47" s="25">
        <v>0</v>
      </c>
      <c r="W47" s="25">
        <v>0</v>
      </c>
      <c r="X47" s="25">
        <v>0</v>
      </c>
      <c r="Y47" s="25">
        <v>0</v>
      </c>
      <c r="Z47" s="25">
        <v>0</v>
      </c>
      <c r="AA47" s="25" t="s">
        <v>59</v>
      </c>
      <c r="AB47" s="25">
        <f t="shared" si="6"/>
        <v>0</v>
      </c>
      <c r="AC47" s="26">
        <v>0</v>
      </c>
      <c r="AD47" s="28"/>
      <c r="AE47" s="25"/>
      <c r="AF47" s="25">
        <f>VLOOKUP(A47,[1]Sheet!$A:$AH,33,0)</f>
        <v>12</v>
      </c>
      <c r="AG47" s="25">
        <f>VLOOKUP(A47,[1]Sheet!$A:$AH,34,0)</f>
        <v>84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86</v>
      </c>
      <c r="B48" s="1" t="s">
        <v>38</v>
      </c>
      <c r="C48" s="1">
        <v>95</v>
      </c>
      <c r="D48" s="1">
        <v>672</v>
      </c>
      <c r="E48" s="1">
        <v>173</v>
      </c>
      <c r="F48" s="1">
        <v>546</v>
      </c>
      <c r="G48" s="5">
        <v>0.9</v>
      </c>
      <c r="H48" s="1">
        <v>180</v>
      </c>
      <c r="I48" s="1" t="s">
        <v>35</v>
      </c>
      <c r="J48" s="1">
        <v>173</v>
      </c>
      <c r="K48" s="1">
        <f t="shared" si="21"/>
        <v>0</v>
      </c>
      <c r="L48" s="1"/>
      <c r="M48" s="1"/>
      <c r="N48" s="1">
        <v>0</v>
      </c>
      <c r="O48" s="1">
        <f t="shared" si="22"/>
        <v>34.6</v>
      </c>
      <c r="P48" s="4"/>
      <c r="Q48" s="4">
        <f t="shared" ref="Q48:Q49" si="23">AC48*AD48</f>
        <v>0</v>
      </c>
      <c r="R48" s="4"/>
      <c r="S48" s="1"/>
      <c r="T48" s="1">
        <f t="shared" si="4"/>
        <v>15.780346820809248</v>
      </c>
      <c r="U48" s="1">
        <f t="shared" si="5"/>
        <v>15.780346820809248</v>
      </c>
      <c r="V48" s="1">
        <v>45.2</v>
      </c>
      <c r="W48" s="1">
        <v>70.2</v>
      </c>
      <c r="X48" s="1">
        <v>42</v>
      </c>
      <c r="Y48" s="1">
        <v>48.8</v>
      </c>
      <c r="Z48" s="1">
        <v>43.6</v>
      </c>
      <c r="AA48" s="1" t="s">
        <v>128</v>
      </c>
      <c r="AB48" s="1">
        <f t="shared" si="6"/>
        <v>0</v>
      </c>
      <c r="AC48" s="5">
        <v>8</v>
      </c>
      <c r="AD48" s="9">
        <f t="shared" ref="AD48:AD49" si="24">MROUND(P48,AC48*AF48)/AC48</f>
        <v>0</v>
      </c>
      <c r="AE48" s="1">
        <f t="shared" ref="AE48:AE49" si="25">AD48*AC48*G48</f>
        <v>0</v>
      </c>
      <c r="AF48" s="1">
        <f>VLOOKUP(A48,[1]Sheet!$A:$AH,33,0)</f>
        <v>12</v>
      </c>
      <c r="AG48" s="1">
        <f>VLOOKUP(A48,[1]Sheet!$A:$AH,34,0)</f>
        <v>84</v>
      </c>
      <c r="AH48" s="1">
        <f t="shared" ref="AH48:AH49" si="26">AD48/AG48</f>
        <v>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87</v>
      </c>
      <c r="B49" s="1" t="s">
        <v>38</v>
      </c>
      <c r="C49" s="1">
        <v>259</v>
      </c>
      <c r="D49" s="1">
        <v>480</v>
      </c>
      <c r="E49" s="1">
        <v>206</v>
      </c>
      <c r="F49" s="1">
        <v>492</v>
      </c>
      <c r="G49" s="5">
        <v>0.9</v>
      </c>
      <c r="H49" s="1">
        <v>180</v>
      </c>
      <c r="I49" s="1" t="s">
        <v>35</v>
      </c>
      <c r="J49" s="1">
        <v>206</v>
      </c>
      <c r="K49" s="1">
        <f t="shared" si="21"/>
        <v>0</v>
      </c>
      <c r="L49" s="1"/>
      <c r="M49" s="1"/>
      <c r="N49" s="1">
        <v>0</v>
      </c>
      <c r="O49" s="1">
        <f t="shared" si="22"/>
        <v>41.2</v>
      </c>
      <c r="P49" s="4">
        <f t="shared" ref="P49" si="27">14*O49-N49-F49</f>
        <v>84.800000000000068</v>
      </c>
      <c r="Q49" s="4">
        <f t="shared" si="23"/>
        <v>96</v>
      </c>
      <c r="R49" s="4"/>
      <c r="S49" s="1"/>
      <c r="T49" s="1">
        <f t="shared" si="4"/>
        <v>14.271844660194175</v>
      </c>
      <c r="U49" s="1">
        <f t="shared" si="5"/>
        <v>11.941747572815533</v>
      </c>
      <c r="V49" s="1">
        <v>34</v>
      </c>
      <c r="W49" s="1">
        <v>58.8</v>
      </c>
      <c r="X49" s="1">
        <v>47.6</v>
      </c>
      <c r="Y49" s="1">
        <v>32.6</v>
      </c>
      <c r="Z49" s="1">
        <v>34.4</v>
      </c>
      <c r="AA49" s="1" t="s">
        <v>128</v>
      </c>
      <c r="AB49" s="1">
        <f t="shared" si="6"/>
        <v>76.320000000000064</v>
      </c>
      <c r="AC49" s="5">
        <v>8</v>
      </c>
      <c r="AD49" s="9">
        <f t="shared" si="24"/>
        <v>12</v>
      </c>
      <c r="AE49" s="1">
        <f t="shared" si="25"/>
        <v>86.4</v>
      </c>
      <c r="AF49" s="1">
        <f>VLOOKUP(A49,[1]Sheet!$A:$AH,33,0)</f>
        <v>12</v>
      </c>
      <c r="AG49" s="1">
        <f>VLOOKUP(A49,[1]Sheet!$A:$AH,34,0)</f>
        <v>84</v>
      </c>
      <c r="AH49" s="1">
        <f t="shared" si="26"/>
        <v>0.14285714285714285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20" t="s">
        <v>88</v>
      </c>
      <c r="B50" s="20" t="s">
        <v>38</v>
      </c>
      <c r="C50" s="20">
        <v>251</v>
      </c>
      <c r="D50" s="20">
        <v>776</v>
      </c>
      <c r="E50" s="20">
        <v>279</v>
      </c>
      <c r="F50" s="20">
        <v>658</v>
      </c>
      <c r="G50" s="21">
        <v>0</v>
      </c>
      <c r="H50" s="20">
        <v>180</v>
      </c>
      <c r="I50" s="20" t="s">
        <v>66</v>
      </c>
      <c r="J50" s="20">
        <v>279</v>
      </c>
      <c r="K50" s="20">
        <f t="shared" si="21"/>
        <v>0</v>
      </c>
      <c r="L50" s="20"/>
      <c r="M50" s="20"/>
      <c r="N50" s="20"/>
      <c r="O50" s="20">
        <f t="shared" si="22"/>
        <v>55.8</v>
      </c>
      <c r="P50" s="22"/>
      <c r="Q50" s="22"/>
      <c r="R50" s="22"/>
      <c r="S50" s="20"/>
      <c r="T50" s="20">
        <f t="shared" si="4"/>
        <v>11.792114695340503</v>
      </c>
      <c r="U50" s="20">
        <f t="shared" si="5"/>
        <v>11.792114695340503</v>
      </c>
      <c r="V50" s="20">
        <v>64.400000000000006</v>
      </c>
      <c r="W50" s="20">
        <v>88</v>
      </c>
      <c r="X50" s="20">
        <v>71.400000000000006</v>
      </c>
      <c r="Y50" s="20">
        <v>51.2</v>
      </c>
      <c r="Z50" s="20">
        <v>61.8</v>
      </c>
      <c r="AA50" s="20" t="s">
        <v>84</v>
      </c>
      <c r="AB50" s="20">
        <f t="shared" si="6"/>
        <v>0</v>
      </c>
      <c r="AC50" s="21">
        <v>0</v>
      </c>
      <c r="AD50" s="23"/>
      <c r="AE50" s="20"/>
      <c r="AF50" s="20"/>
      <c r="AG50" s="20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20" t="s">
        <v>89</v>
      </c>
      <c r="B51" s="20" t="s">
        <v>38</v>
      </c>
      <c r="C51" s="20">
        <v>21</v>
      </c>
      <c r="D51" s="20">
        <v>393</v>
      </c>
      <c r="E51" s="20">
        <v>69</v>
      </c>
      <c r="F51" s="20">
        <v>313</v>
      </c>
      <c r="G51" s="21">
        <v>0</v>
      </c>
      <c r="H51" s="20">
        <v>180</v>
      </c>
      <c r="I51" s="20" t="s">
        <v>66</v>
      </c>
      <c r="J51" s="20">
        <v>74</v>
      </c>
      <c r="K51" s="20">
        <f t="shared" si="21"/>
        <v>-5</v>
      </c>
      <c r="L51" s="20"/>
      <c r="M51" s="20"/>
      <c r="N51" s="20"/>
      <c r="O51" s="20">
        <f t="shared" si="22"/>
        <v>13.8</v>
      </c>
      <c r="P51" s="22"/>
      <c r="Q51" s="22"/>
      <c r="R51" s="22"/>
      <c r="S51" s="20"/>
      <c r="T51" s="20">
        <f t="shared" si="4"/>
        <v>22.681159420289855</v>
      </c>
      <c r="U51" s="20">
        <f t="shared" si="5"/>
        <v>22.681159420289855</v>
      </c>
      <c r="V51" s="20">
        <v>17.399999999999999</v>
      </c>
      <c r="W51" s="20">
        <v>37.799999999999997</v>
      </c>
      <c r="X51" s="20">
        <v>15.2</v>
      </c>
      <c r="Y51" s="20">
        <v>7.8</v>
      </c>
      <c r="Z51" s="20">
        <v>16.8</v>
      </c>
      <c r="AA51" s="20" t="s">
        <v>84</v>
      </c>
      <c r="AB51" s="20">
        <f t="shared" si="6"/>
        <v>0</v>
      </c>
      <c r="AC51" s="21">
        <v>0</v>
      </c>
      <c r="AD51" s="23"/>
      <c r="AE51" s="20"/>
      <c r="AF51" s="20"/>
      <c r="AG51" s="20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90</v>
      </c>
      <c r="B52" s="1" t="s">
        <v>34</v>
      </c>
      <c r="C52" s="1">
        <v>315</v>
      </c>
      <c r="D52" s="1">
        <v>1135</v>
      </c>
      <c r="E52" s="1">
        <v>555</v>
      </c>
      <c r="F52" s="1">
        <v>745</v>
      </c>
      <c r="G52" s="5">
        <v>1</v>
      </c>
      <c r="H52" s="1">
        <v>180</v>
      </c>
      <c r="I52" s="1" t="s">
        <v>35</v>
      </c>
      <c r="J52" s="1">
        <v>570</v>
      </c>
      <c r="K52" s="1">
        <f t="shared" si="21"/>
        <v>-15</v>
      </c>
      <c r="L52" s="1"/>
      <c r="M52" s="1"/>
      <c r="N52" s="1">
        <v>780</v>
      </c>
      <c r="O52" s="1">
        <f t="shared" si="22"/>
        <v>111</v>
      </c>
      <c r="P52" s="4">
        <f>16*O52-N52-F52</f>
        <v>251</v>
      </c>
      <c r="Q52" s="4">
        <f>AC52*AD52</f>
        <v>240</v>
      </c>
      <c r="R52" s="4"/>
      <c r="S52" s="1"/>
      <c r="T52" s="1">
        <f t="shared" si="4"/>
        <v>15.900900900900901</v>
      </c>
      <c r="U52" s="1">
        <f t="shared" si="5"/>
        <v>13.738738738738739</v>
      </c>
      <c r="V52" s="1">
        <v>140</v>
      </c>
      <c r="W52" s="1">
        <v>142</v>
      </c>
      <c r="X52" s="1">
        <v>125</v>
      </c>
      <c r="Y52" s="1">
        <v>122</v>
      </c>
      <c r="Z52" s="1">
        <v>120</v>
      </c>
      <c r="AA52" s="1"/>
      <c r="AB52" s="1">
        <f t="shared" si="6"/>
        <v>251</v>
      </c>
      <c r="AC52" s="5">
        <v>5</v>
      </c>
      <c r="AD52" s="9">
        <f>MROUND(P52,AC52*AF52)/AC52</f>
        <v>48</v>
      </c>
      <c r="AE52" s="1">
        <f>AD52*AC52*G52</f>
        <v>240</v>
      </c>
      <c r="AF52" s="1">
        <f>VLOOKUP(A52,[1]Sheet!$A:$AH,33,0)</f>
        <v>12</v>
      </c>
      <c r="AG52" s="1">
        <f>VLOOKUP(A52,[1]Sheet!$A:$AH,34,0)</f>
        <v>144</v>
      </c>
      <c r="AH52" s="1">
        <f>AD52/AG52</f>
        <v>0.33333333333333331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20" t="s">
        <v>91</v>
      </c>
      <c r="B53" s="20" t="s">
        <v>38</v>
      </c>
      <c r="C53" s="20">
        <v>741</v>
      </c>
      <c r="D53" s="20">
        <v>1501</v>
      </c>
      <c r="E53" s="20">
        <v>720</v>
      </c>
      <c r="F53" s="20">
        <v>1129</v>
      </c>
      <c r="G53" s="21">
        <v>0</v>
      </c>
      <c r="H53" s="20">
        <v>180</v>
      </c>
      <c r="I53" s="20" t="s">
        <v>66</v>
      </c>
      <c r="J53" s="20">
        <v>727</v>
      </c>
      <c r="K53" s="20">
        <f t="shared" si="21"/>
        <v>-7</v>
      </c>
      <c r="L53" s="20"/>
      <c r="M53" s="20"/>
      <c r="N53" s="20"/>
      <c r="O53" s="20">
        <f t="shared" si="22"/>
        <v>144</v>
      </c>
      <c r="P53" s="22"/>
      <c r="Q53" s="22"/>
      <c r="R53" s="22"/>
      <c r="S53" s="20"/>
      <c r="T53" s="20">
        <f t="shared" si="4"/>
        <v>7.8402777777777777</v>
      </c>
      <c r="U53" s="20">
        <f t="shared" si="5"/>
        <v>7.8402777777777777</v>
      </c>
      <c r="V53" s="20">
        <v>189.6</v>
      </c>
      <c r="W53" s="20">
        <v>197</v>
      </c>
      <c r="X53" s="20">
        <v>181.2</v>
      </c>
      <c r="Y53" s="20">
        <v>179.6</v>
      </c>
      <c r="Z53" s="20">
        <v>180.6</v>
      </c>
      <c r="AA53" s="20" t="s">
        <v>84</v>
      </c>
      <c r="AB53" s="20">
        <f t="shared" si="6"/>
        <v>0</v>
      </c>
      <c r="AC53" s="21">
        <v>0</v>
      </c>
      <c r="AD53" s="23"/>
      <c r="AE53" s="20"/>
      <c r="AF53" s="20"/>
      <c r="AG53" s="20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20" t="s">
        <v>92</v>
      </c>
      <c r="B54" s="20" t="s">
        <v>38</v>
      </c>
      <c r="C54" s="20">
        <v>169</v>
      </c>
      <c r="D54" s="20">
        <v>389</v>
      </c>
      <c r="E54" s="20">
        <v>177</v>
      </c>
      <c r="F54" s="20">
        <v>306</v>
      </c>
      <c r="G54" s="21">
        <v>0</v>
      </c>
      <c r="H54" s="20">
        <v>180</v>
      </c>
      <c r="I54" s="20" t="s">
        <v>66</v>
      </c>
      <c r="J54" s="20">
        <v>177</v>
      </c>
      <c r="K54" s="20">
        <f t="shared" si="21"/>
        <v>0</v>
      </c>
      <c r="L54" s="20"/>
      <c r="M54" s="20"/>
      <c r="N54" s="20"/>
      <c r="O54" s="20">
        <f t="shared" si="22"/>
        <v>35.4</v>
      </c>
      <c r="P54" s="22"/>
      <c r="Q54" s="22"/>
      <c r="R54" s="22"/>
      <c r="S54" s="20"/>
      <c r="T54" s="20">
        <f t="shared" si="4"/>
        <v>8.6440677966101696</v>
      </c>
      <c r="U54" s="20">
        <f t="shared" si="5"/>
        <v>8.6440677966101696</v>
      </c>
      <c r="V54" s="20">
        <v>30.2</v>
      </c>
      <c r="W54" s="20">
        <v>52</v>
      </c>
      <c r="X54" s="20">
        <v>35</v>
      </c>
      <c r="Y54" s="20">
        <v>23</v>
      </c>
      <c r="Z54" s="20">
        <v>24.4</v>
      </c>
      <c r="AA54" s="20" t="s">
        <v>84</v>
      </c>
      <c r="AB54" s="20">
        <f t="shared" si="6"/>
        <v>0</v>
      </c>
      <c r="AC54" s="21">
        <v>0</v>
      </c>
      <c r="AD54" s="23"/>
      <c r="AE54" s="20"/>
      <c r="AF54" s="20"/>
      <c r="AG54" s="20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20" t="s">
        <v>93</v>
      </c>
      <c r="B55" s="20" t="s">
        <v>38</v>
      </c>
      <c r="C55" s="20">
        <v>54</v>
      </c>
      <c r="D55" s="20">
        <v>1</v>
      </c>
      <c r="E55" s="20">
        <v>35</v>
      </c>
      <c r="F55" s="20">
        <v>20</v>
      </c>
      <c r="G55" s="21">
        <v>0</v>
      </c>
      <c r="H55" s="20">
        <v>180</v>
      </c>
      <c r="I55" s="20" t="s">
        <v>66</v>
      </c>
      <c r="J55" s="20">
        <v>35</v>
      </c>
      <c r="K55" s="20">
        <f t="shared" si="21"/>
        <v>0</v>
      </c>
      <c r="L55" s="20"/>
      <c r="M55" s="20"/>
      <c r="N55" s="20"/>
      <c r="O55" s="20">
        <f t="shared" si="22"/>
        <v>7</v>
      </c>
      <c r="P55" s="22"/>
      <c r="Q55" s="22"/>
      <c r="R55" s="22"/>
      <c r="S55" s="20"/>
      <c r="T55" s="20">
        <f t="shared" si="4"/>
        <v>2.8571428571428572</v>
      </c>
      <c r="U55" s="20">
        <f t="shared" si="5"/>
        <v>2.8571428571428572</v>
      </c>
      <c r="V55" s="20">
        <v>14.2</v>
      </c>
      <c r="W55" s="20">
        <v>11</v>
      </c>
      <c r="X55" s="20">
        <v>12.6</v>
      </c>
      <c r="Y55" s="20">
        <v>11.8</v>
      </c>
      <c r="Z55" s="20">
        <v>11.6</v>
      </c>
      <c r="AA55" s="20" t="s">
        <v>84</v>
      </c>
      <c r="AB55" s="20">
        <f t="shared" si="6"/>
        <v>0</v>
      </c>
      <c r="AC55" s="21">
        <v>0</v>
      </c>
      <c r="AD55" s="23"/>
      <c r="AE55" s="20"/>
      <c r="AF55" s="20"/>
      <c r="AG55" s="20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94</v>
      </c>
      <c r="B56" s="1" t="s">
        <v>38</v>
      </c>
      <c r="C56" s="1">
        <v>248</v>
      </c>
      <c r="D56" s="1">
        <v>121</v>
      </c>
      <c r="E56" s="1">
        <v>252</v>
      </c>
      <c r="F56" s="1">
        <v>1</v>
      </c>
      <c r="G56" s="5">
        <v>0.7</v>
      </c>
      <c r="H56" s="1">
        <v>180</v>
      </c>
      <c r="I56" s="1" t="s">
        <v>95</v>
      </c>
      <c r="J56" s="1">
        <v>278</v>
      </c>
      <c r="K56" s="1">
        <f t="shared" si="21"/>
        <v>-26</v>
      </c>
      <c r="L56" s="1"/>
      <c r="M56" s="1"/>
      <c r="N56" s="1">
        <v>840</v>
      </c>
      <c r="O56" s="1">
        <f t="shared" si="22"/>
        <v>50.4</v>
      </c>
      <c r="P56" s="4"/>
      <c r="Q56" s="4">
        <f t="shared" ref="Q56:Q65" si="28">AC56*AD56</f>
        <v>0</v>
      </c>
      <c r="R56" s="4"/>
      <c r="S56" s="1"/>
      <c r="T56" s="1">
        <f t="shared" si="4"/>
        <v>16.686507936507937</v>
      </c>
      <c r="U56" s="1">
        <f t="shared" si="5"/>
        <v>16.686507936507937</v>
      </c>
      <c r="V56" s="1">
        <v>74.8</v>
      </c>
      <c r="W56" s="1">
        <v>37.200000000000003</v>
      </c>
      <c r="X56" s="1">
        <v>22.8</v>
      </c>
      <c r="Y56" s="1">
        <v>45.4</v>
      </c>
      <c r="Z56" s="1">
        <v>48.4</v>
      </c>
      <c r="AA56" s="1"/>
      <c r="AB56" s="1">
        <f t="shared" si="6"/>
        <v>0</v>
      </c>
      <c r="AC56" s="5">
        <v>10</v>
      </c>
      <c r="AD56" s="9">
        <f t="shared" ref="AD56:AD65" si="29">MROUND(P56,AC56*AF56)/AC56</f>
        <v>0</v>
      </c>
      <c r="AE56" s="1">
        <f t="shared" ref="AE56:AE65" si="30">AD56*AC56*G56</f>
        <v>0</v>
      </c>
      <c r="AF56" s="1">
        <f>VLOOKUP(A56,[1]Sheet!$A:$AH,33,0)</f>
        <v>12</v>
      </c>
      <c r="AG56" s="1">
        <f>VLOOKUP(A56,[1]Sheet!$A:$AH,34,0)</f>
        <v>84</v>
      </c>
      <c r="AH56" s="1">
        <f t="shared" ref="AH56:AH65" si="31">AD56/AG56</f>
        <v>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96</v>
      </c>
      <c r="B57" s="1" t="s">
        <v>38</v>
      </c>
      <c r="C57" s="1">
        <v>113</v>
      </c>
      <c r="D57" s="1"/>
      <c r="E57" s="1">
        <v>36</v>
      </c>
      <c r="F57" s="1">
        <v>77</v>
      </c>
      <c r="G57" s="5">
        <v>1</v>
      </c>
      <c r="H57" s="1">
        <v>180</v>
      </c>
      <c r="I57" s="1" t="s">
        <v>53</v>
      </c>
      <c r="J57" s="1">
        <v>36</v>
      </c>
      <c r="K57" s="1">
        <f t="shared" si="21"/>
        <v>0</v>
      </c>
      <c r="L57" s="1"/>
      <c r="M57" s="1"/>
      <c r="N57" s="1">
        <v>0</v>
      </c>
      <c r="O57" s="1">
        <f t="shared" si="22"/>
        <v>7.2</v>
      </c>
      <c r="P57" s="4">
        <f t="shared" ref="P57:P58" si="32">16*O57-N57-F57</f>
        <v>38.200000000000003</v>
      </c>
      <c r="Q57" s="4">
        <f t="shared" si="28"/>
        <v>72</v>
      </c>
      <c r="R57" s="4"/>
      <c r="S57" s="1"/>
      <c r="T57" s="1">
        <f t="shared" si="4"/>
        <v>20.694444444444443</v>
      </c>
      <c r="U57" s="1">
        <f t="shared" si="5"/>
        <v>10.694444444444445</v>
      </c>
      <c r="V57" s="1">
        <v>6.4</v>
      </c>
      <c r="W57" s="1">
        <v>9.6</v>
      </c>
      <c r="X57" s="1">
        <v>10.4</v>
      </c>
      <c r="Y57" s="1">
        <v>11</v>
      </c>
      <c r="Z57" s="1">
        <v>13.2</v>
      </c>
      <c r="AA57" s="1"/>
      <c r="AB57" s="1">
        <f t="shared" si="6"/>
        <v>38.200000000000003</v>
      </c>
      <c r="AC57" s="5">
        <v>6</v>
      </c>
      <c r="AD57" s="9">
        <f t="shared" si="29"/>
        <v>12</v>
      </c>
      <c r="AE57" s="1">
        <f t="shared" si="30"/>
        <v>72</v>
      </c>
      <c r="AF57" s="1">
        <f>VLOOKUP(A57,[1]Sheet!$A:$AH,33,0)</f>
        <v>12</v>
      </c>
      <c r="AG57" s="1">
        <f>VLOOKUP(A57,[1]Sheet!$A:$AH,34,0)</f>
        <v>84</v>
      </c>
      <c r="AH57" s="1">
        <f t="shared" si="31"/>
        <v>0.14285714285714285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97</v>
      </c>
      <c r="B58" s="1" t="s">
        <v>38</v>
      </c>
      <c r="C58" s="1">
        <v>94</v>
      </c>
      <c r="D58" s="1">
        <v>5</v>
      </c>
      <c r="E58" s="1">
        <v>33</v>
      </c>
      <c r="F58" s="1">
        <v>49</v>
      </c>
      <c r="G58" s="5">
        <v>0.7</v>
      </c>
      <c r="H58" s="1">
        <v>180</v>
      </c>
      <c r="I58" s="1" t="s">
        <v>35</v>
      </c>
      <c r="J58" s="1">
        <v>33</v>
      </c>
      <c r="K58" s="1">
        <f t="shared" si="21"/>
        <v>0</v>
      </c>
      <c r="L58" s="1"/>
      <c r="M58" s="1"/>
      <c r="N58" s="1">
        <v>0</v>
      </c>
      <c r="O58" s="1">
        <f t="shared" si="22"/>
        <v>6.6</v>
      </c>
      <c r="P58" s="4">
        <f t="shared" si="32"/>
        <v>56.599999999999994</v>
      </c>
      <c r="Q58" s="4">
        <f t="shared" si="28"/>
        <v>96</v>
      </c>
      <c r="R58" s="4"/>
      <c r="S58" s="1"/>
      <c r="T58" s="1">
        <f t="shared" si="4"/>
        <v>21.969696969696972</v>
      </c>
      <c r="U58" s="1">
        <f t="shared" si="5"/>
        <v>7.4242424242424248</v>
      </c>
      <c r="V58" s="1">
        <v>6.4</v>
      </c>
      <c r="W58" s="1">
        <v>7.4</v>
      </c>
      <c r="X58" s="1">
        <v>9.8000000000000007</v>
      </c>
      <c r="Y58" s="1">
        <v>11</v>
      </c>
      <c r="Z58" s="1">
        <v>14.4</v>
      </c>
      <c r="AA58" s="1" t="s">
        <v>128</v>
      </c>
      <c r="AB58" s="1">
        <f t="shared" si="6"/>
        <v>39.61999999999999</v>
      </c>
      <c r="AC58" s="5">
        <v>8</v>
      </c>
      <c r="AD58" s="9">
        <f t="shared" si="29"/>
        <v>12</v>
      </c>
      <c r="AE58" s="1">
        <f t="shared" si="30"/>
        <v>67.199999999999989</v>
      </c>
      <c r="AF58" s="1">
        <f>VLOOKUP(A58,[1]Sheet!$A:$AH,33,0)</f>
        <v>12</v>
      </c>
      <c r="AG58" s="1">
        <f>VLOOKUP(A58,[1]Sheet!$A:$AH,34,0)</f>
        <v>84</v>
      </c>
      <c r="AH58" s="1">
        <f t="shared" si="31"/>
        <v>0.14285714285714285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98</v>
      </c>
      <c r="B59" s="1" t="s">
        <v>38</v>
      </c>
      <c r="C59" s="1">
        <v>45</v>
      </c>
      <c r="D59" s="1">
        <v>2</v>
      </c>
      <c r="E59" s="1">
        <v>3</v>
      </c>
      <c r="F59" s="1">
        <v>41</v>
      </c>
      <c r="G59" s="5">
        <v>0.7</v>
      </c>
      <c r="H59" s="1">
        <v>180</v>
      </c>
      <c r="I59" s="1" t="s">
        <v>35</v>
      </c>
      <c r="J59" s="1">
        <v>3</v>
      </c>
      <c r="K59" s="1">
        <f t="shared" si="21"/>
        <v>0</v>
      </c>
      <c r="L59" s="1"/>
      <c r="M59" s="1"/>
      <c r="N59" s="1">
        <v>96</v>
      </c>
      <c r="O59" s="1">
        <f t="shared" si="22"/>
        <v>0.6</v>
      </c>
      <c r="P59" s="4"/>
      <c r="Q59" s="4">
        <f t="shared" si="28"/>
        <v>0</v>
      </c>
      <c r="R59" s="4"/>
      <c r="S59" s="1"/>
      <c r="T59" s="1">
        <f t="shared" si="4"/>
        <v>228.33333333333334</v>
      </c>
      <c r="U59" s="1">
        <f t="shared" si="5"/>
        <v>228.33333333333334</v>
      </c>
      <c r="V59" s="1">
        <v>4.5999999999999996</v>
      </c>
      <c r="W59" s="1">
        <v>3</v>
      </c>
      <c r="X59" s="1">
        <v>3</v>
      </c>
      <c r="Y59" s="1">
        <v>5.6</v>
      </c>
      <c r="Z59" s="1">
        <v>4</v>
      </c>
      <c r="AA59" s="1" t="s">
        <v>128</v>
      </c>
      <c r="AB59" s="1">
        <f t="shared" si="6"/>
        <v>0</v>
      </c>
      <c r="AC59" s="5">
        <v>8</v>
      </c>
      <c r="AD59" s="9">
        <f t="shared" si="29"/>
        <v>0</v>
      </c>
      <c r="AE59" s="1">
        <f t="shared" si="30"/>
        <v>0</v>
      </c>
      <c r="AF59" s="1">
        <f>VLOOKUP(A59,[1]Sheet!$A:$AH,33,0)</f>
        <v>12</v>
      </c>
      <c r="AG59" s="1">
        <f>VLOOKUP(A59,[1]Sheet!$A:$AH,34,0)</f>
        <v>84</v>
      </c>
      <c r="AH59" s="1">
        <f t="shared" si="31"/>
        <v>0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99</v>
      </c>
      <c r="B60" s="1" t="s">
        <v>38</v>
      </c>
      <c r="C60" s="1">
        <v>80</v>
      </c>
      <c r="D60" s="1">
        <v>2</v>
      </c>
      <c r="E60" s="1">
        <v>21</v>
      </c>
      <c r="F60" s="1">
        <v>59</v>
      </c>
      <c r="G60" s="5">
        <v>0.7</v>
      </c>
      <c r="H60" s="1">
        <v>180</v>
      </c>
      <c r="I60" s="1" t="s">
        <v>35</v>
      </c>
      <c r="J60" s="1">
        <v>21</v>
      </c>
      <c r="K60" s="1">
        <f t="shared" si="21"/>
        <v>0</v>
      </c>
      <c r="L60" s="1"/>
      <c r="M60" s="1"/>
      <c r="N60" s="1">
        <v>0</v>
      </c>
      <c r="O60" s="1">
        <f t="shared" si="22"/>
        <v>4.2</v>
      </c>
      <c r="P60" s="4"/>
      <c r="Q60" s="4">
        <f t="shared" si="28"/>
        <v>0</v>
      </c>
      <c r="R60" s="4"/>
      <c r="S60" s="1"/>
      <c r="T60" s="1">
        <f t="shared" si="4"/>
        <v>14.047619047619047</v>
      </c>
      <c r="U60" s="1">
        <f t="shared" si="5"/>
        <v>14.047619047619047</v>
      </c>
      <c r="V60" s="1">
        <v>1.4</v>
      </c>
      <c r="W60" s="1">
        <v>3.4</v>
      </c>
      <c r="X60" s="1">
        <v>3.4</v>
      </c>
      <c r="Y60" s="1">
        <v>7.6</v>
      </c>
      <c r="Z60" s="1">
        <v>8.6</v>
      </c>
      <c r="AA60" s="31" t="s">
        <v>129</v>
      </c>
      <c r="AB60" s="1">
        <f t="shared" si="6"/>
        <v>0</v>
      </c>
      <c r="AC60" s="5">
        <v>8</v>
      </c>
      <c r="AD60" s="9">
        <f t="shared" si="29"/>
        <v>0</v>
      </c>
      <c r="AE60" s="1">
        <f t="shared" si="30"/>
        <v>0</v>
      </c>
      <c r="AF60" s="1">
        <f>VLOOKUP(A60,[1]Sheet!$A:$AH,33,0)</f>
        <v>12</v>
      </c>
      <c r="AG60" s="1">
        <f>VLOOKUP(A60,[1]Sheet!$A:$AH,34,0)</f>
        <v>84</v>
      </c>
      <c r="AH60" s="1">
        <f t="shared" si="31"/>
        <v>0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100</v>
      </c>
      <c r="B61" s="1" t="s">
        <v>38</v>
      </c>
      <c r="C61" s="1">
        <v>94</v>
      </c>
      <c r="D61" s="1">
        <v>967</v>
      </c>
      <c r="E61" s="1">
        <v>303</v>
      </c>
      <c r="F61" s="1">
        <v>662</v>
      </c>
      <c r="G61" s="5">
        <v>0.7</v>
      </c>
      <c r="H61" s="1">
        <v>180</v>
      </c>
      <c r="I61" s="1" t="s">
        <v>35</v>
      </c>
      <c r="J61" s="1">
        <v>333</v>
      </c>
      <c r="K61" s="1">
        <f t="shared" si="21"/>
        <v>-30</v>
      </c>
      <c r="L61" s="1"/>
      <c r="M61" s="1"/>
      <c r="N61" s="1">
        <v>192</v>
      </c>
      <c r="O61" s="1">
        <f t="shared" si="22"/>
        <v>60.6</v>
      </c>
      <c r="P61" s="4"/>
      <c r="Q61" s="4">
        <f t="shared" si="28"/>
        <v>0</v>
      </c>
      <c r="R61" s="4"/>
      <c r="S61" s="1"/>
      <c r="T61" s="1">
        <f t="shared" si="4"/>
        <v>14.092409240924091</v>
      </c>
      <c r="U61" s="1">
        <f t="shared" si="5"/>
        <v>14.092409240924091</v>
      </c>
      <c r="V61" s="1">
        <v>78.400000000000006</v>
      </c>
      <c r="W61" s="1">
        <v>96</v>
      </c>
      <c r="X61" s="1">
        <v>63.8</v>
      </c>
      <c r="Y61" s="1">
        <v>72.8</v>
      </c>
      <c r="Z61" s="1">
        <v>67.8</v>
      </c>
      <c r="AA61" s="1" t="s">
        <v>128</v>
      </c>
      <c r="AB61" s="1">
        <f t="shared" si="6"/>
        <v>0</v>
      </c>
      <c r="AC61" s="5">
        <v>8</v>
      </c>
      <c r="AD61" s="9">
        <f t="shared" si="29"/>
        <v>0</v>
      </c>
      <c r="AE61" s="1">
        <f t="shared" si="30"/>
        <v>0</v>
      </c>
      <c r="AF61" s="1">
        <f>VLOOKUP(A61,[1]Sheet!$A:$AH,33,0)</f>
        <v>12</v>
      </c>
      <c r="AG61" s="1">
        <f>VLOOKUP(A61,[1]Sheet!$A:$AH,34,0)</f>
        <v>84</v>
      </c>
      <c r="AH61" s="1">
        <f t="shared" si="31"/>
        <v>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101</v>
      </c>
      <c r="B62" s="1" t="s">
        <v>38</v>
      </c>
      <c r="C62" s="1">
        <v>95</v>
      </c>
      <c r="D62" s="1">
        <v>192</v>
      </c>
      <c r="E62" s="1">
        <v>44</v>
      </c>
      <c r="F62" s="1">
        <v>212</v>
      </c>
      <c r="G62" s="5">
        <v>0.9</v>
      </c>
      <c r="H62" s="1">
        <v>180</v>
      </c>
      <c r="I62" s="1" t="s">
        <v>35</v>
      </c>
      <c r="J62" s="1">
        <v>44</v>
      </c>
      <c r="K62" s="1">
        <f t="shared" si="21"/>
        <v>0</v>
      </c>
      <c r="L62" s="1"/>
      <c r="M62" s="1"/>
      <c r="N62" s="1">
        <v>0</v>
      </c>
      <c r="O62" s="1">
        <f t="shared" si="22"/>
        <v>8.8000000000000007</v>
      </c>
      <c r="P62" s="4"/>
      <c r="Q62" s="4">
        <f t="shared" si="28"/>
        <v>0</v>
      </c>
      <c r="R62" s="4"/>
      <c r="S62" s="1"/>
      <c r="T62" s="1">
        <f t="shared" si="4"/>
        <v>24.09090909090909</v>
      </c>
      <c r="U62" s="1">
        <f t="shared" si="5"/>
        <v>24.09090909090909</v>
      </c>
      <c r="V62" s="1">
        <v>12</v>
      </c>
      <c r="W62" s="1">
        <v>19.8</v>
      </c>
      <c r="X62" s="1">
        <v>3.6</v>
      </c>
      <c r="Y62" s="1">
        <v>12.2</v>
      </c>
      <c r="Z62" s="1">
        <v>6.8</v>
      </c>
      <c r="AA62" s="31" t="s">
        <v>131</v>
      </c>
      <c r="AB62" s="1">
        <f t="shared" si="6"/>
        <v>0</v>
      </c>
      <c r="AC62" s="5">
        <v>8</v>
      </c>
      <c r="AD62" s="9">
        <f t="shared" si="29"/>
        <v>0</v>
      </c>
      <c r="AE62" s="1">
        <f t="shared" si="30"/>
        <v>0</v>
      </c>
      <c r="AF62" s="1">
        <f>VLOOKUP(A62,[1]Sheet!$A:$AH,33,0)</f>
        <v>12</v>
      </c>
      <c r="AG62" s="1">
        <f>VLOOKUP(A62,[1]Sheet!$A:$AH,34,0)</f>
        <v>84</v>
      </c>
      <c r="AH62" s="1">
        <f t="shared" si="31"/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102</v>
      </c>
      <c r="B63" s="1" t="s">
        <v>38</v>
      </c>
      <c r="C63" s="1">
        <v>49</v>
      </c>
      <c r="D63" s="1">
        <v>192</v>
      </c>
      <c r="E63" s="1">
        <v>30</v>
      </c>
      <c r="F63" s="1">
        <v>187</v>
      </c>
      <c r="G63" s="5">
        <v>0.9</v>
      </c>
      <c r="H63" s="1">
        <v>180</v>
      </c>
      <c r="I63" s="1" t="s">
        <v>35</v>
      </c>
      <c r="J63" s="1">
        <v>30</v>
      </c>
      <c r="K63" s="1">
        <f t="shared" si="21"/>
        <v>0</v>
      </c>
      <c r="L63" s="1"/>
      <c r="M63" s="1"/>
      <c r="N63" s="1">
        <v>0</v>
      </c>
      <c r="O63" s="1">
        <f t="shared" si="22"/>
        <v>6</v>
      </c>
      <c r="P63" s="4"/>
      <c r="Q63" s="4">
        <f t="shared" si="28"/>
        <v>0</v>
      </c>
      <c r="R63" s="4"/>
      <c r="S63" s="1"/>
      <c r="T63" s="1">
        <f t="shared" si="4"/>
        <v>31.166666666666668</v>
      </c>
      <c r="U63" s="1">
        <f t="shared" si="5"/>
        <v>31.166666666666668</v>
      </c>
      <c r="V63" s="1">
        <v>11.6</v>
      </c>
      <c r="W63" s="1">
        <v>17.399999999999999</v>
      </c>
      <c r="X63" s="1">
        <v>9.8000000000000007</v>
      </c>
      <c r="Y63" s="1">
        <v>7.8</v>
      </c>
      <c r="Z63" s="1">
        <v>7.6</v>
      </c>
      <c r="AA63" s="1"/>
      <c r="AB63" s="1">
        <f t="shared" si="6"/>
        <v>0</v>
      </c>
      <c r="AC63" s="5">
        <v>8</v>
      </c>
      <c r="AD63" s="9">
        <f t="shared" si="29"/>
        <v>0</v>
      </c>
      <c r="AE63" s="1">
        <f t="shared" si="30"/>
        <v>0</v>
      </c>
      <c r="AF63" s="1">
        <f>VLOOKUP(A63,[1]Sheet!$A:$AH,33,0)</f>
        <v>12</v>
      </c>
      <c r="AG63" s="1">
        <f>VLOOKUP(A63,[1]Sheet!$A:$AH,34,0)</f>
        <v>84</v>
      </c>
      <c r="AH63" s="1">
        <f t="shared" si="31"/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103</v>
      </c>
      <c r="B64" s="1" t="s">
        <v>34</v>
      </c>
      <c r="C64" s="1">
        <v>655</v>
      </c>
      <c r="D64" s="1">
        <v>1160</v>
      </c>
      <c r="E64" s="1">
        <v>780</v>
      </c>
      <c r="F64" s="1">
        <v>800</v>
      </c>
      <c r="G64" s="5">
        <v>1</v>
      </c>
      <c r="H64" s="1">
        <v>180</v>
      </c>
      <c r="I64" s="1" t="s">
        <v>35</v>
      </c>
      <c r="J64" s="1">
        <v>780</v>
      </c>
      <c r="K64" s="1">
        <f t="shared" si="21"/>
        <v>0</v>
      </c>
      <c r="L64" s="1"/>
      <c r="M64" s="1"/>
      <c r="N64" s="1">
        <v>1020</v>
      </c>
      <c r="O64" s="1">
        <f t="shared" si="22"/>
        <v>156</v>
      </c>
      <c r="P64" s="4">
        <f t="shared" ref="P64" si="33">14*O64-N64-F64</f>
        <v>364</v>
      </c>
      <c r="Q64" s="4">
        <f t="shared" si="28"/>
        <v>360</v>
      </c>
      <c r="R64" s="4"/>
      <c r="S64" s="1"/>
      <c r="T64" s="1">
        <f t="shared" si="4"/>
        <v>13.974358974358974</v>
      </c>
      <c r="U64" s="1">
        <f t="shared" si="5"/>
        <v>11.666666666666666</v>
      </c>
      <c r="V64" s="1">
        <v>173</v>
      </c>
      <c r="W64" s="1">
        <v>172</v>
      </c>
      <c r="X64" s="1">
        <v>167</v>
      </c>
      <c r="Y64" s="1">
        <v>166</v>
      </c>
      <c r="Z64" s="1">
        <v>156</v>
      </c>
      <c r="AA64" s="1"/>
      <c r="AB64" s="1">
        <f t="shared" si="6"/>
        <v>364</v>
      </c>
      <c r="AC64" s="5">
        <v>5</v>
      </c>
      <c r="AD64" s="9">
        <f t="shared" si="29"/>
        <v>72</v>
      </c>
      <c r="AE64" s="1">
        <f t="shared" si="30"/>
        <v>360</v>
      </c>
      <c r="AF64" s="1">
        <f>VLOOKUP(A64,[1]Sheet!$A:$AH,33,0)</f>
        <v>12</v>
      </c>
      <c r="AG64" s="1">
        <f>VLOOKUP(A64,[1]Sheet!$A:$AH,34,0)</f>
        <v>144</v>
      </c>
      <c r="AH64" s="1">
        <f t="shared" si="31"/>
        <v>0.5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104</v>
      </c>
      <c r="B65" s="1" t="s">
        <v>38</v>
      </c>
      <c r="C65" s="1">
        <v>1</v>
      </c>
      <c r="D65" s="1">
        <v>420</v>
      </c>
      <c r="E65" s="1">
        <v>97</v>
      </c>
      <c r="F65" s="1">
        <v>324</v>
      </c>
      <c r="G65" s="5">
        <v>1</v>
      </c>
      <c r="H65" s="1">
        <v>180</v>
      </c>
      <c r="I65" s="1" t="s">
        <v>35</v>
      </c>
      <c r="J65" s="1">
        <v>101</v>
      </c>
      <c r="K65" s="1">
        <f t="shared" si="21"/>
        <v>-4</v>
      </c>
      <c r="L65" s="1"/>
      <c r="M65" s="1"/>
      <c r="N65" s="1">
        <v>0</v>
      </c>
      <c r="O65" s="1">
        <f t="shared" si="22"/>
        <v>19.399999999999999</v>
      </c>
      <c r="P65" s="4"/>
      <c r="Q65" s="4">
        <f t="shared" si="28"/>
        <v>0</v>
      </c>
      <c r="R65" s="4"/>
      <c r="S65" s="1"/>
      <c r="T65" s="1">
        <f t="shared" si="4"/>
        <v>16.701030927835053</v>
      </c>
      <c r="U65" s="1">
        <f t="shared" si="5"/>
        <v>16.701030927835053</v>
      </c>
      <c r="V65" s="1">
        <v>26.2</v>
      </c>
      <c r="W65" s="1">
        <v>41.4</v>
      </c>
      <c r="X65" s="1">
        <v>24.6</v>
      </c>
      <c r="Y65" s="1">
        <v>27.4</v>
      </c>
      <c r="Z65" s="1">
        <v>24.2</v>
      </c>
      <c r="AA65" s="1"/>
      <c r="AB65" s="1">
        <f t="shared" si="6"/>
        <v>0</v>
      </c>
      <c r="AC65" s="5">
        <v>5</v>
      </c>
      <c r="AD65" s="9">
        <f t="shared" si="29"/>
        <v>0</v>
      </c>
      <c r="AE65" s="1">
        <f t="shared" si="30"/>
        <v>0</v>
      </c>
      <c r="AF65" s="1">
        <f>VLOOKUP(A65,[1]Sheet!$A:$AH,33,0)</f>
        <v>12</v>
      </c>
      <c r="AG65" s="1">
        <f>VLOOKUP(A65,[1]Sheet!$A:$AH,34,0)</f>
        <v>84</v>
      </c>
      <c r="AH65" s="1">
        <f t="shared" si="31"/>
        <v>0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25" t="s">
        <v>105</v>
      </c>
      <c r="B66" s="25" t="s">
        <v>38</v>
      </c>
      <c r="C66" s="25"/>
      <c r="D66" s="25"/>
      <c r="E66" s="25"/>
      <c r="F66" s="25"/>
      <c r="G66" s="26">
        <v>0</v>
      </c>
      <c r="H66" s="25">
        <v>180</v>
      </c>
      <c r="I66" s="25" t="s">
        <v>35</v>
      </c>
      <c r="J66" s="25"/>
      <c r="K66" s="25">
        <f t="shared" si="21"/>
        <v>0</v>
      </c>
      <c r="L66" s="25"/>
      <c r="M66" s="25"/>
      <c r="N66" s="25"/>
      <c r="O66" s="25">
        <f t="shared" si="22"/>
        <v>0</v>
      </c>
      <c r="P66" s="27"/>
      <c r="Q66" s="27"/>
      <c r="R66" s="27"/>
      <c r="S66" s="25"/>
      <c r="T66" s="25" t="e">
        <f t="shared" si="4"/>
        <v>#DIV/0!</v>
      </c>
      <c r="U66" s="25" t="e">
        <f t="shared" si="5"/>
        <v>#DIV/0!</v>
      </c>
      <c r="V66" s="25">
        <v>0</v>
      </c>
      <c r="W66" s="25">
        <v>0</v>
      </c>
      <c r="X66" s="25">
        <v>0</v>
      </c>
      <c r="Y66" s="25">
        <v>0</v>
      </c>
      <c r="Z66" s="25">
        <v>0</v>
      </c>
      <c r="AA66" s="25" t="s">
        <v>59</v>
      </c>
      <c r="AB66" s="25">
        <f t="shared" si="6"/>
        <v>0</v>
      </c>
      <c r="AC66" s="26">
        <v>0</v>
      </c>
      <c r="AD66" s="28"/>
      <c r="AE66" s="25"/>
      <c r="AF66" s="25">
        <f>VLOOKUP(A66,[1]Sheet!$A:$AH,33,0)</f>
        <v>8</v>
      </c>
      <c r="AG66" s="25">
        <f>VLOOKUP(A66,[1]Sheet!$A:$AH,34,0)</f>
        <v>48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25" t="s">
        <v>106</v>
      </c>
      <c r="B67" s="25" t="s">
        <v>38</v>
      </c>
      <c r="C67" s="25"/>
      <c r="D67" s="25"/>
      <c r="E67" s="25"/>
      <c r="F67" s="25"/>
      <c r="G67" s="26">
        <v>0</v>
      </c>
      <c r="H67" s="25">
        <v>180</v>
      </c>
      <c r="I67" s="25" t="s">
        <v>35</v>
      </c>
      <c r="J67" s="25"/>
      <c r="K67" s="25">
        <f t="shared" si="21"/>
        <v>0</v>
      </c>
      <c r="L67" s="25"/>
      <c r="M67" s="25"/>
      <c r="N67" s="25"/>
      <c r="O67" s="25">
        <f t="shared" si="22"/>
        <v>0</v>
      </c>
      <c r="P67" s="27"/>
      <c r="Q67" s="27"/>
      <c r="R67" s="27"/>
      <c r="S67" s="25"/>
      <c r="T67" s="25" t="e">
        <f t="shared" si="4"/>
        <v>#DIV/0!</v>
      </c>
      <c r="U67" s="25" t="e">
        <f t="shared" si="5"/>
        <v>#DIV/0!</v>
      </c>
      <c r="V67" s="25">
        <v>0</v>
      </c>
      <c r="W67" s="25">
        <v>0</v>
      </c>
      <c r="X67" s="25">
        <v>0</v>
      </c>
      <c r="Y67" s="25">
        <v>0</v>
      </c>
      <c r="Z67" s="25">
        <v>0</v>
      </c>
      <c r="AA67" s="25" t="s">
        <v>59</v>
      </c>
      <c r="AB67" s="25">
        <f t="shared" si="6"/>
        <v>0</v>
      </c>
      <c r="AC67" s="26">
        <v>0</v>
      </c>
      <c r="AD67" s="28"/>
      <c r="AE67" s="25"/>
      <c r="AF67" s="25">
        <f>VLOOKUP(A67,[1]Sheet!$A:$AH,33,0)</f>
        <v>6</v>
      </c>
      <c r="AG67" s="25">
        <f>VLOOKUP(A67,[1]Sheet!$A:$AH,34,0)</f>
        <v>72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25" t="s">
        <v>107</v>
      </c>
      <c r="B68" s="25" t="s">
        <v>38</v>
      </c>
      <c r="C68" s="25"/>
      <c r="D68" s="25"/>
      <c r="E68" s="25"/>
      <c r="F68" s="25"/>
      <c r="G68" s="26">
        <v>0</v>
      </c>
      <c r="H68" s="25">
        <v>180</v>
      </c>
      <c r="I68" s="25" t="s">
        <v>35</v>
      </c>
      <c r="J68" s="25"/>
      <c r="K68" s="25">
        <f t="shared" ref="K68:K82" si="34">E68-J68</f>
        <v>0</v>
      </c>
      <c r="L68" s="25"/>
      <c r="M68" s="25"/>
      <c r="N68" s="25"/>
      <c r="O68" s="25">
        <f t="shared" si="22"/>
        <v>0</v>
      </c>
      <c r="P68" s="27"/>
      <c r="Q68" s="27"/>
      <c r="R68" s="27"/>
      <c r="S68" s="25"/>
      <c r="T68" s="25" t="e">
        <f t="shared" si="4"/>
        <v>#DIV/0!</v>
      </c>
      <c r="U68" s="25" t="e">
        <f t="shared" si="5"/>
        <v>#DIV/0!</v>
      </c>
      <c r="V68" s="25">
        <v>0</v>
      </c>
      <c r="W68" s="25">
        <v>0</v>
      </c>
      <c r="X68" s="25">
        <v>0</v>
      </c>
      <c r="Y68" s="25">
        <v>0</v>
      </c>
      <c r="Z68" s="25">
        <v>0</v>
      </c>
      <c r="AA68" s="25" t="s">
        <v>59</v>
      </c>
      <c r="AB68" s="25">
        <f t="shared" si="6"/>
        <v>0</v>
      </c>
      <c r="AC68" s="26">
        <v>0</v>
      </c>
      <c r="AD68" s="28"/>
      <c r="AE68" s="25"/>
      <c r="AF68" s="25">
        <f>VLOOKUP(A68,[1]Sheet!$A:$AH,33,0)</f>
        <v>6</v>
      </c>
      <c r="AG68" s="25">
        <f>VLOOKUP(A68,[1]Sheet!$A:$AH,34,0)</f>
        <v>72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25" t="s">
        <v>108</v>
      </c>
      <c r="B69" s="25" t="s">
        <v>34</v>
      </c>
      <c r="C69" s="25"/>
      <c r="D69" s="25"/>
      <c r="E69" s="25"/>
      <c r="F69" s="25"/>
      <c r="G69" s="26">
        <v>0</v>
      </c>
      <c r="H69" s="25">
        <v>180</v>
      </c>
      <c r="I69" s="25" t="s">
        <v>35</v>
      </c>
      <c r="J69" s="25"/>
      <c r="K69" s="25">
        <f t="shared" si="34"/>
        <v>0</v>
      </c>
      <c r="L69" s="25"/>
      <c r="M69" s="25"/>
      <c r="N69" s="25"/>
      <c r="O69" s="25">
        <f t="shared" si="22"/>
        <v>0</v>
      </c>
      <c r="P69" s="27"/>
      <c r="Q69" s="27"/>
      <c r="R69" s="27"/>
      <c r="S69" s="25"/>
      <c r="T69" s="25" t="e">
        <f t="shared" ref="T69:T82" si="35">(F69+N69+Q69)/O69</f>
        <v>#DIV/0!</v>
      </c>
      <c r="U69" s="25" t="e">
        <f t="shared" ref="U69:U82" si="36">(F69+N69)/O69</f>
        <v>#DIV/0!</v>
      </c>
      <c r="V69" s="25">
        <v>0</v>
      </c>
      <c r="W69" s="25">
        <v>0</v>
      </c>
      <c r="X69" s="25">
        <v>0</v>
      </c>
      <c r="Y69" s="25">
        <v>0</v>
      </c>
      <c r="Z69" s="25">
        <v>0</v>
      </c>
      <c r="AA69" s="25" t="s">
        <v>59</v>
      </c>
      <c r="AB69" s="25">
        <f t="shared" ref="AB69:AB82" si="37">P69*G69</f>
        <v>0</v>
      </c>
      <c r="AC69" s="26">
        <v>0</v>
      </c>
      <c r="AD69" s="28"/>
      <c r="AE69" s="25"/>
      <c r="AF69" s="25">
        <f>VLOOKUP(A69,[1]Sheet!$A:$AH,33,0)</f>
        <v>14</v>
      </c>
      <c r="AG69" s="25">
        <f>VLOOKUP(A69,[1]Sheet!$A:$AH,34,0)</f>
        <v>126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109</v>
      </c>
      <c r="B70" s="1" t="s">
        <v>38</v>
      </c>
      <c r="C70" s="1">
        <v>357</v>
      </c>
      <c r="D70" s="1">
        <v>840</v>
      </c>
      <c r="E70" s="1">
        <v>439</v>
      </c>
      <c r="F70" s="1">
        <v>568</v>
      </c>
      <c r="G70" s="5">
        <v>0.25</v>
      </c>
      <c r="H70" s="1">
        <v>180</v>
      </c>
      <c r="I70" s="1" t="s">
        <v>35</v>
      </c>
      <c r="J70" s="1">
        <v>439</v>
      </c>
      <c r="K70" s="1">
        <f t="shared" si="34"/>
        <v>0</v>
      </c>
      <c r="L70" s="1"/>
      <c r="M70" s="1"/>
      <c r="N70" s="1">
        <v>840</v>
      </c>
      <c r="O70" s="1">
        <f t="shared" ref="O70:O82" si="38">E70/5</f>
        <v>87.8</v>
      </c>
      <c r="P70" s="4"/>
      <c r="Q70" s="4">
        <f t="shared" ref="Q70:Q73" si="39">AC70*AD70</f>
        <v>0</v>
      </c>
      <c r="R70" s="4"/>
      <c r="S70" s="1"/>
      <c r="T70" s="1">
        <f t="shared" si="35"/>
        <v>16.036446469248293</v>
      </c>
      <c r="U70" s="1">
        <f t="shared" si="36"/>
        <v>16.036446469248293</v>
      </c>
      <c r="V70" s="1">
        <v>120.8</v>
      </c>
      <c r="W70" s="1">
        <v>114.6</v>
      </c>
      <c r="X70" s="1">
        <v>68.400000000000006</v>
      </c>
      <c r="Y70" s="1">
        <v>98.8</v>
      </c>
      <c r="Z70" s="1">
        <v>109</v>
      </c>
      <c r="AA70" s="1" t="s">
        <v>128</v>
      </c>
      <c r="AB70" s="1">
        <f t="shared" si="37"/>
        <v>0</v>
      </c>
      <c r="AC70" s="5">
        <v>12</v>
      </c>
      <c r="AD70" s="9">
        <f t="shared" ref="AD70:AD73" si="40">MROUND(P70,AC70*AF70)/AC70</f>
        <v>0</v>
      </c>
      <c r="AE70" s="1">
        <f t="shared" ref="AE70:AE73" si="41">AD70*AC70*G70</f>
        <v>0</v>
      </c>
      <c r="AF70" s="1">
        <f>VLOOKUP(A70,[1]Sheet!$A:$AH,33,0)</f>
        <v>14</v>
      </c>
      <c r="AG70" s="1">
        <f>VLOOKUP(A70,[1]Sheet!$A:$AH,34,0)</f>
        <v>70</v>
      </c>
      <c r="AH70" s="1">
        <f t="shared" ref="AH70:AH73" si="42">AD70/AG70</f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110</v>
      </c>
      <c r="B71" s="1" t="s">
        <v>38</v>
      </c>
      <c r="C71" s="1">
        <v>903</v>
      </c>
      <c r="D71" s="1"/>
      <c r="E71" s="1">
        <v>412</v>
      </c>
      <c r="F71" s="1">
        <v>400</v>
      </c>
      <c r="G71" s="5">
        <v>0.3</v>
      </c>
      <c r="H71" s="1">
        <v>180</v>
      </c>
      <c r="I71" s="1" t="s">
        <v>35</v>
      </c>
      <c r="J71" s="1">
        <v>415</v>
      </c>
      <c r="K71" s="1">
        <f t="shared" si="34"/>
        <v>-3</v>
      </c>
      <c r="L71" s="1"/>
      <c r="M71" s="1"/>
      <c r="N71" s="1">
        <v>168</v>
      </c>
      <c r="O71" s="1">
        <f t="shared" si="38"/>
        <v>82.4</v>
      </c>
      <c r="P71" s="4">
        <f t="shared" ref="P71:P73" si="43">14*O71-N71-F71</f>
        <v>585.60000000000014</v>
      </c>
      <c r="Q71" s="4">
        <f t="shared" si="39"/>
        <v>504</v>
      </c>
      <c r="R71" s="4"/>
      <c r="S71" s="1"/>
      <c r="T71" s="1">
        <f t="shared" si="35"/>
        <v>13.009708737864077</v>
      </c>
      <c r="U71" s="1">
        <f t="shared" si="36"/>
        <v>6.8932038834951452</v>
      </c>
      <c r="V71" s="1">
        <v>59.2</v>
      </c>
      <c r="W71" s="1">
        <v>72</v>
      </c>
      <c r="X71" s="1">
        <v>99.8</v>
      </c>
      <c r="Y71" s="1">
        <v>98.2</v>
      </c>
      <c r="Z71" s="1">
        <v>99</v>
      </c>
      <c r="AA71" s="1" t="s">
        <v>128</v>
      </c>
      <c r="AB71" s="1">
        <f t="shared" si="37"/>
        <v>175.68000000000004</v>
      </c>
      <c r="AC71" s="5">
        <v>12</v>
      </c>
      <c r="AD71" s="9">
        <f t="shared" si="40"/>
        <v>42</v>
      </c>
      <c r="AE71" s="1">
        <f t="shared" si="41"/>
        <v>151.19999999999999</v>
      </c>
      <c r="AF71" s="1">
        <f>VLOOKUP(A71,[1]Sheet!$A:$AH,33,0)</f>
        <v>14</v>
      </c>
      <c r="AG71" s="1">
        <f>VLOOKUP(A71,[1]Sheet!$A:$AH,34,0)</f>
        <v>70</v>
      </c>
      <c r="AH71" s="1">
        <f t="shared" si="42"/>
        <v>0.6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111</v>
      </c>
      <c r="B72" s="1" t="s">
        <v>34</v>
      </c>
      <c r="C72" s="1">
        <v>50.4</v>
      </c>
      <c r="D72" s="1">
        <v>97.2</v>
      </c>
      <c r="E72" s="1">
        <v>63</v>
      </c>
      <c r="F72" s="1">
        <v>61.2</v>
      </c>
      <c r="G72" s="5">
        <v>1</v>
      </c>
      <c r="H72" s="1">
        <v>180</v>
      </c>
      <c r="I72" s="1" t="s">
        <v>95</v>
      </c>
      <c r="J72" s="1">
        <v>61.5</v>
      </c>
      <c r="K72" s="1">
        <f t="shared" si="34"/>
        <v>1.5</v>
      </c>
      <c r="L72" s="1"/>
      <c r="M72" s="1"/>
      <c r="N72" s="1">
        <v>129.6</v>
      </c>
      <c r="O72" s="1">
        <f t="shared" si="38"/>
        <v>12.6</v>
      </c>
      <c r="P72" s="4"/>
      <c r="Q72" s="4">
        <f t="shared" si="39"/>
        <v>0</v>
      </c>
      <c r="R72" s="4"/>
      <c r="S72" s="1"/>
      <c r="T72" s="1">
        <f t="shared" si="35"/>
        <v>15.142857142857144</v>
      </c>
      <c r="U72" s="1">
        <f t="shared" si="36"/>
        <v>15.142857142857144</v>
      </c>
      <c r="V72" s="1">
        <v>17.28</v>
      </c>
      <c r="W72" s="1">
        <v>15.12</v>
      </c>
      <c r="X72" s="1">
        <v>13.32</v>
      </c>
      <c r="Y72" s="1">
        <v>2.88</v>
      </c>
      <c r="Z72" s="1">
        <v>23.04</v>
      </c>
      <c r="AA72" s="1"/>
      <c r="AB72" s="1">
        <f t="shared" si="37"/>
        <v>0</v>
      </c>
      <c r="AC72" s="5">
        <v>1.8</v>
      </c>
      <c r="AD72" s="9">
        <f t="shared" si="40"/>
        <v>0</v>
      </c>
      <c r="AE72" s="1">
        <f t="shared" si="41"/>
        <v>0</v>
      </c>
      <c r="AF72" s="1">
        <f>VLOOKUP(A72,[1]Sheet!$A:$AH,33,0)</f>
        <v>18</v>
      </c>
      <c r="AG72" s="1">
        <f>VLOOKUP(A72,[1]Sheet!$A:$AH,34,0)</f>
        <v>234</v>
      </c>
      <c r="AH72" s="1">
        <f t="shared" si="42"/>
        <v>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112</v>
      </c>
      <c r="B73" s="1" t="s">
        <v>38</v>
      </c>
      <c r="C73" s="1">
        <v>711</v>
      </c>
      <c r="D73" s="1">
        <v>168</v>
      </c>
      <c r="E73" s="1">
        <v>402</v>
      </c>
      <c r="F73" s="1">
        <v>340</v>
      </c>
      <c r="G73" s="5">
        <v>0.3</v>
      </c>
      <c r="H73" s="1">
        <v>180</v>
      </c>
      <c r="I73" s="1" t="s">
        <v>35</v>
      </c>
      <c r="J73" s="1">
        <v>402</v>
      </c>
      <c r="K73" s="1">
        <f t="shared" si="34"/>
        <v>0</v>
      </c>
      <c r="L73" s="1"/>
      <c r="M73" s="1"/>
      <c r="N73" s="1">
        <v>504</v>
      </c>
      <c r="O73" s="1">
        <f t="shared" si="38"/>
        <v>80.400000000000006</v>
      </c>
      <c r="P73" s="4">
        <f t="shared" si="43"/>
        <v>281.60000000000014</v>
      </c>
      <c r="Q73" s="4">
        <f t="shared" si="39"/>
        <v>336</v>
      </c>
      <c r="R73" s="4"/>
      <c r="S73" s="1"/>
      <c r="T73" s="1">
        <f t="shared" si="35"/>
        <v>14.676616915422885</v>
      </c>
      <c r="U73" s="1">
        <f t="shared" si="36"/>
        <v>10.497512437810945</v>
      </c>
      <c r="V73" s="1">
        <v>83.8</v>
      </c>
      <c r="W73" s="1">
        <v>78.400000000000006</v>
      </c>
      <c r="X73" s="1">
        <v>97</v>
      </c>
      <c r="Y73" s="1">
        <v>109.2</v>
      </c>
      <c r="Z73" s="1">
        <v>93</v>
      </c>
      <c r="AA73" s="1" t="s">
        <v>128</v>
      </c>
      <c r="AB73" s="1">
        <f t="shared" si="37"/>
        <v>84.480000000000032</v>
      </c>
      <c r="AC73" s="5">
        <v>12</v>
      </c>
      <c r="AD73" s="9">
        <f t="shared" si="40"/>
        <v>28</v>
      </c>
      <c r="AE73" s="1">
        <f t="shared" si="41"/>
        <v>100.8</v>
      </c>
      <c r="AF73" s="1">
        <f>VLOOKUP(A73,[1]Sheet!$A:$AH,33,0)</f>
        <v>14</v>
      </c>
      <c r="AG73" s="1">
        <f>VLOOKUP(A73,[1]Sheet!$A:$AH,34,0)</f>
        <v>70</v>
      </c>
      <c r="AH73" s="1">
        <f t="shared" si="42"/>
        <v>0.4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20" t="s">
        <v>113</v>
      </c>
      <c r="B74" s="20" t="s">
        <v>38</v>
      </c>
      <c r="C74" s="20">
        <v>91</v>
      </c>
      <c r="D74" s="20">
        <v>1</v>
      </c>
      <c r="E74" s="20">
        <v>15</v>
      </c>
      <c r="F74" s="20">
        <v>54</v>
      </c>
      <c r="G74" s="21">
        <v>0</v>
      </c>
      <c r="H74" s="20">
        <v>365</v>
      </c>
      <c r="I74" s="20" t="s">
        <v>66</v>
      </c>
      <c r="J74" s="20">
        <v>15</v>
      </c>
      <c r="K74" s="20">
        <f t="shared" si="34"/>
        <v>0</v>
      </c>
      <c r="L74" s="20"/>
      <c r="M74" s="20"/>
      <c r="N74" s="20"/>
      <c r="O74" s="20">
        <f t="shared" si="38"/>
        <v>3</v>
      </c>
      <c r="P74" s="22"/>
      <c r="Q74" s="22"/>
      <c r="R74" s="22"/>
      <c r="S74" s="20"/>
      <c r="T74" s="20">
        <f t="shared" si="35"/>
        <v>18</v>
      </c>
      <c r="U74" s="20">
        <f t="shared" si="36"/>
        <v>18</v>
      </c>
      <c r="V74" s="20">
        <v>5.8</v>
      </c>
      <c r="W74" s="20">
        <v>8.8000000000000007</v>
      </c>
      <c r="X74" s="20">
        <v>2.8</v>
      </c>
      <c r="Y74" s="20">
        <v>3.4</v>
      </c>
      <c r="Z74" s="20">
        <v>10.199999999999999</v>
      </c>
      <c r="AA74" s="20" t="s">
        <v>84</v>
      </c>
      <c r="AB74" s="20">
        <f t="shared" si="37"/>
        <v>0</v>
      </c>
      <c r="AC74" s="21">
        <v>0</v>
      </c>
      <c r="AD74" s="23"/>
      <c r="AE74" s="20"/>
      <c r="AF74" s="20"/>
      <c r="AG74" s="20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114</v>
      </c>
      <c r="B75" s="1" t="s">
        <v>38</v>
      </c>
      <c r="C75" s="1">
        <v>103</v>
      </c>
      <c r="D75" s="1"/>
      <c r="E75" s="1">
        <v>28</v>
      </c>
      <c r="F75" s="1">
        <v>65</v>
      </c>
      <c r="G75" s="5">
        <v>0.3</v>
      </c>
      <c r="H75" s="1">
        <v>180</v>
      </c>
      <c r="I75" s="1" t="s">
        <v>35</v>
      </c>
      <c r="J75" s="1">
        <v>28</v>
      </c>
      <c r="K75" s="1">
        <f t="shared" si="34"/>
        <v>0</v>
      </c>
      <c r="L75" s="1"/>
      <c r="M75" s="1"/>
      <c r="N75" s="1">
        <v>196</v>
      </c>
      <c r="O75" s="1">
        <f t="shared" si="38"/>
        <v>5.6</v>
      </c>
      <c r="P75" s="4"/>
      <c r="Q75" s="4">
        <f t="shared" ref="Q75:Q80" si="44">AC75*AD75</f>
        <v>0</v>
      </c>
      <c r="R75" s="4"/>
      <c r="S75" s="1"/>
      <c r="T75" s="1">
        <f t="shared" si="35"/>
        <v>46.607142857142861</v>
      </c>
      <c r="U75" s="1">
        <f t="shared" si="36"/>
        <v>46.607142857142861</v>
      </c>
      <c r="V75" s="1">
        <v>11.2</v>
      </c>
      <c r="W75" s="1">
        <v>9.1999999999999993</v>
      </c>
      <c r="X75" s="1">
        <v>8.8000000000000007</v>
      </c>
      <c r="Y75" s="1">
        <v>12.6</v>
      </c>
      <c r="Z75" s="1">
        <v>9.8000000000000007</v>
      </c>
      <c r="AA75" s="31" t="s">
        <v>56</v>
      </c>
      <c r="AB75" s="1">
        <f t="shared" si="37"/>
        <v>0</v>
      </c>
      <c r="AC75" s="5">
        <v>14</v>
      </c>
      <c r="AD75" s="9">
        <f t="shared" ref="AD75:AD80" si="45">MROUND(P75,AC75*AF75)/AC75</f>
        <v>0</v>
      </c>
      <c r="AE75" s="1">
        <f t="shared" ref="AE75:AE80" si="46">AD75*AC75*G75</f>
        <v>0</v>
      </c>
      <c r="AF75" s="1">
        <f>VLOOKUP(A75,[1]Sheet!$A:$AH,33,0)</f>
        <v>14</v>
      </c>
      <c r="AG75" s="1">
        <f>VLOOKUP(A75,[1]Sheet!$A:$AH,34,0)</f>
        <v>70</v>
      </c>
      <c r="AH75" s="1">
        <f t="shared" ref="AH75:AH80" si="47">AD75/AG75</f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115</v>
      </c>
      <c r="B76" s="1" t="s">
        <v>38</v>
      </c>
      <c r="C76" s="1">
        <v>312</v>
      </c>
      <c r="D76" s="1"/>
      <c r="E76" s="1">
        <v>135</v>
      </c>
      <c r="F76" s="1">
        <v>149</v>
      </c>
      <c r="G76" s="5">
        <v>0.48</v>
      </c>
      <c r="H76" s="1">
        <v>180</v>
      </c>
      <c r="I76" s="1" t="s">
        <v>35</v>
      </c>
      <c r="J76" s="1">
        <v>134</v>
      </c>
      <c r="K76" s="1">
        <f t="shared" si="34"/>
        <v>1</v>
      </c>
      <c r="L76" s="1"/>
      <c r="M76" s="1"/>
      <c r="N76" s="1">
        <v>224</v>
      </c>
      <c r="O76" s="1">
        <f t="shared" si="38"/>
        <v>27</v>
      </c>
      <c r="P76" s="4">
        <f>16*O76-N76-F76</f>
        <v>59</v>
      </c>
      <c r="Q76" s="4">
        <f t="shared" si="44"/>
        <v>112</v>
      </c>
      <c r="R76" s="4"/>
      <c r="S76" s="1"/>
      <c r="T76" s="1">
        <f t="shared" si="35"/>
        <v>17.962962962962962</v>
      </c>
      <c r="U76" s="1">
        <f t="shared" si="36"/>
        <v>13.814814814814815</v>
      </c>
      <c r="V76" s="1">
        <v>30.8</v>
      </c>
      <c r="W76" s="1">
        <v>24.4</v>
      </c>
      <c r="X76" s="1">
        <v>21</v>
      </c>
      <c r="Y76" s="1">
        <v>38.6</v>
      </c>
      <c r="Z76" s="1">
        <v>19.2</v>
      </c>
      <c r="AA76" s="1"/>
      <c r="AB76" s="1">
        <f t="shared" si="37"/>
        <v>28.32</v>
      </c>
      <c r="AC76" s="5">
        <v>8</v>
      </c>
      <c r="AD76" s="9">
        <f t="shared" si="45"/>
        <v>14</v>
      </c>
      <c r="AE76" s="1">
        <f t="shared" si="46"/>
        <v>53.76</v>
      </c>
      <c r="AF76" s="1">
        <f>VLOOKUP(A76,[1]Sheet!$A:$AH,33,0)</f>
        <v>14</v>
      </c>
      <c r="AG76" s="1">
        <f>VLOOKUP(A76,[1]Sheet!$A:$AH,34,0)</f>
        <v>70</v>
      </c>
      <c r="AH76" s="1">
        <f t="shared" si="47"/>
        <v>0.2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116</v>
      </c>
      <c r="B77" s="1" t="s">
        <v>38</v>
      </c>
      <c r="C77" s="1">
        <v>328</v>
      </c>
      <c r="D77" s="1">
        <v>1014</v>
      </c>
      <c r="E77" s="1">
        <v>582</v>
      </c>
      <c r="F77" s="1">
        <v>570</v>
      </c>
      <c r="G77" s="5">
        <v>0.25</v>
      </c>
      <c r="H77" s="1">
        <v>180</v>
      </c>
      <c r="I77" s="1" t="s">
        <v>35</v>
      </c>
      <c r="J77" s="1">
        <v>582</v>
      </c>
      <c r="K77" s="1">
        <f t="shared" si="34"/>
        <v>0</v>
      </c>
      <c r="L77" s="1"/>
      <c r="M77" s="1"/>
      <c r="N77" s="1">
        <v>840</v>
      </c>
      <c r="O77" s="1">
        <f t="shared" si="38"/>
        <v>116.4</v>
      </c>
      <c r="P77" s="4">
        <f t="shared" ref="P77:P80" si="48">14*O77-N77-F77</f>
        <v>219.60000000000014</v>
      </c>
      <c r="Q77" s="4">
        <f t="shared" si="44"/>
        <v>168</v>
      </c>
      <c r="R77" s="4"/>
      <c r="S77" s="1"/>
      <c r="T77" s="1">
        <f t="shared" si="35"/>
        <v>13.556701030927835</v>
      </c>
      <c r="U77" s="1">
        <f t="shared" si="36"/>
        <v>12.11340206185567</v>
      </c>
      <c r="V77" s="1">
        <v>128.80000000000001</v>
      </c>
      <c r="W77" s="1">
        <v>134.19999999999999</v>
      </c>
      <c r="X77" s="1">
        <v>119.6</v>
      </c>
      <c r="Y77" s="1">
        <v>115.4</v>
      </c>
      <c r="Z77" s="1">
        <v>124.6</v>
      </c>
      <c r="AA77" s="1" t="s">
        <v>128</v>
      </c>
      <c r="AB77" s="1">
        <f t="shared" si="37"/>
        <v>54.900000000000034</v>
      </c>
      <c r="AC77" s="5">
        <v>12</v>
      </c>
      <c r="AD77" s="9">
        <f t="shared" si="45"/>
        <v>14</v>
      </c>
      <c r="AE77" s="1">
        <f t="shared" si="46"/>
        <v>42</v>
      </c>
      <c r="AF77" s="1">
        <f>VLOOKUP(A77,[1]Sheet!$A:$AH,33,0)</f>
        <v>14</v>
      </c>
      <c r="AG77" s="1">
        <f>VLOOKUP(A77,[1]Sheet!$A:$AH,34,0)</f>
        <v>70</v>
      </c>
      <c r="AH77" s="1">
        <f t="shared" si="47"/>
        <v>0.2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117</v>
      </c>
      <c r="B78" s="1" t="s">
        <v>38</v>
      </c>
      <c r="C78" s="1">
        <v>389</v>
      </c>
      <c r="D78" s="1">
        <v>1176</v>
      </c>
      <c r="E78" s="1">
        <v>544</v>
      </c>
      <c r="F78" s="1">
        <v>837</v>
      </c>
      <c r="G78" s="5">
        <v>0.25</v>
      </c>
      <c r="H78" s="1">
        <v>180</v>
      </c>
      <c r="I78" s="1" t="s">
        <v>35</v>
      </c>
      <c r="J78" s="1">
        <v>542</v>
      </c>
      <c r="K78" s="1">
        <f t="shared" si="34"/>
        <v>2</v>
      </c>
      <c r="L78" s="1"/>
      <c r="M78" s="1"/>
      <c r="N78" s="1">
        <v>840</v>
      </c>
      <c r="O78" s="1">
        <f t="shared" si="38"/>
        <v>108.8</v>
      </c>
      <c r="P78" s="4"/>
      <c r="Q78" s="4">
        <f t="shared" si="44"/>
        <v>0</v>
      </c>
      <c r="R78" s="4"/>
      <c r="S78" s="1"/>
      <c r="T78" s="1">
        <f t="shared" si="35"/>
        <v>15.413602941176471</v>
      </c>
      <c r="U78" s="1">
        <f t="shared" si="36"/>
        <v>15.413602941176471</v>
      </c>
      <c r="V78" s="1">
        <v>139.80000000000001</v>
      </c>
      <c r="W78" s="1">
        <v>152.6</v>
      </c>
      <c r="X78" s="1">
        <v>119.8</v>
      </c>
      <c r="Y78" s="1">
        <v>143.80000000000001</v>
      </c>
      <c r="Z78" s="1">
        <v>103.2</v>
      </c>
      <c r="AA78" s="1" t="s">
        <v>128</v>
      </c>
      <c r="AB78" s="1">
        <f t="shared" si="37"/>
        <v>0</v>
      </c>
      <c r="AC78" s="5">
        <v>12</v>
      </c>
      <c r="AD78" s="9">
        <f t="shared" si="45"/>
        <v>0</v>
      </c>
      <c r="AE78" s="1">
        <f t="shared" si="46"/>
        <v>0</v>
      </c>
      <c r="AF78" s="1">
        <f>VLOOKUP(A78,[1]Sheet!$A:$AH,33,0)</f>
        <v>14</v>
      </c>
      <c r="AG78" s="1">
        <f>VLOOKUP(A78,[1]Sheet!$A:$AH,34,0)</f>
        <v>70</v>
      </c>
      <c r="AH78" s="1">
        <f t="shared" si="47"/>
        <v>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118</v>
      </c>
      <c r="B79" s="1" t="s">
        <v>34</v>
      </c>
      <c r="C79" s="1">
        <v>143.1</v>
      </c>
      <c r="D79" s="1">
        <v>75.599999999999994</v>
      </c>
      <c r="E79" s="1">
        <v>37.799999999999997</v>
      </c>
      <c r="F79" s="1">
        <v>164.7</v>
      </c>
      <c r="G79" s="5">
        <v>1</v>
      </c>
      <c r="H79" s="1">
        <v>180</v>
      </c>
      <c r="I79" s="1" t="s">
        <v>35</v>
      </c>
      <c r="J79" s="1">
        <v>37.799999999999997</v>
      </c>
      <c r="K79" s="1">
        <f t="shared" si="34"/>
        <v>0</v>
      </c>
      <c r="L79" s="1"/>
      <c r="M79" s="1"/>
      <c r="N79" s="1">
        <v>0</v>
      </c>
      <c r="O79" s="1">
        <f t="shared" si="38"/>
        <v>7.56</v>
      </c>
      <c r="P79" s="4"/>
      <c r="Q79" s="4">
        <f t="shared" si="44"/>
        <v>0</v>
      </c>
      <c r="R79" s="4"/>
      <c r="S79" s="1"/>
      <c r="T79" s="1">
        <f t="shared" si="35"/>
        <v>21.785714285714285</v>
      </c>
      <c r="U79" s="1">
        <f t="shared" si="36"/>
        <v>21.785714285714285</v>
      </c>
      <c r="V79" s="1">
        <v>11.88</v>
      </c>
      <c r="W79" s="1">
        <v>19.440000000000001</v>
      </c>
      <c r="X79" s="1">
        <v>23.76</v>
      </c>
      <c r="Y79" s="1">
        <v>14.04</v>
      </c>
      <c r="Z79" s="1">
        <v>23.76</v>
      </c>
      <c r="AA79" s="1"/>
      <c r="AB79" s="1">
        <f t="shared" si="37"/>
        <v>0</v>
      </c>
      <c r="AC79" s="5">
        <v>2.7</v>
      </c>
      <c r="AD79" s="9">
        <f t="shared" si="45"/>
        <v>0</v>
      </c>
      <c r="AE79" s="1">
        <f t="shared" si="46"/>
        <v>0</v>
      </c>
      <c r="AF79" s="1">
        <f>VLOOKUP(A79,[1]Sheet!$A:$AH,33,0)</f>
        <v>14</v>
      </c>
      <c r="AG79" s="1">
        <f>VLOOKUP(A79,[1]Sheet!$A:$AH,34,0)</f>
        <v>126</v>
      </c>
      <c r="AH79" s="1">
        <f t="shared" si="47"/>
        <v>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119</v>
      </c>
      <c r="B80" s="1" t="s">
        <v>34</v>
      </c>
      <c r="C80" s="1">
        <v>-110</v>
      </c>
      <c r="D80" s="1">
        <v>420</v>
      </c>
      <c r="E80" s="29">
        <f>225+E81</f>
        <v>570</v>
      </c>
      <c r="F80" s="29">
        <f>75+F81</f>
        <v>150</v>
      </c>
      <c r="G80" s="5">
        <v>1</v>
      </c>
      <c r="H80" s="1">
        <v>180</v>
      </c>
      <c r="I80" s="1" t="s">
        <v>35</v>
      </c>
      <c r="J80" s="1">
        <v>225</v>
      </c>
      <c r="K80" s="1">
        <f t="shared" si="34"/>
        <v>345</v>
      </c>
      <c r="L80" s="1"/>
      <c r="M80" s="1"/>
      <c r="N80" s="1">
        <v>1260</v>
      </c>
      <c r="O80" s="1">
        <f t="shared" si="38"/>
        <v>114</v>
      </c>
      <c r="P80" s="4">
        <f t="shared" si="48"/>
        <v>186</v>
      </c>
      <c r="Q80" s="4">
        <f t="shared" si="44"/>
        <v>180</v>
      </c>
      <c r="R80" s="4"/>
      <c r="S80" s="1"/>
      <c r="T80" s="1">
        <f t="shared" si="35"/>
        <v>13.947368421052632</v>
      </c>
      <c r="U80" s="1">
        <f t="shared" si="36"/>
        <v>12.368421052631579</v>
      </c>
      <c r="V80" s="1">
        <v>132</v>
      </c>
      <c r="W80" s="1">
        <v>103</v>
      </c>
      <c r="X80" s="1">
        <v>85</v>
      </c>
      <c r="Y80" s="1">
        <v>107</v>
      </c>
      <c r="Z80" s="1">
        <v>88</v>
      </c>
      <c r="AA80" s="1" t="s">
        <v>69</v>
      </c>
      <c r="AB80" s="1">
        <f t="shared" si="37"/>
        <v>186</v>
      </c>
      <c r="AC80" s="5">
        <v>5</v>
      </c>
      <c r="AD80" s="9">
        <f t="shared" si="45"/>
        <v>36</v>
      </c>
      <c r="AE80" s="1">
        <f t="shared" si="46"/>
        <v>180</v>
      </c>
      <c r="AF80" s="1">
        <f>VLOOKUP(A80,[1]Sheet!$A:$AH,33,0)</f>
        <v>12</v>
      </c>
      <c r="AG80" s="1">
        <f>VLOOKUP(A80,[1]Sheet!$A:$AH,34,0)</f>
        <v>84</v>
      </c>
      <c r="AH80" s="1">
        <f t="shared" si="47"/>
        <v>0.42857142857142855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20" t="s">
        <v>120</v>
      </c>
      <c r="B81" s="20" t="s">
        <v>34</v>
      </c>
      <c r="C81" s="20">
        <v>265</v>
      </c>
      <c r="D81" s="24">
        <v>240</v>
      </c>
      <c r="E81" s="29">
        <v>345</v>
      </c>
      <c r="F81" s="29">
        <v>75</v>
      </c>
      <c r="G81" s="21">
        <v>0</v>
      </c>
      <c r="H81" s="20" t="e">
        <v>#N/A</v>
      </c>
      <c r="I81" s="20" t="s">
        <v>66</v>
      </c>
      <c r="J81" s="20">
        <v>345</v>
      </c>
      <c r="K81" s="20">
        <f t="shared" si="34"/>
        <v>0</v>
      </c>
      <c r="L81" s="20"/>
      <c r="M81" s="20"/>
      <c r="N81" s="20"/>
      <c r="O81" s="20">
        <f t="shared" si="38"/>
        <v>69</v>
      </c>
      <c r="P81" s="22"/>
      <c r="Q81" s="22"/>
      <c r="R81" s="22"/>
      <c r="S81" s="20"/>
      <c r="T81" s="20">
        <f t="shared" si="35"/>
        <v>1.0869565217391304</v>
      </c>
      <c r="U81" s="20">
        <f t="shared" si="36"/>
        <v>1.0869565217391304</v>
      </c>
      <c r="V81" s="20">
        <v>94</v>
      </c>
      <c r="W81" s="20">
        <v>92</v>
      </c>
      <c r="X81" s="20">
        <v>71</v>
      </c>
      <c r="Y81" s="20">
        <v>88</v>
      </c>
      <c r="Z81" s="20">
        <v>76</v>
      </c>
      <c r="AA81" s="24" t="s">
        <v>67</v>
      </c>
      <c r="AB81" s="20">
        <f t="shared" si="37"/>
        <v>0</v>
      </c>
      <c r="AC81" s="21">
        <v>0</v>
      </c>
      <c r="AD81" s="23"/>
      <c r="AE81" s="20"/>
      <c r="AF81" s="20"/>
      <c r="AG81" s="20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121</v>
      </c>
      <c r="B82" s="1" t="s">
        <v>38</v>
      </c>
      <c r="C82" s="1"/>
      <c r="D82" s="1">
        <v>792</v>
      </c>
      <c r="E82" s="1">
        <v>429</v>
      </c>
      <c r="F82" s="1">
        <v>363</v>
      </c>
      <c r="G82" s="5">
        <v>0.14000000000000001</v>
      </c>
      <c r="H82" s="1">
        <v>180</v>
      </c>
      <c r="I82" s="1" t="s">
        <v>35</v>
      </c>
      <c r="J82" s="1">
        <v>429</v>
      </c>
      <c r="K82" s="1">
        <f t="shared" si="34"/>
        <v>0</v>
      </c>
      <c r="L82" s="1"/>
      <c r="M82" s="1"/>
      <c r="N82" s="1">
        <v>0</v>
      </c>
      <c r="O82" s="1">
        <f t="shared" si="38"/>
        <v>85.8</v>
      </c>
      <c r="P82" s="4">
        <f>14*O82-N82-F82</f>
        <v>838.2</v>
      </c>
      <c r="Q82" s="4">
        <f>AC82*AD82</f>
        <v>792</v>
      </c>
      <c r="R82" s="4"/>
      <c r="S82" s="1"/>
      <c r="T82" s="1">
        <f t="shared" si="35"/>
        <v>13.461538461538462</v>
      </c>
      <c r="U82" s="1">
        <f t="shared" si="36"/>
        <v>4.2307692307692308</v>
      </c>
      <c r="V82" s="1">
        <v>8.4</v>
      </c>
      <c r="W82" s="1">
        <v>90.6</v>
      </c>
      <c r="X82" s="1">
        <v>8.6</v>
      </c>
      <c r="Y82" s="1">
        <v>15.2</v>
      </c>
      <c r="Z82" s="1">
        <v>15.2</v>
      </c>
      <c r="AA82" s="1" t="s">
        <v>128</v>
      </c>
      <c r="AB82" s="1">
        <f t="shared" si="37"/>
        <v>117.34800000000001</v>
      </c>
      <c r="AC82" s="5">
        <v>22</v>
      </c>
      <c r="AD82" s="9">
        <f>MROUND(P82,AC82*AF82)/AC82</f>
        <v>36</v>
      </c>
      <c r="AE82" s="1">
        <f>AD82*AC82*G82</f>
        <v>110.88000000000001</v>
      </c>
      <c r="AF82" s="1">
        <f>VLOOKUP(A82,[1]Sheet!$A:$AH,33,0)</f>
        <v>12</v>
      </c>
      <c r="AG82" s="1">
        <f>VLOOKUP(A82,[1]Sheet!$A:$AH,34,0)</f>
        <v>84</v>
      </c>
      <c r="AH82" s="1">
        <f>AD82/AG82</f>
        <v>0.42857142857142855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5"/>
      <c r="AD83" s="9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5"/>
      <c r="AD84" s="9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5"/>
      <c r="AD85" s="9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5"/>
      <c r="AD86" s="9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5"/>
      <c r="AD87" s="9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5"/>
      <c r="AD88" s="9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5"/>
      <c r="AD89" s="9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5"/>
      <c r="AD90" s="9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5"/>
      <c r="AD91" s="9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5"/>
      <c r="AD92" s="9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5"/>
      <c r="AD93" s="9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5"/>
      <c r="AD94" s="9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5"/>
      <c r="AD95" s="9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5"/>
      <c r="AD96" s="9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5"/>
      <c r="AD97" s="9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5"/>
      <c r="AD98" s="9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5"/>
      <c r="AD99" s="9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5"/>
      <c r="AD100" s="9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5"/>
      <c r="AD101" s="9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5"/>
      <c r="AD102" s="9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5"/>
      <c r="AD103" s="9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5"/>
      <c r="AD104" s="9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5"/>
      <c r="AD105" s="9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5"/>
      <c r="AD106" s="9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5"/>
      <c r="AD107" s="9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5"/>
      <c r="AD108" s="9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5"/>
      <c r="AD109" s="9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5"/>
      <c r="AD110" s="9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5"/>
      <c r="AD111" s="9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5"/>
      <c r="AD112" s="9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5"/>
      <c r="AD113" s="9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5"/>
      <c r="AD114" s="9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5"/>
      <c r="AD115" s="9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5"/>
      <c r="AD116" s="9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5"/>
      <c r="AD117" s="9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5"/>
      <c r="AD118" s="9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5"/>
      <c r="AD119" s="9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5"/>
      <c r="AD120" s="9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5"/>
      <c r="AD121" s="9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5"/>
      <c r="AD122" s="9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5"/>
      <c r="AD123" s="9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5"/>
      <c r="AD124" s="9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5"/>
      <c r="AD125" s="9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5"/>
      <c r="AD126" s="9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5"/>
      <c r="AD127" s="9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5"/>
      <c r="AD128" s="9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5"/>
      <c r="AD129" s="9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5"/>
      <c r="AD130" s="9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5"/>
      <c r="AD131" s="9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5"/>
      <c r="AD132" s="9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5"/>
      <c r="AD133" s="9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5"/>
      <c r="AD134" s="9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5"/>
      <c r="AD135" s="9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5"/>
      <c r="AD136" s="9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5"/>
      <c r="AD137" s="9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5"/>
      <c r="AD138" s="9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5"/>
      <c r="AD139" s="9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5"/>
      <c r="AD140" s="9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5"/>
      <c r="AD141" s="9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5"/>
      <c r="AD142" s="9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5"/>
      <c r="AD143" s="9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5"/>
      <c r="AD144" s="9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5"/>
      <c r="AD145" s="9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5"/>
      <c r="AD146" s="9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5"/>
      <c r="AD147" s="9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5"/>
      <c r="AD148" s="9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5"/>
      <c r="AD149" s="9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5"/>
      <c r="AD150" s="9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5"/>
      <c r="AD151" s="9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5"/>
      <c r="AD152" s="9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5"/>
      <c r="AD153" s="9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5"/>
      <c r="AD154" s="9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5"/>
      <c r="AD155" s="9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5"/>
      <c r="AD156" s="9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5"/>
      <c r="AD157" s="9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5"/>
      <c r="AD158" s="9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5"/>
      <c r="AD159" s="9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5"/>
      <c r="AD160" s="9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5"/>
      <c r="AD161" s="9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5"/>
      <c r="AD162" s="9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5"/>
      <c r="AD163" s="9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5"/>
      <c r="AD164" s="9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5"/>
      <c r="AD165" s="9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5"/>
      <c r="AD166" s="9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5"/>
      <c r="AD167" s="9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5"/>
      <c r="AD168" s="9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5"/>
      <c r="AD169" s="9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5"/>
      <c r="AD170" s="9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5"/>
      <c r="AD171" s="9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5"/>
      <c r="AD172" s="9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5"/>
      <c r="AD173" s="9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5"/>
      <c r="AD174" s="9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5"/>
      <c r="AD175" s="9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5"/>
      <c r="AD176" s="9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5"/>
      <c r="AD177" s="9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5"/>
      <c r="AD178" s="9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5"/>
      <c r="AD179" s="9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5"/>
      <c r="AD180" s="9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5"/>
      <c r="AD181" s="9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5"/>
      <c r="AD182" s="9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5"/>
      <c r="AD183" s="9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5"/>
      <c r="AD184" s="9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5"/>
      <c r="AD185" s="9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5"/>
      <c r="AD186" s="9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5"/>
      <c r="AD187" s="9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5"/>
      <c r="AD188" s="9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5"/>
      <c r="AD189" s="9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5"/>
      <c r="AD190" s="9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5"/>
      <c r="AD191" s="9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5"/>
      <c r="AD192" s="9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5"/>
      <c r="AD193" s="9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5"/>
      <c r="AD194" s="9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5"/>
      <c r="AD195" s="9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5"/>
      <c r="AD196" s="9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5"/>
      <c r="AD197" s="9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5"/>
      <c r="AD198" s="9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5"/>
      <c r="AD199" s="9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5"/>
      <c r="AD200" s="9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5"/>
      <c r="AD201" s="9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5"/>
      <c r="AD202" s="9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5"/>
      <c r="AD203" s="9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5"/>
      <c r="AD204" s="9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5"/>
      <c r="AD205" s="9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5"/>
      <c r="AD206" s="9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5"/>
      <c r="AD207" s="9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5"/>
      <c r="AD208" s="9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5"/>
      <c r="AD209" s="9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5"/>
      <c r="AD210" s="9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5"/>
      <c r="AD211" s="9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5"/>
      <c r="AD212" s="9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5"/>
      <c r="AD213" s="9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5"/>
      <c r="AD214" s="9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5"/>
      <c r="AD215" s="9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5"/>
      <c r="AD216" s="9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5"/>
      <c r="AD217" s="9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5"/>
      <c r="AD218" s="9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5"/>
      <c r="AD219" s="9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5"/>
      <c r="AD220" s="9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5"/>
      <c r="AD221" s="9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5"/>
      <c r="AD222" s="9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5"/>
      <c r="AD223" s="9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5"/>
      <c r="AD224" s="9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5"/>
      <c r="AD225" s="9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5"/>
      <c r="AD226" s="9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5"/>
      <c r="AD227" s="9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5"/>
      <c r="AD228" s="9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5"/>
      <c r="AD229" s="9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5"/>
      <c r="AD230" s="9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5"/>
      <c r="AD231" s="9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5"/>
      <c r="AD232" s="9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5"/>
      <c r="AD233" s="9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5"/>
      <c r="AD234" s="9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5"/>
      <c r="AD235" s="9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5"/>
      <c r="AD236" s="9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5"/>
      <c r="AD237" s="9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5"/>
      <c r="AD238" s="9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5"/>
      <c r="AD239" s="9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5"/>
      <c r="AD240" s="9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5"/>
      <c r="AD241" s="9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5"/>
      <c r="AD242" s="9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5"/>
      <c r="AD243" s="9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5"/>
      <c r="AD244" s="9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5"/>
      <c r="AD245" s="9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5"/>
      <c r="AD246" s="9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5"/>
      <c r="AD247" s="9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5"/>
      <c r="AD248" s="9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5"/>
      <c r="AD249" s="9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5"/>
      <c r="AD250" s="9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5"/>
      <c r="AD251" s="9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5"/>
      <c r="AD252" s="9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5"/>
      <c r="AD253" s="9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5"/>
      <c r="AD254" s="9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5"/>
      <c r="AD255" s="9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5"/>
      <c r="AD256" s="9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5"/>
      <c r="AD257" s="9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5"/>
      <c r="AD258" s="9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5"/>
      <c r="AD259" s="9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5"/>
      <c r="AD260" s="9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5"/>
      <c r="AD261" s="9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5"/>
      <c r="AD262" s="9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5"/>
      <c r="AD263" s="9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5"/>
      <c r="AD264" s="9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5"/>
      <c r="AD265" s="9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5"/>
      <c r="AD266" s="9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5"/>
      <c r="AD267" s="9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5"/>
      <c r="AD268" s="9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5"/>
      <c r="AD269" s="9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5"/>
      <c r="AD270" s="9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5"/>
      <c r="AD271" s="9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5"/>
      <c r="AD272" s="9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5"/>
      <c r="AD273" s="9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5"/>
      <c r="AD274" s="9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5"/>
      <c r="AD275" s="9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5"/>
      <c r="AD276" s="9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5"/>
      <c r="AD277" s="9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5"/>
      <c r="AD278" s="9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5"/>
      <c r="AD279" s="9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5"/>
      <c r="AD280" s="9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5"/>
      <c r="AD281" s="9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5"/>
      <c r="AD282" s="9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5"/>
      <c r="AD283" s="9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5"/>
      <c r="AD284" s="9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5"/>
      <c r="AD285" s="9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5"/>
      <c r="AD286" s="9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5"/>
      <c r="AD287" s="9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5"/>
      <c r="AD288" s="9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5"/>
      <c r="AD289" s="9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5"/>
      <c r="AD290" s="9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5"/>
      <c r="AD291" s="9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5"/>
      <c r="AD292" s="9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5"/>
      <c r="AD293" s="9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5"/>
      <c r="AD294" s="9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5"/>
      <c r="AD295" s="9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5"/>
      <c r="AD296" s="9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5"/>
      <c r="AD297" s="9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5"/>
      <c r="AD298" s="9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5"/>
      <c r="AD299" s="9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5"/>
      <c r="AD300" s="9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5"/>
      <c r="AD301" s="9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5"/>
      <c r="AD302" s="9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5"/>
      <c r="AD303" s="9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5"/>
      <c r="AD304" s="9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5"/>
      <c r="AD305" s="9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5"/>
      <c r="AD306" s="9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5"/>
      <c r="AD307" s="9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5"/>
      <c r="AD308" s="9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5"/>
      <c r="AD309" s="9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5"/>
      <c r="AD310" s="9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5"/>
      <c r="AD311" s="9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5"/>
      <c r="AD312" s="9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5"/>
      <c r="AD313" s="9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5"/>
      <c r="AD314" s="9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5"/>
      <c r="AD315" s="9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5"/>
      <c r="AD316" s="9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5"/>
      <c r="AD317" s="9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5"/>
      <c r="AD318" s="9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5"/>
      <c r="AD319" s="9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5"/>
      <c r="AD320" s="9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5"/>
      <c r="AD321" s="9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5"/>
      <c r="AD322" s="9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5"/>
      <c r="AD323" s="9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5"/>
      <c r="AD324" s="9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5"/>
      <c r="AD325" s="9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5"/>
      <c r="AD326" s="9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5"/>
      <c r="AD327" s="9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5"/>
      <c r="AD328" s="9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5"/>
      <c r="AD329" s="9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5"/>
      <c r="AD330" s="9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5"/>
      <c r="AD331" s="9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5"/>
      <c r="AD332" s="9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5"/>
      <c r="AD333" s="9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5"/>
      <c r="AD334" s="9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5"/>
      <c r="AD335" s="9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5"/>
      <c r="AD336" s="9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5"/>
      <c r="AD337" s="9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5"/>
      <c r="AD338" s="9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5"/>
      <c r="AD339" s="9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5"/>
      <c r="AD340" s="9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5"/>
      <c r="AD341" s="9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5"/>
      <c r="AD342" s="9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5"/>
      <c r="AD343" s="9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5"/>
      <c r="AD344" s="9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5"/>
      <c r="AD345" s="9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5"/>
      <c r="AD346" s="9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5"/>
      <c r="AD347" s="9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5"/>
      <c r="AD348" s="9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5"/>
      <c r="AD349" s="9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5"/>
      <c r="AD350" s="9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5"/>
      <c r="AD351" s="9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5"/>
      <c r="AD352" s="9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5"/>
      <c r="AD353" s="9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5"/>
      <c r="AD354" s="9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5"/>
      <c r="AD355" s="9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5"/>
      <c r="AD356" s="9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5"/>
      <c r="AD357" s="9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5"/>
      <c r="AD358" s="9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5"/>
      <c r="AD359" s="9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5"/>
      <c r="AD360" s="9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5"/>
      <c r="AD361" s="9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5"/>
      <c r="AD362" s="9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5"/>
      <c r="AD363" s="9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5"/>
      <c r="AD364" s="9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5"/>
      <c r="AD365" s="9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5"/>
      <c r="AD366" s="9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5"/>
      <c r="AD367" s="9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5"/>
      <c r="AD368" s="9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5"/>
      <c r="AD369" s="9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5"/>
      <c r="AD370" s="9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5"/>
      <c r="AD371" s="9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5"/>
      <c r="AD372" s="9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5"/>
      <c r="AD373" s="9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5"/>
      <c r="AD374" s="9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5"/>
      <c r="AD375" s="9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5"/>
      <c r="AD376" s="9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5"/>
      <c r="AD377" s="9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5"/>
      <c r="AD378" s="9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5"/>
      <c r="AD379" s="9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5"/>
      <c r="AD380" s="9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5"/>
      <c r="AD381" s="9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5"/>
      <c r="AD382" s="9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5"/>
      <c r="AD383" s="9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5"/>
      <c r="AD384" s="9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5"/>
      <c r="AD385" s="9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5"/>
      <c r="AD386" s="9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5"/>
      <c r="AD387" s="9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5"/>
      <c r="AD388" s="9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5"/>
      <c r="AD389" s="9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5"/>
      <c r="AD390" s="9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5"/>
      <c r="AD391" s="9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5"/>
      <c r="AD392" s="9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5"/>
      <c r="AD393" s="9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5"/>
      <c r="AD394" s="9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5"/>
      <c r="AD395" s="9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5"/>
      <c r="AD396" s="9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5"/>
      <c r="AD397" s="9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5"/>
      <c r="AD398" s="9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5"/>
      <c r="AD399" s="9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5"/>
      <c r="AD400" s="9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5"/>
      <c r="AD401" s="9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5"/>
      <c r="AD402" s="9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5"/>
      <c r="AD403" s="9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5"/>
      <c r="AD404" s="9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5"/>
      <c r="AD405" s="9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5"/>
      <c r="AD406" s="9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5"/>
      <c r="AD407" s="9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5"/>
      <c r="AD408" s="9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5"/>
      <c r="AD409" s="9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5"/>
      <c r="AD410" s="9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5"/>
      <c r="AD411" s="9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5"/>
      <c r="AD412" s="9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5"/>
      <c r="AD413" s="9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5"/>
      <c r="AD414" s="9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5"/>
      <c r="AD415" s="9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5"/>
      <c r="AD416" s="9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5"/>
      <c r="AD417" s="9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5"/>
      <c r="AD418" s="9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5"/>
      <c r="AD419" s="9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5"/>
      <c r="AD420" s="9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5"/>
      <c r="AD421" s="9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5"/>
      <c r="AD422" s="9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5"/>
      <c r="AD423" s="9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5"/>
      <c r="AD424" s="9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5"/>
      <c r="AD425" s="9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5"/>
      <c r="AD426" s="9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5"/>
      <c r="AD427" s="9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5"/>
      <c r="AD428" s="9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5"/>
      <c r="AD429" s="9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5"/>
      <c r="AD430" s="9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5"/>
      <c r="AD431" s="9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5"/>
      <c r="AD432" s="9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5"/>
      <c r="AD433" s="9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5"/>
      <c r="AD434" s="9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5"/>
      <c r="AD435" s="9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5"/>
      <c r="AD436" s="9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5"/>
      <c r="AD437" s="9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5"/>
      <c r="AD438" s="9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5"/>
      <c r="AD439" s="9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5"/>
      <c r="AD440" s="9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5"/>
      <c r="AD441" s="9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5"/>
      <c r="AD442" s="9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5"/>
      <c r="AD443" s="9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5"/>
      <c r="AD444" s="9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5"/>
      <c r="AD445" s="9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5"/>
      <c r="AD446" s="9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5"/>
      <c r="AD447" s="9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5"/>
      <c r="AD448" s="9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5"/>
      <c r="AD449" s="9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5"/>
      <c r="AD450" s="9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5"/>
      <c r="AD451" s="9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5"/>
      <c r="AD452" s="9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5"/>
      <c r="AD453" s="9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5"/>
      <c r="AD454" s="9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5"/>
      <c r="AD455" s="9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5"/>
      <c r="AD456" s="9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5"/>
      <c r="AD457" s="9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5"/>
      <c r="AD458" s="9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5"/>
      <c r="AD459" s="9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5"/>
      <c r="AD460" s="9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5"/>
      <c r="AD461" s="9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5"/>
      <c r="AD462" s="9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5"/>
      <c r="AD463" s="9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5"/>
      <c r="AD464" s="9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5"/>
      <c r="AD465" s="9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5"/>
      <c r="AD466" s="9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5"/>
      <c r="AD467" s="9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5"/>
      <c r="AD468" s="9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5"/>
      <c r="AD469" s="9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5"/>
      <c r="AD470" s="9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5"/>
      <c r="AD471" s="9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5"/>
      <c r="AD472" s="9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5"/>
      <c r="AD473" s="9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5"/>
      <c r="AD474" s="9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5"/>
      <c r="AD475" s="9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5"/>
      <c r="AD476" s="9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5"/>
      <c r="AD477" s="9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5"/>
      <c r="AD478" s="9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5"/>
      <c r="AD479" s="9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5"/>
      <c r="AD480" s="9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5"/>
      <c r="AD481" s="9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5"/>
      <c r="AD482" s="9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5"/>
      <c r="AD483" s="9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5"/>
      <c r="AD484" s="9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5"/>
      <c r="AD485" s="9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5"/>
      <c r="AD486" s="9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5"/>
      <c r="AD487" s="9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5"/>
      <c r="AD488" s="9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5"/>
      <c r="AD489" s="9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5"/>
      <c r="AD490" s="9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5"/>
      <c r="AD491" s="9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5"/>
      <c r="AD492" s="9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5"/>
      <c r="AD493" s="9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5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5"/>
      <c r="AD494" s="9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5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5"/>
      <c r="AD495" s="9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</sheetData>
  <autoFilter ref="A3:AG82" xr:uid="{A833133C-FF42-4AA9-B930-024CDCABADE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2024-11-28T09:32:58Z</dcterms:created>
  <dcterms:modified xsi:type="dcterms:W3CDTF">2024-11-29T09:48:15Z</dcterms:modified>
</cp:coreProperties>
</file>