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43A5241D-23A6-4B00-BCCF-A7940CF813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8" i="1" l="1"/>
  <c r="AN78" i="1" s="1"/>
  <c r="AJ77" i="1"/>
  <c r="AM77" i="1" s="1"/>
  <c r="AJ70" i="1"/>
  <c r="AN70" i="1" s="1"/>
  <c r="AJ63" i="1"/>
  <c r="AM63" i="1" s="1"/>
  <c r="AJ62" i="1"/>
  <c r="AN62" i="1" s="1"/>
  <c r="AJ59" i="1"/>
  <c r="AM59" i="1" s="1"/>
  <c r="AJ58" i="1"/>
  <c r="AN58" i="1" s="1"/>
  <c r="AJ42" i="1"/>
  <c r="AM42" i="1" s="1"/>
  <c r="AJ38" i="1"/>
  <c r="AN38" i="1" s="1"/>
  <c r="AJ32" i="1"/>
  <c r="AM32" i="1" s="1"/>
  <c r="AJ31" i="1"/>
  <c r="AN31" i="1" s="1"/>
  <c r="AJ26" i="1"/>
  <c r="AM26" i="1" s="1"/>
  <c r="AJ22" i="1"/>
  <c r="AN22" i="1" s="1"/>
  <c r="AJ20" i="1"/>
  <c r="AM20" i="1" s="1"/>
  <c r="AJ18" i="1"/>
  <c r="AN18" i="1" s="1"/>
  <c r="AJ11" i="1"/>
  <c r="AM11" i="1" s="1"/>
  <c r="AJ9" i="1"/>
  <c r="AN9" i="1" s="1"/>
  <c r="AK18" i="1" l="1"/>
  <c r="AK31" i="1"/>
  <c r="AK58" i="1"/>
  <c r="AK70" i="1"/>
  <c r="AK9" i="1"/>
  <c r="AK22" i="1"/>
  <c r="AK38" i="1"/>
  <c r="AK62" i="1"/>
  <c r="AK78" i="1"/>
  <c r="AL26" i="1"/>
  <c r="AN11" i="1"/>
  <c r="AL20" i="1"/>
  <c r="AL32" i="1"/>
  <c r="AL59" i="1"/>
  <c r="AL77" i="1"/>
  <c r="AN20" i="1"/>
  <c r="AN32" i="1"/>
  <c r="AN59" i="1"/>
  <c r="AN77" i="1"/>
  <c r="AK11" i="1"/>
  <c r="AK20" i="1"/>
  <c r="AK26" i="1"/>
  <c r="AK32" i="1"/>
  <c r="AK42" i="1"/>
  <c r="AK59" i="1"/>
  <c r="AK63" i="1"/>
  <c r="AK77" i="1"/>
  <c r="AL11" i="1"/>
  <c r="AL42" i="1"/>
  <c r="AL63" i="1"/>
  <c r="AN26" i="1"/>
  <c r="AN42" i="1"/>
  <c r="AN63" i="1"/>
  <c r="AM9" i="1"/>
  <c r="AM18" i="1"/>
  <c r="AM22" i="1"/>
  <c r="AM31" i="1"/>
  <c r="AM38" i="1"/>
  <c r="AM58" i="1"/>
  <c r="AM62" i="1"/>
  <c r="AM70" i="1"/>
  <c r="AM78" i="1"/>
  <c r="AL9" i="1"/>
  <c r="AL18" i="1"/>
  <c r="AL22" i="1"/>
  <c r="AL31" i="1"/>
  <c r="AL38" i="1"/>
  <c r="AL58" i="1"/>
  <c r="AL62" i="1"/>
  <c r="AL70" i="1"/>
  <c r="AL78" i="1"/>
  <c r="F69" i="1"/>
  <c r="AB8" i="1"/>
  <c r="AB10" i="1"/>
  <c r="AB12" i="1"/>
  <c r="AB13" i="1"/>
  <c r="AB17" i="1"/>
  <c r="AB19" i="1"/>
  <c r="AB27" i="1"/>
  <c r="AB28" i="1"/>
  <c r="AB30" i="1"/>
  <c r="AB33" i="1"/>
  <c r="AB34" i="1"/>
  <c r="AB35" i="1"/>
  <c r="AB36" i="1"/>
  <c r="AB37" i="1"/>
  <c r="AB39" i="1"/>
  <c r="AB41" i="1"/>
  <c r="AB43" i="1"/>
  <c r="AB45" i="1"/>
  <c r="AB46" i="1"/>
  <c r="AB50" i="1"/>
  <c r="AB51" i="1"/>
  <c r="AB54" i="1"/>
  <c r="AB64" i="1"/>
  <c r="AB65" i="1"/>
  <c r="AB66" i="1"/>
  <c r="AB67" i="1"/>
  <c r="AB68" i="1"/>
  <c r="AB74" i="1"/>
  <c r="AB75" i="1"/>
  <c r="AB76" i="1"/>
  <c r="AO42" i="1" l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O26" i="1" s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9" i="1"/>
  <c r="AG69" i="1"/>
  <c r="AF70" i="1"/>
  <c r="AG70" i="1"/>
  <c r="AF71" i="1"/>
  <c r="AG71" i="1"/>
  <c r="AF72" i="1"/>
  <c r="AG72" i="1"/>
  <c r="AF73" i="1"/>
  <c r="AG73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G6" i="1"/>
  <c r="AF6" i="1"/>
  <c r="AO22" i="1" l="1"/>
  <c r="AO20" i="1"/>
  <c r="AO18" i="1"/>
  <c r="AO11" i="1"/>
  <c r="AO9" i="1"/>
  <c r="AO78" i="1"/>
  <c r="AO77" i="1"/>
  <c r="AO70" i="1"/>
  <c r="AO63" i="1"/>
  <c r="AO62" i="1"/>
  <c r="AO59" i="1"/>
  <c r="AO58" i="1"/>
  <c r="AO38" i="1"/>
  <c r="AO32" i="1"/>
  <c r="AO31" i="1"/>
  <c r="AD73" i="1"/>
  <c r="AD71" i="1"/>
  <c r="AD69" i="1"/>
  <c r="O7" i="1"/>
  <c r="AB7" i="1" s="1"/>
  <c r="O8" i="1"/>
  <c r="O9" i="1"/>
  <c r="O10" i="1"/>
  <c r="O11" i="1"/>
  <c r="O12" i="1"/>
  <c r="O13" i="1"/>
  <c r="O14" i="1"/>
  <c r="AB14" i="1" s="1"/>
  <c r="O15" i="1"/>
  <c r="AB15" i="1" s="1"/>
  <c r="O16" i="1"/>
  <c r="AB16" i="1" s="1"/>
  <c r="O17" i="1"/>
  <c r="O18" i="1"/>
  <c r="O19" i="1"/>
  <c r="O20" i="1"/>
  <c r="O21" i="1"/>
  <c r="AB21" i="1" s="1"/>
  <c r="O22" i="1"/>
  <c r="O23" i="1"/>
  <c r="AB23" i="1" s="1"/>
  <c r="O24" i="1"/>
  <c r="AB24" i="1" s="1"/>
  <c r="O25" i="1"/>
  <c r="AB25" i="1" s="1"/>
  <c r="O26" i="1"/>
  <c r="O27" i="1"/>
  <c r="O28" i="1"/>
  <c r="O29" i="1"/>
  <c r="AB29" i="1" s="1"/>
  <c r="O30" i="1"/>
  <c r="O31" i="1"/>
  <c r="O32" i="1"/>
  <c r="O33" i="1"/>
  <c r="O34" i="1"/>
  <c r="O35" i="1"/>
  <c r="O36" i="1"/>
  <c r="O37" i="1"/>
  <c r="O38" i="1"/>
  <c r="P38" i="1" s="1"/>
  <c r="O39" i="1"/>
  <c r="O40" i="1"/>
  <c r="O41" i="1"/>
  <c r="O42" i="1"/>
  <c r="P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AB55" i="1" s="1"/>
  <c r="O56" i="1"/>
  <c r="AB56" i="1" s="1"/>
  <c r="O57" i="1"/>
  <c r="AB57" i="1" s="1"/>
  <c r="O58" i="1"/>
  <c r="O59" i="1"/>
  <c r="O60" i="1"/>
  <c r="AB60" i="1" s="1"/>
  <c r="O61" i="1"/>
  <c r="AB61" i="1" s="1"/>
  <c r="O62" i="1"/>
  <c r="O63" i="1"/>
  <c r="O64" i="1"/>
  <c r="O65" i="1"/>
  <c r="O66" i="1"/>
  <c r="O67" i="1"/>
  <c r="O68" i="1"/>
  <c r="O69" i="1"/>
  <c r="AB69" i="1" s="1"/>
  <c r="O70" i="1"/>
  <c r="O71" i="1"/>
  <c r="AB71" i="1" s="1"/>
  <c r="O72" i="1"/>
  <c r="AB72" i="1" s="1"/>
  <c r="O73" i="1"/>
  <c r="AB73" i="1" s="1"/>
  <c r="O74" i="1"/>
  <c r="O75" i="1"/>
  <c r="O76" i="1"/>
  <c r="O77" i="1"/>
  <c r="O78" i="1"/>
  <c r="O79" i="1"/>
  <c r="AB79" i="1" s="1"/>
  <c r="O80" i="1"/>
  <c r="AB80" i="1" s="1"/>
  <c r="O81" i="1"/>
  <c r="AB81" i="1" s="1"/>
  <c r="O6" i="1"/>
  <c r="P77" i="1" l="1"/>
  <c r="AB77" i="1" s="1"/>
  <c r="P63" i="1"/>
  <c r="AB63" i="1" s="1"/>
  <c r="P59" i="1"/>
  <c r="AB59" i="1" s="1"/>
  <c r="P31" i="1"/>
  <c r="AB31" i="1" s="1"/>
  <c r="P11" i="1"/>
  <c r="AB11" i="1" s="1"/>
  <c r="P9" i="1"/>
  <c r="AB9" i="1" s="1"/>
  <c r="P78" i="1"/>
  <c r="AB78" i="1" s="1"/>
  <c r="P70" i="1"/>
  <c r="AB70" i="1" s="1"/>
  <c r="P62" i="1"/>
  <c r="AB62" i="1" s="1"/>
  <c r="P58" i="1"/>
  <c r="AB58" i="1" s="1"/>
  <c r="P32" i="1"/>
  <c r="AB32" i="1" s="1"/>
  <c r="P26" i="1"/>
  <c r="AB26" i="1" s="1"/>
  <c r="P22" i="1"/>
  <c r="AB22" i="1" s="1"/>
  <c r="P20" i="1"/>
  <c r="AB20" i="1" s="1"/>
  <c r="P18" i="1"/>
  <c r="AB18" i="1" s="1"/>
  <c r="AB38" i="1"/>
  <c r="AD6" i="1"/>
  <c r="AB6" i="1"/>
  <c r="AB52" i="1"/>
  <c r="AD52" i="1"/>
  <c r="AD48" i="1"/>
  <c r="AB48" i="1"/>
  <c r="AB44" i="1"/>
  <c r="AD44" i="1"/>
  <c r="AD42" i="1"/>
  <c r="AE42" i="1" s="1"/>
  <c r="AB42" i="1"/>
  <c r="AB40" i="1"/>
  <c r="AD40" i="1"/>
  <c r="AD14" i="1"/>
  <c r="AD16" i="1"/>
  <c r="AD22" i="1"/>
  <c r="AE22" i="1" s="1"/>
  <c r="AD24" i="1"/>
  <c r="AD38" i="1"/>
  <c r="AE38" i="1" s="1"/>
  <c r="AD56" i="1"/>
  <c r="AD60" i="1"/>
  <c r="AE69" i="1"/>
  <c r="Q69" i="1"/>
  <c r="T69" i="1" s="1"/>
  <c r="AH69" i="1"/>
  <c r="AE71" i="1"/>
  <c r="Q71" i="1"/>
  <c r="T71" i="1" s="1"/>
  <c r="AH71" i="1"/>
  <c r="AE73" i="1"/>
  <c r="Q73" i="1"/>
  <c r="T73" i="1" s="1"/>
  <c r="AH73" i="1"/>
  <c r="AD80" i="1"/>
  <c r="AB53" i="1"/>
  <c r="AD53" i="1"/>
  <c r="AB49" i="1"/>
  <c r="AD49" i="1"/>
  <c r="AB47" i="1"/>
  <c r="AD47" i="1"/>
  <c r="AD7" i="1"/>
  <c r="AD11" i="1"/>
  <c r="AE11" i="1" s="1"/>
  <c r="AD15" i="1"/>
  <c r="AD18" i="1"/>
  <c r="AE18" i="1" s="1"/>
  <c r="AD21" i="1"/>
  <c r="AD23" i="1"/>
  <c r="AD25" i="1"/>
  <c r="AD29" i="1"/>
  <c r="AD55" i="1"/>
  <c r="AD57" i="1"/>
  <c r="AD61" i="1"/>
  <c r="AD72" i="1"/>
  <c r="AD79" i="1"/>
  <c r="AD81" i="1"/>
  <c r="U79" i="1"/>
  <c r="U77" i="1"/>
  <c r="U73" i="1"/>
  <c r="U69" i="1"/>
  <c r="T67" i="1"/>
  <c r="U67" i="1"/>
  <c r="U63" i="1"/>
  <c r="U56" i="1"/>
  <c r="U52" i="1"/>
  <c r="U48" i="1"/>
  <c r="T41" i="1"/>
  <c r="U41" i="1"/>
  <c r="U40" i="1"/>
  <c r="T36" i="1"/>
  <c r="U36" i="1"/>
  <c r="T34" i="1"/>
  <c r="U34" i="1"/>
  <c r="T30" i="1"/>
  <c r="U30" i="1"/>
  <c r="U26" i="1"/>
  <c r="U22" i="1"/>
  <c r="U18" i="1"/>
  <c r="U14" i="1"/>
  <c r="U6" i="1"/>
  <c r="U80" i="1"/>
  <c r="U78" i="1"/>
  <c r="T76" i="1"/>
  <c r="U76" i="1"/>
  <c r="T74" i="1"/>
  <c r="U74" i="1"/>
  <c r="U72" i="1"/>
  <c r="U70" i="1"/>
  <c r="T68" i="1"/>
  <c r="U68" i="1"/>
  <c r="T66" i="1"/>
  <c r="U66" i="1"/>
  <c r="T64" i="1"/>
  <c r="U64" i="1"/>
  <c r="U62" i="1"/>
  <c r="U60" i="1"/>
  <c r="U59" i="1"/>
  <c r="U57" i="1"/>
  <c r="U55" i="1"/>
  <c r="U53" i="1"/>
  <c r="T51" i="1"/>
  <c r="U51" i="1"/>
  <c r="U49" i="1"/>
  <c r="U47" i="1"/>
  <c r="T45" i="1"/>
  <c r="U45" i="1"/>
  <c r="U44" i="1"/>
  <c r="U42" i="1"/>
  <c r="T39" i="1"/>
  <c r="U39" i="1"/>
  <c r="T37" i="1"/>
  <c r="U37" i="1"/>
  <c r="T35" i="1"/>
  <c r="U35" i="1"/>
  <c r="T33" i="1"/>
  <c r="U33" i="1"/>
  <c r="U31" i="1"/>
  <c r="U29" i="1"/>
  <c r="T27" i="1"/>
  <c r="U27" i="1"/>
  <c r="U25" i="1"/>
  <c r="U23" i="1"/>
  <c r="U21" i="1"/>
  <c r="T19" i="1"/>
  <c r="U19" i="1"/>
  <c r="T17" i="1"/>
  <c r="U17" i="1"/>
  <c r="U15" i="1"/>
  <c r="T13" i="1"/>
  <c r="U13" i="1"/>
  <c r="U11" i="1"/>
  <c r="U9" i="1"/>
  <c r="U7" i="1"/>
  <c r="U81" i="1"/>
  <c r="T75" i="1"/>
  <c r="U75" i="1"/>
  <c r="U71" i="1"/>
  <c r="T65" i="1"/>
  <c r="U65" i="1"/>
  <c r="U61" i="1"/>
  <c r="U58" i="1"/>
  <c r="T54" i="1"/>
  <c r="U54" i="1"/>
  <c r="T50" i="1"/>
  <c r="U50" i="1"/>
  <c r="T46" i="1"/>
  <c r="U46" i="1"/>
  <c r="T43" i="1"/>
  <c r="U43" i="1"/>
  <c r="U38" i="1"/>
  <c r="U32" i="1"/>
  <c r="T28" i="1"/>
  <c r="U28" i="1"/>
  <c r="U24" i="1"/>
  <c r="U20" i="1"/>
  <c r="U16" i="1"/>
  <c r="T12" i="1"/>
  <c r="U12" i="1"/>
  <c r="T10" i="1"/>
  <c r="U10" i="1"/>
  <c r="T8" i="1"/>
  <c r="U8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59" i="1" l="1"/>
  <c r="AE59" i="1" s="1"/>
  <c r="AD63" i="1"/>
  <c r="AE63" i="1" s="1"/>
  <c r="AD26" i="1"/>
  <c r="AD9" i="1"/>
  <c r="AD77" i="1"/>
  <c r="Q77" i="1" s="1"/>
  <c r="T77" i="1" s="1"/>
  <c r="AD70" i="1"/>
  <c r="AD32" i="1"/>
  <c r="AE32" i="1" s="1"/>
  <c r="AD78" i="1"/>
  <c r="AD62" i="1"/>
  <c r="AD58" i="1"/>
  <c r="AD20" i="1"/>
  <c r="AH20" i="1" s="1"/>
  <c r="AD31" i="1"/>
  <c r="P5" i="1"/>
  <c r="AB5" i="1"/>
  <c r="AE79" i="1"/>
  <c r="AH79" i="1"/>
  <c r="Q79" i="1"/>
  <c r="T79" i="1" s="1"/>
  <c r="AE72" i="1"/>
  <c r="AH72" i="1"/>
  <c r="Q72" i="1"/>
  <c r="T72" i="1" s="1"/>
  <c r="AH59" i="1"/>
  <c r="AE55" i="1"/>
  <c r="AH55" i="1"/>
  <c r="Q55" i="1"/>
  <c r="T55" i="1" s="1"/>
  <c r="AE29" i="1"/>
  <c r="AH29" i="1"/>
  <c r="Q29" i="1"/>
  <c r="T29" i="1" s="1"/>
  <c r="AE23" i="1"/>
  <c r="AH23" i="1"/>
  <c r="Q23" i="1"/>
  <c r="T23" i="1" s="1"/>
  <c r="AH18" i="1"/>
  <c r="Q18" i="1"/>
  <c r="T18" i="1" s="1"/>
  <c r="AH11" i="1"/>
  <c r="Q11" i="1"/>
  <c r="T11" i="1" s="1"/>
  <c r="AE47" i="1"/>
  <c r="Q47" i="1"/>
  <c r="T47" i="1" s="1"/>
  <c r="AH47" i="1"/>
  <c r="AE49" i="1"/>
  <c r="Q49" i="1"/>
  <c r="T49" i="1" s="1"/>
  <c r="AH49" i="1"/>
  <c r="AE53" i="1"/>
  <c r="Q53" i="1"/>
  <c r="T53" i="1" s="1"/>
  <c r="AH53" i="1"/>
  <c r="AE80" i="1"/>
  <c r="Q80" i="1"/>
  <c r="T80" i="1" s="1"/>
  <c r="AH80" i="1"/>
  <c r="AE60" i="1"/>
  <c r="Q60" i="1"/>
  <c r="T60" i="1" s="1"/>
  <c r="AH60" i="1"/>
  <c r="AE56" i="1"/>
  <c r="Q56" i="1"/>
  <c r="T56" i="1" s="1"/>
  <c r="AH56" i="1"/>
  <c r="AE24" i="1"/>
  <c r="Q24" i="1"/>
  <c r="T24" i="1" s="1"/>
  <c r="AH24" i="1"/>
  <c r="AE14" i="1"/>
  <c r="Q14" i="1"/>
  <c r="T14" i="1" s="1"/>
  <c r="AH14" i="1"/>
  <c r="AE40" i="1"/>
  <c r="AH40" i="1"/>
  <c r="Q40" i="1"/>
  <c r="T40" i="1" s="1"/>
  <c r="AE44" i="1"/>
  <c r="AH44" i="1"/>
  <c r="Q44" i="1"/>
  <c r="T44" i="1" s="1"/>
  <c r="AE52" i="1"/>
  <c r="AH52" i="1"/>
  <c r="Q52" i="1"/>
  <c r="T52" i="1" s="1"/>
  <c r="AE81" i="1"/>
  <c r="AH81" i="1"/>
  <c r="Q81" i="1"/>
  <c r="T81" i="1" s="1"/>
  <c r="AE61" i="1"/>
  <c r="AH61" i="1"/>
  <c r="Q61" i="1"/>
  <c r="T61" i="1" s="1"/>
  <c r="AE57" i="1"/>
  <c r="AH57" i="1"/>
  <c r="Q57" i="1"/>
  <c r="T57" i="1" s="1"/>
  <c r="AE25" i="1"/>
  <c r="AH25" i="1"/>
  <c r="Q25" i="1"/>
  <c r="T25" i="1" s="1"/>
  <c r="AE21" i="1"/>
  <c r="AH21" i="1"/>
  <c r="Q21" i="1"/>
  <c r="T21" i="1" s="1"/>
  <c r="AE15" i="1"/>
  <c r="AH15" i="1"/>
  <c r="Q15" i="1"/>
  <c r="T15" i="1" s="1"/>
  <c r="AE7" i="1"/>
  <c r="AH7" i="1"/>
  <c r="Q7" i="1"/>
  <c r="T7" i="1" s="1"/>
  <c r="AH62" i="1"/>
  <c r="Q38" i="1"/>
  <c r="T38" i="1" s="1"/>
  <c r="AH38" i="1"/>
  <c r="Q22" i="1"/>
  <c r="T22" i="1" s="1"/>
  <c r="AH22" i="1"/>
  <c r="AE16" i="1"/>
  <c r="Q16" i="1"/>
  <c r="T16" i="1" s="1"/>
  <c r="AH16" i="1"/>
  <c r="Q42" i="1"/>
  <c r="T42" i="1" s="1"/>
  <c r="AH42" i="1"/>
  <c r="AE48" i="1"/>
  <c r="AH48" i="1"/>
  <c r="Q48" i="1"/>
  <c r="T48" i="1" s="1"/>
  <c r="Q6" i="1"/>
  <c r="AE6" i="1"/>
  <c r="AH6" i="1"/>
  <c r="K5" i="1"/>
  <c r="Q20" i="1" l="1"/>
  <c r="T20" i="1" s="1"/>
  <c r="AE20" i="1"/>
  <c r="Q62" i="1"/>
  <c r="T62" i="1" s="1"/>
  <c r="AE62" i="1"/>
  <c r="AH77" i="1"/>
  <c r="AE77" i="1"/>
  <c r="Q26" i="1"/>
  <c r="T26" i="1" s="1"/>
  <c r="AE26" i="1"/>
  <c r="AH26" i="1"/>
  <c r="AH32" i="1"/>
  <c r="Q59" i="1"/>
  <c r="T59" i="1" s="1"/>
  <c r="Q31" i="1"/>
  <c r="T31" i="1" s="1"/>
  <c r="AE31" i="1"/>
  <c r="Q58" i="1"/>
  <c r="T58" i="1" s="1"/>
  <c r="AE58" i="1"/>
  <c r="Q78" i="1"/>
  <c r="T78" i="1" s="1"/>
  <c r="AE78" i="1"/>
  <c r="AH70" i="1"/>
  <c r="AE70" i="1"/>
  <c r="AH9" i="1"/>
  <c r="AE9" i="1"/>
  <c r="AH78" i="1"/>
  <c r="AH58" i="1"/>
  <c r="AH63" i="1"/>
  <c r="Q70" i="1"/>
  <c r="T70" i="1" s="1"/>
  <c r="Q63" i="1"/>
  <c r="T63" i="1" s="1"/>
  <c r="AD5" i="1"/>
  <c r="Q32" i="1"/>
  <c r="T32" i="1" s="1"/>
  <c r="Q9" i="1"/>
  <c r="T9" i="1" s="1"/>
  <c r="AH31" i="1"/>
  <c r="T6" i="1"/>
  <c r="AH5" i="1" l="1"/>
  <c r="Q5" i="1"/>
  <c r="AE5" i="1"/>
  <c r="AE1" i="1" s="1"/>
</calcChain>
</file>

<file path=xl/sharedStrings.xml><?xml version="1.0" encoding="utf-8"?>
<sst xmlns="http://schemas.openxmlformats.org/spreadsheetml/2006/main" count="344" uniqueCount="135">
  <si>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</si>
  <si>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</si>
  <si>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</si>
  <si>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</si>
  <si>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</si>
  <si>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</si>
  <si>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</si>
  <si>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</si>
  <si>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</si>
  <si>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</si>
  <si>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</si>
  <si>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</si>
  <si>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</si>
  <si>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</si>
  <si>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</si>
  <si>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</si>
  <si>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</si>
  <si>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</si>
  <si>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</si>
  <si>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</si>
  <si>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</si>
  <si>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</si>
  <si>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</si>
  <si>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</si>
  <si>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</si>
  <si>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</si>
  <si>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</si>
  <si>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</si>
  <si>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</si>
  <si>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14,11,(МЕРА)</t>
  </si>
  <si>
    <t>07,11,</t>
  </si>
  <si>
    <t>31,10,</t>
  </si>
  <si>
    <t>24,10,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</si>
  <si>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</si>
  <si>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</si>
  <si>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</si>
  <si>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</si>
  <si>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</si>
  <si>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</si>
  <si>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</si>
  <si>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</si>
  <si>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</si>
  <si>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</si>
  <si>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</si>
  <si>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</si>
  <si>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</si>
  <si>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</si>
  <si>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</si>
  <si>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</si>
  <si>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</si>
  <si>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</si>
  <si>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</si>
  <si>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</si>
  <si>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</si>
  <si>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</si>
  <si>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</si>
  <si>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</si>
  <si>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</si>
  <si>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</si>
  <si>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</si>
  <si>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</si>
  <si>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</si>
  <si>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</si>
  <si>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</si>
  <si>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</si>
  <si>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</si>
  <si>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</si>
  <si>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</si>
  <si>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</si>
  <si>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</si>
  <si>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</si>
  <si>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</si>
  <si>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</si>
  <si>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</si>
  <si>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</si>
  <si>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</si>
  <si>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</si>
  <si>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</si>
  <si>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</si>
  <si>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</si>
  <si>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</si>
  <si>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</si>
  <si>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</si>
  <si>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</si>
  <si>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</si>
  <si>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</si>
  <si>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</si>
  <si>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</si>
  <si>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</si>
  <si>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</si>
  <si>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</si>
  <si>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</si>
  <si>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</si>
  <si>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</si>
  <si>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</si>
  <si>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</si>
  <si>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</si>
  <si>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</si>
  <si>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</si>
  <si>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</si>
  <si>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</si>
  <si>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</si>
  <si>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</si>
  <si>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</si>
  <si>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</si>
  <si>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</si>
  <si>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</si>
  <si>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</si>
  <si>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</si>
  <si>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</si>
  <si>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</si>
  <si>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</si>
  <si>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</si>
  <si>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</si>
  <si>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</si>
  <si>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</si>
  <si>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</si>
  <si>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</si>
  <si>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</si>
  <si>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</si>
  <si>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</si>
  <si>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</si>
  <si>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</si>
  <si>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</si>
  <si>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</si>
  <si>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t>сети</t>
  </si>
  <si>
    <t>вывод / нужно продавать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</si>
  <si>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</si>
  <si>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</si>
  <si>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</si>
  <si>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</t>
  </si>
  <si>
    <t>02,12,</t>
  </si>
  <si>
    <t>кор</t>
  </si>
  <si>
    <t>сл</t>
  </si>
  <si>
    <t>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</si>
</sst>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4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1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79;&#1072;&#1082;&#1072;&#1079;%20&#1052;&#1077;&#1083;&#1080;&#1090;&#1086;&#1087;&#1086;&#1083;&#1100;%20&#1053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 t="str">
            <v>отгрузит завод</v>
          </cell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 t="str">
            <v>потребность</v>
          </cell>
          <cell r="R2" t="str">
            <v>кратно рядам</v>
          </cell>
          <cell r="S2"/>
          <cell r="T2"/>
          <cell r="U2"/>
          <cell r="V2"/>
          <cell r="W2"/>
          <cell r="X2"/>
          <cell r="Y2"/>
          <cell r="Z2"/>
          <cell r="AA2"/>
          <cell r="AB2"/>
          <cell r="AC2" t="str">
            <v>потребность</v>
          </cell>
          <cell r="AD2"/>
          <cell r="AE2"/>
          <cell r="AF2" t="str">
            <v>кратно рядам</v>
          </cell>
          <cell r="AG2"/>
          <cell r="AH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 t="str">
            <v>нет</v>
          </cell>
          <cell r="O4" t="str">
            <v>18,11,(2)</v>
          </cell>
          <cell r="P4" t="str">
            <v>21,11,</v>
          </cell>
          <cell r="Q4"/>
          <cell r="R4"/>
          <cell r="S4"/>
          <cell r="T4"/>
          <cell r="U4"/>
          <cell r="V4"/>
          <cell r="W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  <cell r="AA4" t="str">
            <v>17,10,</v>
          </cell>
          <cell r="AB4"/>
          <cell r="AC4"/>
          <cell r="AD4"/>
          <cell r="AE4" t="str">
            <v>25,11,</v>
          </cell>
          <cell r="AF4"/>
          <cell r="AG4"/>
          <cell r="AH4"/>
        </row>
        <row r="5">
          <cell r="A5"/>
          <cell r="B5"/>
          <cell r="C5"/>
          <cell r="D5"/>
          <cell r="E5">
            <v>17818.3</v>
          </cell>
          <cell r="F5">
            <v>27570.400000000001</v>
          </cell>
          <cell r="G5"/>
          <cell r="H5"/>
          <cell r="I5"/>
          <cell r="J5">
            <v>19468.599999999995</v>
          </cell>
          <cell r="K5">
            <v>-1650.3</v>
          </cell>
          <cell r="L5">
            <v>0</v>
          </cell>
          <cell r="M5">
            <v>0</v>
          </cell>
          <cell r="N5">
            <v>0</v>
          </cell>
          <cell r="O5">
            <v>6612</v>
          </cell>
          <cell r="P5">
            <v>3563.6600000000008</v>
          </cell>
          <cell r="Q5">
            <v>24323.140000000003</v>
          </cell>
          <cell r="R5">
            <v>24721</v>
          </cell>
          <cell r="S5">
            <v>0</v>
          </cell>
          <cell r="T5"/>
          <cell r="U5"/>
          <cell r="V5"/>
          <cell r="W5">
            <v>5143.0000000000009</v>
          </cell>
          <cell r="X5">
            <v>3332.0999999999995</v>
          </cell>
          <cell r="Y5">
            <v>3496.8</v>
          </cell>
          <cell r="Z5">
            <v>3777.9</v>
          </cell>
          <cell r="AA5">
            <v>4340.079999999999</v>
          </cell>
          <cell r="AB5"/>
          <cell r="AC5">
            <v>11208.627999999997</v>
          </cell>
          <cell r="AD5"/>
          <cell r="AE5">
            <v>2828</v>
          </cell>
          <cell r="AF5">
            <v>11372.079999999996</v>
          </cell>
          <cell r="AG5"/>
          <cell r="AH5"/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45</v>
          </cell>
          <cell r="D6">
            <v>120</v>
          </cell>
          <cell r="E6">
            <v>35</v>
          </cell>
          <cell r="F6">
            <v>120</v>
          </cell>
          <cell r="G6">
            <v>1</v>
          </cell>
          <cell r="H6">
            <v>90</v>
          </cell>
          <cell r="I6" t="str">
            <v>матрица</v>
          </cell>
          <cell r="J6">
            <v>36</v>
          </cell>
          <cell r="K6">
            <v>-1</v>
          </cell>
          <cell r="L6"/>
          <cell r="M6"/>
          <cell r="N6"/>
          <cell r="O6"/>
          <cell r="P6">
            <v>7</v>
          </cell>
          <cell r="Q6"/>
          <cell r="R6">
            <v>0</v>
          </cell>
          <cell r="S6"/>
          <cell r="T6"/>
          <cell r="U6">
            <v>17.142857142857142</v>
          </cell>
          <cell r="V6">
            <v>17.142857142857142</v>
          </cell>
          <cell r="W6">
            <v>10</v>
          </cell>
          <cell r="X6">
            <v>7</v>
          </cell>
          <cell r="Y6">
            <v>0</v>
          </cell>
          <cell r="Z6">
            <v>12</v>
          </cell>
          <cell r="AA6">
            <v>0</v>
          </cell>
          <cell r="AB6" t="str">
            <v>новинка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801</v>
          </cell>
          <cell r="D7">
            <v>168</v>
          </cell>
          <cell r="E7">
            <v>436</v>
          </cell>
          <cell r="F7">
            <v>439</v>
          </cell>
          <cell r="G7">
            <v>0.3</v>
          </cell>
          <cell r="H7">
            <v>180</v>
          </cell>
          <cell r="I7" t="str">
            <v>матрица</v>
          </cell>
          <cell r="J7">
            <v>434</v>
          </cell>
          <cell r="K7">
            <v>2</v>
          </cell>
          <cell r="L7"/>
          <cell r="M7"/>
          <cell r="N7"/>
          <cell r="O7"/>
          <cell r="P7">
            <v>87.2</v>
          </cell>
          <cell r="Q7">
            <v>956.2</v>
          </cell>
          <cell r="R7">
            <v>1008</v>
          </cell>
          <cell r="S7"/>
          <cell r="T7"/>
          <cell r="U7">
            <v>16.594036697247706</v>
          </cell>
          <cell r="V7">
            <v>5.03440366972477</v>
          </cell>
          <cell r="W7">
            <v>66.2</v>
          </cell>
          <cell r="X7">
            <v>72.400000000000006</v>
          </cell>
          <cell r="Y7">
            <v>84</v>
          </cell>
          <cell r="Z7">
            <v>85.4</v>
          </cell>
          <cell r="AA7">
            <v>89</v>
          </cell>
          <cell r="AB7"/>
          <cell r="AC7">
            <v>286.86</v>
          </cell>
          <cell r="AD7">
            <v>12</v>
          </cell>
          <cell r="AE7">
            <v>84</v>
          </cell>
          <cell r="AF7">
            <v>302.39999999999998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/>
          <cell r="D8"/>
          <cell r="E8"/>
          <cell r="F8"/>
          <cell r="G8">
            <v>0</v>
          </cell>
          <cell r="H8">
            <v>180</v>
          </cell>
          <cell r="I8" t="str">
            <v>матрица</v>
          </cell>
          <cell r="J8"/>
          <cell r="K8">
            <v>0</v>
          </cell>
          <cell r="L8"/>
          <cell r="M8"/>
          <cell r="N8"/>
          <cell r="O8"/>
          <cell r="P8">
            <v>0</v>
          </cell>
          <cell r="Q8"/>
          <cell r="R8"/>
          <cell r="S8"/>
          <cell r="T8"/>
          <cell r="U8" t="e">
            <v>#DIV/0!</v>
          </cell>
          <cell r="V8" t="e">
            <v>#DIV/0!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str">
            <v>нет потребности</v>
          </cell>
          <cell r="AC8">
            <v>0</v>
          </cell>
          <cell r="AD8">
            <v>0</v>
          </cell>
          <cell r="AE8"/>
          <cell r="AF8"/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841</v>
          </cell>
          <cell r="D9">
            <v>2020</v>
          </cell>
          <cell r="E9">
            <v>961</v>
          </cell>
          <cell r="F9">
            <v>1735</v>
          </cell>
          <cell r="G9">
            <v>0.3</v>
          </cell>
          <cell r="H9">
            <v>180</v>
          </cell>
          <cell r="I9" t="str">
            <v>матрица</v>
          </cell>
          <cell r="J9">
            <v>960</v>
          </cell>
          <cell r="K9">
            <v>1</v>
          </cell>
          <cell r="L9"/>
          <cell r="M9"/>
          <cell r="N9"/>
          <cell r="O9"/>
          <cell r="P9">
            <v>192.2</v>
          </cell>
          <cell r="Q9">
            <v>1340.1999999999998</v>
          </cell>
          <cell r="R9">
            <v>1344</v>
          </cell>
          <cell r="S9"/>
          <cell r="T9"/>
          <cell r="U9">
            <v>16.019771071800211</v>
          </cell>
          <cell r="V9">
            <v>9.0270551508844967</v>
          </cell>
          <cell r="W9">
            <v>263</v>
          </cell>
          <cell r="X9">
            <v>189.2</v>
          </cell>
          <cell r="Y9">
            <v>184.2</v>
          </cell>
          <cell r="Z9">
            <v>193.4</v>
          </cell>
          <cell r="AA9">
            <v>220.6</v>
          </cell>
          <cell r="AB9"/>
          <cell r="AC9">
            <v>402.05999999999995</v>
          </cell>
          <cell r="AD9">
            <v>12</v>
          </cell>
          <cell r="AE9">
            <v>112</v>
          </cell>
          <cell r="AF9">
            <v>403.2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/>
          <cell r="D10"/>
          <cell r="E10"/>
          <cell r="F10"/>
          <cell r="G10">
            <v>0</v>
          </cell>
          <cell r="H10">
            <v>180</v>
          </cell>
          <cell r="I10" t="str">
            <v>матрица</v>
          </cell>
          <cell r="J10"/>
          <cell r="K10">
            <v>0</v>
          </cell>
          <cell r="L10"/>
          <cell r="M10"/>
          <cell r="N10"/>
          <cell r="O10"/>
          <cell r="P10">
            <v>0</v>
          </cell>
          <cell r="Q10"/>
          <cell r="R10"/>
          <cell r="S10"/>
          <cell r="T10"/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>нет потребности</v>
          </cell>
          <cell r="AC10">
            <v>0</v>
          </cell>
          <cell r="AD10">
            <v>0</v>
          </cell>
          <cell r="AE10"/>
          <cell r="AF10"/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912</v>
          </cell>
          <cell r="D11">
            <v>1512</v>
          </cell>
          <cell r="E11">
            <v>1222</v>
          </cell>
          <cell r="F11">
            <v>1006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1383</v>
          </cell>
          <cell r="K11">
            <v>-161</v>
          </cell>
          <cell r="L11"/>
          <cell r="M11"/>
          <cell r="N11"/>
          <cell r="O11">
            <v>840</v>
          </cell>
          <cell r="P11">
            <v>244.4</v>
          </cell>
          <cell r="Q11">
            <v>2064.4</v>
          </cell>
          <cell r="R11">
            <v>2016</v>
          </cell>
          <cell r="S11"/>
          <cell r="T11"/>
          <cell r="U11">
            <v>15.801963993453354</v>
          </cell>
          <cell r="V11">
            <v>7.5531914893617023</v>
          </cell>
          <cell r="W11">
            <v>301</v>
          </cell>
          <cell r="X11">
            <v>216.6</v>
          </cell>
          <cell r="Y11">
            <v>205.8</v>
          </cell>
          <cell r="Z11">
            <v>283.60000000000002</v>
          </cell>
          <cell r="AA11">
            <v>267.8</v>
          </cell>
          <cell r="AB11"/>
          <cell r="AC11">
            <v>619.32000000000005</v>
          </cell>
          <cell r="AD11">
            <v>12</v>
          </cell>
          <cell r="AE11">
            <v>168</v>
          </cell>
          <cell r="AF11">
            <v>604.79999999999995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/>
          <cell r="D12"/>
          <cell r="E12"/>
          <cell r="F12"/>
          <cell r="G12">
            <v>0</v>
          </cell>
          <cell r="H12">
            <v>180</v>
          </cell>
          <cell r="I12" t="str">
            <v>матрица</v>
          </cell>
          <cell r="J12"/>
          <cell r="K12">
            <v>0</v>
          </cell>
          <cell r="L12"/>
          <cell r="M12"/>
          <cell r="N12"/>
          <cell r="O12"/>
          <cell r="P12">
            <v>0</v>
          </cell>
          <cell r="Q12"/>
          <cell r="R12"/>
          <cell r="S12"/>
          <cell r="T12"/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нет потребности</v>
          </cell>
          <cell r="AC12">
            <v>0</v>
          </cell>
          <cell r="AD12">
            <v>0</v>
          </cell>
          <cell r="AE12"/>
          <cell r="AF12"/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/>
          <cell r="D13"/>
          <cell r="E13"/>
          <cell r="F13"/>
          <cell r="G13">
            <v>0</v>
          </cell>
          <cell r="H13">
            <v>180</v>
          </cell>
          <cell r="I13" t="str">
            <v>матрица</v>
          </cell>
          <cell r="J13"/>
          <cell r="K13">
            <v>0</v>
          </cell>
          <cell r="L13"/>
          <cell r="M13"/>
          <cell r="N13"/>
          <cell r="O13"/>
          <cell r="P13">
            <v>0</v>
          </cell>
          <cell r="Q13"/>
          <cell r="R13"/>
          <cell r="S13"/>
          <cell r="T13"/>
          <cell r="U13" t="e">
            <v>#DIV/0!</v>
          </cell>
          <cell r="V13" t="e">
            <v>#DIV/0!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нет потребности</v>
          </cell>
          <cell r="AC13">
            <v>0</v>
          </cell>
          <cell r="AD13">
            <v>0</v>
          </cell>
          <cell r="AE13"/>
          <cell r="AF13"/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/>
          <cell r="D14">
            <v>168</v>
          </cell>
          <cell r="E14"/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J14"/>
          <cell r="K14">
            <v>0</v>
          </cell>
          <cell r="L14"/>
          <cell r="M14"/>
          <cell r="N14"/>
          <cell r="O14"/>
          <cell r="P14">
            <v>0</v>
          </cell>
          <cell r="Q14"/>
          <cell r="R14">
            <v>0</v>
          </cell>
          <cell r="S14"/>
          <cell r="T14"/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/>
          <cell r="D15">
            <v>168</v>
          </cell>
          <cell r="E15">
            <v>140</v>
          </cell>
          <cell r="F15">
            <v>28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139</v>
          </cell>
          <cell r="K15">
            <v>1</v>
          </cell>
          <cell r="L15"/>
          <cell r="M15"/>
          <cell r="N15"/>
          <cell r="O15"/>
          <cell r="P15">
            <v>28</v>
          </cell>
          <cell r="Q15">
            <v>420</v>
          </cell>
          <cell r="R15">
            <v>504</v>
          </cell>
          <cell r="S15"/>
          <cell r="T15"/>
          <cell r="U15">
            <v>19</v>
          </cell>
          <cell r="V15">
            <v>1</v>
          </cell>
          <cell r="W15">
            <v>0</v>
          </cell>
          <cell r="X15"/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84</v>
          </cell>
          <cell r="AD15">
            <v>12</v>
          </cell>
          <cell r="AE15">
            <v>42</v>
          </cell>
          <cell r="AF15">
            <v>100.80000000000001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/>
          <cell r="D16">
            <v>168</v>
          </cell>
          <cell r="E16"/>
          <cell r="F16">
            <v>168</v>
          </cell>
          <cell r="G16">
            <v>0.2</v>
          </cell>
          <cell r="H16">
            <v>180</v>
          </cell>
          <cell r="I16" t="str">
            <v>матрица</v>
          </cell>
          <cell r="J16"/>
          <cell r="K16">
            <v>0</v>
          </cell>
          <cell r="L16"/>
          <cell r="M16"/>
          <cell r="N16"/>
          <cell r="O16"/>
          <cell r="P16">
            <v>0</v>
          </cell>
          <cell r="Q16"/>
          <cell r="R16">
            <v>0</v>
          </cell>
          <cell r="S16"/>
          <cell r="T16"/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66.599999999999994</v>
          </cell>
          <cell r="D17"/>
          <cell r="E17">
            <v>11.1</v>
          </cell>
          <cell r="F17">
            <v>55.5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9.6999999999999993</v>
          </cell>
          <cell r="K17">
            <v>1.4000000000000004</v>
          </cell>
          <cell r="L17"/>
          <cell r="M17"/>
          <cell r="N17"/>
          <cell r="O17"/>
          <cell r="P17">
            <v>2.2199999999999998</v>
          </cell>
          <cell r="Q17"/>
          <cell r="R17"/>
          <cell r="S17"/>
          <cell r="T17"/>
          <cell r="U17">
            <v>25.000000000000004</v>
          </cell>
          <cell r="V17">
            <v>25.000000000000004</v>
          </cell>
          <cell r="W17">
            <v>0</v>
          </cell>
          <cell r="X17">
            <v>0</v>
          </cell>
          <cell r="Y17">
            <v>2.96</v>
          </cell>
          <cell r="Z17">
            <v>0.6</v>
          </cell>
          <cell r="AA17">
            <v>0</v>
          </cell>
          <cell r="AB17" t="str">
            <v>нужно увеличить продажи!!!</v>
          </cell>
          <cell r="AC17">
            <v>0</v>
          </cell>
          <cell r="AD17">
            <v>0</v>
          </cell>
          <cell r="AE17"/>
          <cell r="AF17"/>
          <cell r="AG17"/>
          <cell r="AH17"/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249</v>
          </cell>
          <cell r="D18">
            <v>1014</v>
          </cell>
          <cell r="E18">
            <v>292</v>
          </cell>
          <cell r="F18">
            <v>828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370</v>
          </cell>
          <cell r="K18">
            <v>-78</v>
          </cell>
          <cell r="L18"/>
          <cell r="M18"/>
          <cell r="N18"/>
          <cell r="O18"/>
          <cell r="P18">
            <v>58.4</v>
          </cell>
          <cell r="Q18">
            <v>106.39999999999998</v>
          </cell>
          <cell r="R18">
            <v>168</v>
          </cell>
          <cell r="S18"/>
          <cell r="T18"/>
          <cell r="U18">
            <v>17.054794520547947</v>
          </cell>
          <cell r="V18">
            <v>14.178082191780822</v>
          </cell>
          <cell r="W18">
            <v>170</v>
          </cell>
          <cell r="X18">
            <v>80.400000000000006</v>
          </cell>
          <cell r="Y18">
            <v>85.2</v>
          </cell>
          <cell r="Z18">
            <v>66.2</v>
          </cell>
          <cell r="AA18">
            <v>116.4</v>
          </cell>
          <cell r="AB18"/>
          <cell r="AC18">
            <v>26.599999999999994</v>
          </cell>
          <cell r="AD18">
            <v>12</v>
          </cell>
          <cell r="AE18">
            <v>14</v>
          </cell>
          <cell r="AF18">
            <v>42</v>
          </cell>
          <cell r="AG18">
            <v>14</v>
          </cell>
          <cell r="AH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/>
          <cell r="D19"/>
          <cell r="E19"/>
          <cell r="F19"/>
          <cell r="G19">
            <v>0</v>
          </cell>
          <cell r="H19">
            <v>180</v>
          </cell>
          <cell r="I19" t="str">
            <v>матрица</v>
          </cell>
          <cell r="J19"/>
          <cell r="K19">
            <v>0</v>
          </cell>
          <cell r="L19"/>
          <cell r="M19"/>
          <cell r="N19"/>
          <cell r="O19"/>
          <cell r="P19">
            <v>0</v>
          </cell>
          <cell r="Q19"/>
          <cell r="R19"/>
          <cell r="S19"/>
          <cell r="T19"/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нет потребности</v>
          </cell>
          <cell r="AC19">
            <v>0</v>
          </cell>
          <cell r="AD19">
            <v>0</v>
          </cell>
          <cell r="AE19"/>
          <cell r="AF19"/>
          <cell r="AG19">
            <v>14</v>
          </cell>
          <cell r="AH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495.8</v>
          </cell>
          <cell r="D20">
            <v>259</v>
          </cell>
          <cell r="E20">
            <v>192.4</v>
          </cell>
          <cell r="F20">
            <v>506.9</v>
          </cell>
          <cell r="G20">
            <v>1</v>
          </cell>
          <cell r="H20">
            <v>180</v>
          </cell>
          <cell r="I20" t="str">
            <v>матрица</v>
          </cell>
          <cell r="J20">
            <v>188.2</v>
          </cell>
          <cell r="K20">
            <v>4.2000000000000171</v>
          </cell>
          <cell r="L20"/>
          <cell r="M20"/>
          <cell r="N20"/>
          <cell r="O20"/>
          <cell r="P20">
            <v>38.480000000000004</v>
          </cell>
          <cell r="Q20">
            <v>108.78000000000009</v>
          </cell>
          <cell r="R20">
            <v>103.60000000000001</v>
          </cell>
          <cell r="S20"/>
          <cell r="T20"/>
          <cell r="U20">
            <v>15.865384615384613</v>
          </cell>
          <cell r="V20">
            <v>13.173076923076922</v>
          </cell>
          <cell r="W20">
            <v>49.58</v>
          </cell>
          <cell r="X20">
            <v>42.92</v>
          </cell>
          <cell r="Y20">
            <v>55.5</v>
          </cell>
          <cell r="Z20">
            <v>48.84</v>
          </cell>
          <cell r="AA20">
            <v>54.76</v>
          </cell>
          <cell r="AB20"/>
          <cell r="AC20">
            <v>108.78000000000009</v>
          </cell>
          <cell r="AD20">
            <v>3.7</v>
          </cell>
          <cell r="AE20">
            <v>28</v>
          </cell>
          <cell r="AF20">
            <v>103.60000000000001</v>
          </cell>
          <cell r="AG20">
            <v>14</v>
          </cell>
          <cell r="AH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81</v>
          </cell>
          <cell r="D21"/>
          <cell r="E21">
            <v>25</v>
          </cell>
          <cell r="F21">
            <v>44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26</v>
          </cell>
          <cell r="K21">
            <v>-1</v>
          </cell>
          <cell r="L21"/>
          <cell r="M21"/>
          <cell r="N21"/>
          <cell r="O21"/>
          <cell r="P21">
            <v>5</v>
          </cell>
          <cell r="Q21">
            <v>66</v>
          </cell>
          <cell r="R21">
            <v>126</v>
          </cell>
          <cell r="S21"/>
          <cell r="T21"/>
          <cell r="U21">
            <v>34</v>
          </cell>
          <cell r="V21">
            <v>8.8000000000000007</v>
          </cell>
          <cell r="W21">
            <v>2.4</v>
          </cell>
          <cell r="X21">
            <v>6.2</v>
          </cell>
          <cell r="Y21">
            <v>5.8</v>
          </cell>
          <cell r="Z21">
            <v>5.4</v>
          </cell>
          <cell r="AA21">
            <v>1.6</v>
          </cell>
          <cell r="AB21"/>
          <cell r="AC21">
            <v>19.8</v>
          </cell>
          <cell r="AD21">
            <v>9</v>
          </cell>
          <cell r="AE21">
            <v>14</v>
          </cell>
          <cell r="AF21">
            <v>37.799999999999997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93.5</v>
          </cell>
          <cell r="D22">
            <v>132</v>
          </cell>
          <cell r="E22">
            <v>88</v>
          </cell>
          <cell r="F22">
            <v>132</v>
          </cell>
          <cell r="G22">
            <v>1</v>
          </cell>
          <cell r="H22">
            <v>180</v>
          </cell>
          <cell r="I22" t="str">
            <v>матрица</v>
          </cell>
          <cell r="J22">
            <v>88</v>
          </cell>
          <cell r="K22">
            <v>0</v>
          </cell>
          <cell r="L22"/>
          <cell r="M22"/>
          <cell r="N22"/>
          <cell r="O22"/>
          <cell r="P22">
            <v>17.600000000000001</v>
          </cell>
          <cell r="Q22">
            <v>149.60000000000002</v>
          </cell>
          <cell r="R22">
            <v>132</v>
          </cell>
          <cell r="S22"/>
          <cell r="T22"/>
          <cell r="U22">
            <v>14.999999999999998</v>
          </cell>
          <cell r="V22">
            <v>7.4999999999999991</v>
          </cell>
          <cell r="W22">
            <v>16.5</v>
          </cell>
          <cell r="X22">
            <v>14.3</v>
          </cell>
          <cell r="Y22">
            <v>13.2</v>
          </cell>
          <cell r="Z22">
            <v>24.2</v>
          </cell>
          <cell r="AA22">
            <v>19.8</v>
          </cell>
          <cell r="AB22"/>
          <cell r="AC22">
            <v>149.60000000000002</v>
          </cell>
          <cell r="AD22">
            <v>5.5</v>
          </cell>
          <cell r="AE22">
            <v>24</v>
          </cell>
          <cell r="AF22">
            <v>132</v>
          </cell>
          <cell r="AG22">
            <v>12</v>
          </cell>
          <cell r="AH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95</v>
          </cell>
          <cell r="D23"/>
          <cell r="E23">
            <v>27</v>
          </cell>
          <cell r="F23">
            <v>67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23</v>
          </cell>
          <cell r="K23">
            <v>4</v>
          </cell>
          <cell r="L23"/>
          <cell r="M23"/>
          <cell r="N23"/>
          <cell r="O23"/>
          <cell r="P23">
            <v>5.4</v>
          </cell>
          <cell r="Q23"/>
          <cell r="R23">
            <v>0</v>
          </cell>
          <cell r="S23"/>
          <cell r="T23"/>
          <cell r="U23">
            <v>12.407407407407407</v>
          </cell>
          <cell r="V23">
            <v>12.407407407407407</v>
          </cell>
          <cell r="W23">
            <v>1.2</v>
          </cell>
          <cell r="X23">
            <v>6.2</v>
          </cell>
          <cell r="Y23">
            <v>7.2</v>
          </cell>
          <cell r="Z23">
            <v>5</v>
          </cell>
          <cell r="AA23">
            <v>2.6</v>
          </cell>
          <cell r="AB23"/>
          <cell r="AC23">
            <v>0</v>
          </cell>
          <cell r="AD23">
            <v>9</v>
          </cell>
          <cell r="AE23">
            <v>0</v>
          </cell>
          <cell r="AF23">
            <v>0</v>
          </cell>
          <cell r="AG23">
            <v>18</v>
          </cell>
          <cell r="AH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140</v>
          </cell>
          <cell r="D24"/>
          <cell r="E24">
            <v>6</v>
          </cell>
          <cell r="F24">
            <v>133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6</v>
          </cell>
          <cell r="K24">
            <v>0</v>
          </cell>
          <cell r="L24"/>
          <cell r="M24"/>
          <cell r="N24"/>
          <cell r="O24"/>
          <cell r="P24">
            <v>1.2</v>
          </cell>
          <cell r="Q24"/>
          <cell r="R24">
            <v>0</v>
          </cell>
          <cell r="S24"/>
          <cell r="T24"/>
          <cell r="U24">
            <v>110.83333333333334</v>
          </cell>
          <cell r="V24">
            <v>110.83333333333334</v>
          </cell>
          <cell r="W24">
            <v>1.2</v>
          </cell>
          <cell r="X24">
            <v>3</v>
          </cell>
          <cell r="Y24">
            <v>5.6</v>
          </cell>
          <cell r="Z24">
            <v>0.4</v>
          </cell>
          <cell r="AA24">
            <v>1.6</v>
          </cell>
          <cell r="AB24" t="str">
            <v>нужно увеличить продажи!!!</v>
          </cell>
          <cell r="AC24">
            <v>0</v>
          </cell>
          <cell r="AD24">
            <v>9</v>
          </cell>
          <cell r="AE24">
            <v>0</v>
          </cell>
          <cell r="AF24">
            <v>0</v>
          </cell>
          <cell r="AG24">
            <v>18</v>
          </cell>
          <cell r="AH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216</v>
          </cell>
          <cell r="D25">
            <v>87</v>
          </cell>
          <cell r="E25">
            <v>117</v>
          </cell>
          <cell r="F25">
            <v>159</v>
          </cell>
          <cell r="G25">
            <v>1</v>
          </cell>
          <cell r="H25">
            <v>180</v>
          </cell>
          <cell r="I25" t="str">
            <v>матрица</v>
          </cell>
          <cell r="J25">
            <v>116.4</v>
          </cell>
          <cell r="K25">
            <v>0.59999999999999432</v>
          </cell>
          <cell r="L25"/>
          <cell r="M25"/>
          <cell r="N25"/>
          <cell r="O25"/>
          <cell r="P25">
            <v>23.4</v>
          </cell>
          <cell r="Q25">
            <v>192</v>
          </cell>
          <cell r="R25">
            <v>210</v>
          </cell>
          <cell r="S25"/>
          <cell r="T25"/>
          <cell r="U25">
            <v>15.76923076923077</v>
          </cell>
          <cell r="V25">
            <v>6.7948717948717956</v>
          </cell>
          <cell r="W25">
            <v>15.6</v>
          </cell>
          <cell r="X25">
            <v>26.4</v>
          </cell>
          <cell r="Y25">
            <v>24</v>
          </cell>
          <cell r="Z25">
            <v>24</v>
          </cell>
          <cell r="AA25">
            <v>21</v>
          </cell>
          <cell r="AB25"/>
          <cell r="AC25">
            <v>192</v>
          </cell>
          <cell r="AD25">
            <v>3</v>
          </cell>
          <cell r="AE25">
            <v>70</v>
          </cell>
          <cell r="AF25">
            <v>210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715</v>
          </cell>
          <cell r="D26">
            <v>1092</v>
          </cell>
          <cell r="E26">
            <v>495</v>
          </cell>
          <cell r="F26">
            <v>1092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522</v>
          </cell>
          <cell r="K26">
            <v>-27</v>
          </cell>
          <cell r="L26"/>
          <cell r="M26"/>
          <cell r="N26"/>
          <cell r="O26">
            <v>756</v>
          </cell>
          <cell r="P26">
            <v>99</v>
          </cell>
          <cell r="Q26"/>
          <cell r="R26">
            <v>0</v>
          </cell>
          <cell r="S26"/>
          <cell r="T26"/>
          <cell r="U26">
            <v>18.666666666666668</v>
          </cell>
          <cell r="V26">
            <v>18.666666666666668</v>
          </cell>
          <cell r="W26">
            <v>237.6</v>
          </cell>
          <cell r="X26">
            <v>117.8</v>
          </cell>
          <cell r="Y26">
            <v>141.6</v>
          </cell>
          <cell r="Z26">
            <v>125.8</v>
          </cell>
          <cell r="AA26">
            <v>166.6</v>
          </cell>
          <cell r="AB26"/>
          <cell r="AC26">
            <v>0</v>
          </cell>
          <cell r="AD26">
            <v>6</v>
          </cell>
          <cell r="AE26">
            <v>0</v>
          </cell>
          <cell r="AF26">
            <v>0</v>
          </cell>
          <cell r="AG26">
            <v>14</v>
          </cell>
          <cell r="AH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/>
          <cell r="D27"/>
          <cell r="E27"/>
          <cell r="F27"/>
          <cell r="G27">
            <v>0</v>
          </cell>
          <cell r="H27">
            <v>180</v>
          </cell>
          <cell r="I27" t="str">
            <v>матрица</v>
          </cell>
          <cell r="J27"/>
          <cell r="K27">
            <v>0</v>
          </cell>
          <cell r="L27"/>
          <cell r="M27"/>
          <cell r="N27"/>
          <cell r="O27"/>
          <cell r="P27">
            <v>0</v>
          </cell>
          <cell r="Q27"/>
          <cell r="R27"/>
          <cell r="S27"/>
          <cell r="T27"/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нет потребности</v>
          </cell>
          <cell r="AC27">
            <v>0</v>
          </cell>
          <cell r="AD27">
            <v>0</v>
          </cell>
          <cell r="AE27"/>
          <cell r="AF27"/>
          <cell r="AG27">
            <v>14</v>
          </cell>
          <cell r="AH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/>
          <cell r="D28"/>
          <cell r="E28"/>
          <cell r="F28"/>
          <cell r="G28">
            <v>0</v>
          </cell>
          <cell r="H28">
            <v>180</v>
          </cell>
          <cell r="I28" t="str">
            <v>матрица</v>
          </cell>
          <cell r="J28"/>
          <cell r="K28">
            <v>0</v>
          </cell>
          <cell r="L28"/>
          <cell r="M28"/>
          <cell r="N28"/>
          <cell r="O28"/>
          <cell r="P28">
            <v>0</v>
          </cell>
          <cell r="Q28"/>
          <cell r="R28"/>
          <cell r="S28"/>
          <cell r="T28"/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нет потребности</v>
          </cell>
          <cell r="AC28">
            <v>0</v>
          </cell>
          <cell r="AD28">
            <v>0</v>
          </cell>
          <cell r="AE28"/>
          <cell r="AF28"/>
          <cell r="AG28">
            <v>14</v>
          </cell>
          <cell r="AH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534</v>
          </cell>
          <cell r="D29">
            <v>792</v>
          </cell>
          <cell r="E29">
            <v>498</v>
          </cell>
          <cell r="F29">
            <v>774</v>
          </cell>
          <cell r="G29">
            <v>1</v>
          </cell>
          <cell r="H29">
            <v>180</v>
          </cell>
          <cell r="I29" t="str">
            <v>матрица</v>
          </cell>
          <cell r="J29">
            <v>538</v>
          </cell>
          <cell r="K29">
            <v>-40</v>
          </cell>
          <cell r="L29"/>
          <cell r="M29"/>
          <cell r="N29"/>
          <cell r="O29"/>
          <cell r="P29">
            <v>99.6</v>
          </cell>
          <cell r="Q29">
            <v>819.59999999999991</v>
          </cell>
          <cell r="R29">
            <v>792</v>
          </cell>
          <cell r="S29"/>
          <cell r="T29"/>
          <cell r="U29">
            <v>15.72289156626506</v>
          </cell>
          <cell r="V29">
            <v>7.7710843373493983</v>
          </cell>
          <cell r="W29">
            <v>92.4</v>
          </cell>
          <cell r="X29">
            <v>92.4</v>
          </cell>
          <cell r="Y29">
            <v>86.4</v>
          </cell>
          <cell r="Z29">
            <v>111.6</v>
          </cell>
          <cell r="AA29">
            <v>108</v>
          </cell>
          <cell r="AB29"/>
          <cell r="AC29">
            <v>819.59999999999991</v>
          </cell>
          <cell r="AD29">
            <v>6</v>
          </cell>
          <cell r="AE29">
            <v>132</v>
          </cell>
          <cell r="AF29">
            <v>792</v>
          </cell>
          <cell r="AG29">
            <v>12</v>
          </cell>
          <cell r="AH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/>
          <cell r="D30"/>
          <cell r="E30"/>
          <cell r="F30"/>
          <cell r="G30">
            <v>0</v>
          </cell>
          <cell r="H30">
            <v>365</v>
          </cell>
          <cell r="I30" t="str">
            <v>матрица</v>
          </cell>
          <cell r="J30"/>
          <cell r="K30">
            <v>0</v>
          </cell>
          <cell r="L30"/>
          <cell r="M30"/>
          <cell r="N30"/>
          <cell r="O30"/>
          <cell r="P30">
            <v>0</v>
          </cell>
          <cell r="Q30"/>
          <cell r="R30"/>
          <cell r="S30"/>
          <cell r="T30"/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нет потребности</v>
          </cell>
          <cell r="AC30">
            <v>0</v>
          </cell>
          <cell r="AD30">
            <v>0</v>
          </cell>
          <cell r="AE30"/>
          <cell r="AF30"/>
          <cell r="AG30">
            <v>14</v>
          </cell>
          <cell r="AH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34</v>
          </cell>
          <cell r="D31">
            <v>1512</v>
          </cell>
          <cell r="E31">
            <v>177</v>
          </cell>
          <cell r="F31">
            <v>1344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203</v>
          </cell>
          <cell r="K31">
            <v>-26</v>
          </cell>
          <cell r="L31"/>
          <cell r="M31"/>
          <cell r="N31"/>
          <cell r="O31"/>
          <cell r="P31">
            <v>35.4</v>
          </cell>
          <cell r="Q31"/>
          <cell r="R31">
            <v>0</v>
          </cell>
          <cell r="S31"/>
          <cell r="T31"/>
          <cell r="U31">
            <v>37.966101694915253</v>
          </cell>
          <cell r="V31">
            <v>37.966101694915253</v>
          </cell>
          <cell r="W31">
            <v>210.4</v>
          </cell>
          <cell r="X31">
            <v>95.8</v>
          </cell>
          <cell r="Y31">
            <v>100.8</v>
          </cell>
          <cell r="Z31">
            <v>107.6</v>
          </cell>
          <cell r="AA31">
            <v>170.6</v>
          </cell>
          <cell r="AB31"/>
          <cell r="AC31">
            <v>0</v>
          </cell>
          <cell r="AD31">
            <v>12</v>
          </cell>
          <cell r="AE31">
            <v>0</v>
          </cell>
          <cell r="AF31">
            <v>0</v>
          </cell>
          <cell r="AG31">
            <v>14</v>
          </cell>
          <cell r="AH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4</v>
          </cell>
          <cell r="D32">
            <v>1018</v>
          </cell>
          <cell r="E32">
            <v>338</v>
          </cell>
          <cell r="F32">
            <v>672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470</v>
          </cell>
          <cell r="K32">
            <v>-132</v>
          </cell>
          <cell r="L32"/>
          <cell r="M32"/>
          <cell r="N32"/>
          <cell r="O32"/>
          <cell r="P32">
            <v>67.599999999999994</v>
          </cell>
          <cell r="Q32">
            <v>409.59999999999991</v>
          </cell>
          <cell r="R32">
            <v>336</v>
          </cell>
          <cell r="S32"/>
          <cell r="T32"/>
          <cell r="U32">
            <v>14.911242603550297</v>
          </cell>
          <cell r="V32">
            <v>9.9408284023668649</v>
          </cell>
          <cell r="W32">
            <v>157.4</v>
          </cell>
          <cell r="X32">
            <v>79.400000000000006</v>
          </cell>
          <cell r="Y32">
            <v>78.2</v>
          </cell>
          <cell r="Z32">
            <v>91.6</v>
          </cell>
          <cell r="AA32">
            <v>138</v>
          </cell>
          <cell r="AB32"/>
          <cell r="AC32">
            <v>102.39999999999998</v>
          </cell>
          <cell r="AD32">
            <v>12</v>
          </cell>
          <cell r="AE32">
            <v>28</v>
          </cell>
          <cell r="AF32">
            <v>84</v>
          </cell>
          <cell r="AG32">
            <v>14</v>
          </cell>
          <cell r="AH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/>
          <cell r="D33"/>
          <cell r="E33"/>
          <cell r="F33"/>
          <cell r="G33">
            <v>0</v>
          </cell>
          <cell r="H33">
            <v>180</v>
          </cell>
          <cell r="I33" t="str">
            <v>матрица</v>
          </cell>
          <cell r="J33"/>
          <cell r="K33">
            <v>0</v>
          </cell>
          <cell r="L33"/>
          <cell r="M33"/>
          <cell r="N33"/>
          <cell r="O33"/>
          <cell r="P33">
            <v>0</v>
          </cell>
          <cell r="Q33"/>
          <cell r="R33"/>
          <cell r="S33"/>
          <cell r="T33"/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E33"/>
          <cell r="AF33"/>
          <cell r="AG33">
            <v>14</v>
          </cell>
          <cell r="AH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/>
          <cell r="D34"/>
          <cell r="E34"/>
          <cell r="F34"/>
          <cell r="G34">
            <v>0</v>
          </cell>
          <cell r="H34">
            <v>180</v>
          </cell>
          <cell r="I34" t="str">
            <v>матрица</v>
          </cell>
          <cell r="J34"/>
          <cell r="K34">
            <v>0</v>
          </cell>
          <cell r="L34"/>
          <cell r="M34"/>
          <cell r="N34"/>
          <cell r="O34"/>
          <cell r="P34">
            <v>0</v>
          </cell>
          <cell r="Q34"/>
          <cell r="R34"/>
          <cell r="S34"/>
          <cell r="T34"/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E34"/>
          <cell r="AF34"/>
          <cell r="AG34">
            <v>14</v>
          </cell>
          <cell r="AH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/>
          <cell r="D35"/>
          <cell r="E35"/>
          <cell r="F35"/>
          <cell r="G35">
            <v>0</v>
          </cell>
          <cell r="H35">
            <v>180</v>
          </cell>
          <cell r="I35" t="str">
            <v>матрица</v>
          </cell>
          <cell r="J35"/>
          <cell r="K35">
            <v>0</v>
          </cell>
          <cell r="L35"/>
          <cell r="M35"/>
          <cell r="N35"/>
          <cell r="O35"/>
          <cell r="P35">
            <v>0</v>
          </cell>
          <cell r="Q35"/>
          <cell r="R35"/>
          <cell r="S35"/>
          <cell r="T35"/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E35"/>
          <cell r="AF35"/>
          <cell r="AG35">
            <v>12</v>
          </cell>
          <cell r="AH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C36"/>
          <cell r="D36"/>
          <cell r="E36"/>
          <cell r="F36"/>
          <cell r="G36">
            <v>0</v>
          </cell>
          <cell r="H36">
            <v>180</v>
          </cell>
          <cell r="I36" t="str">
            <v>матрица</v>
          </cell>
          <cell r="J36"/>
          <cell r="K36">
            <v>0</v>
          </cell>
          <cell r="L36"/>
          <cell r="M36"/>
          <cell r="N36"/>
          <cell r="O36"/>
          <cell r="P36">
            <v>0</v>
          </cell>
          <cell r="Q36"/>
          <cell r="R36"/>
          <cell r="S36"/>
          <cell r="T36"/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E36"/>
          <cell r="AF36"/>
          <cell r="AG36">
            <v>12</v>
          </cell>
          <cell r="AH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/>
          <cell r="D37"/>
          <cell r="E37"/>
          <cell r="F37"/>
          <cell r="G37">
            <v>0</v>
          </cell>
          <cell r="H37">
            <v>180</v>
          </cell>
          <cell r="I37" t="str">
            <v>матрица</v>
          </cell>
          <cell r="J37"/>
          <cell r="K37">
            <v>0</v>
          </cell>
          <cell r="L37"/>
          <cell r="M37"/>
          <cell r="N37"/>
          <cell r="O37"/>
          <cell r="P37">
            <v>0</v>
          </cell>
          <cell r="Q37"/>
          <cell r="R37"/>
          <cell r="S37"/>
          <cell r="T37"/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E37"/>
          <cell r="AF37"/>
          <cell r="AG37">
            <v>12</v>
          </cell>
          <cell r="AH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</v>
          </cell>
          <cell r="D38">
            <v>768</v>
          </cell>
          <cell r="E38">
            <v>384</v>
          </cell>
          <cell r="F38">
            <v>384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428</v>
          </cell>
          <cell r="K38">
            <v>-44</v>
          </cell>
          <cell r="L38"/>
          <cell r="M38"/>
          <cell r="N38"/>
          <cell r="O38"/>
          <cell r="P38">
            <v>76.8</v>
          </cell>
          <cell r="Q38">
            <v>844.8</v>
          </cell>
          <cell r="R38">
            <v>864</v>
          </cell>
          <cell r="S38"/>
          <cell r="T38"/>
          <cell r="U38">
            <v>16.25</v>
          </cell>
          <cell r="V38">
            <v>5</v>
          </cell>
          <cell r="W38">
            <v>116.4</v>
          </cell>
          <cell r="X38">
            <v>70.400000000000006</v>
          </cell>
          <cell r="Y38">
            <v>61.4</v>
          </cell>
          <cell r="Z38">
            <v>78</v>
          </cell>
          <cell r="AA38">
            <v>88.4</v>
          </cell>
          <cell r="AB38"/>
          <cell r="AC38">
            <v>633.59999999999991</v>
          </cell>
          <cell r="AD38">
            <v>8</v>
          </cell>
          <cell r="AE38">
            <v>108</v>
          </cell>
          <cell r="AF38">
            <v>648</v>
          </cell>
          <cell r="AG38">
            <v>12</v>
          </cell>
          <cell r="AH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C39"/>
          <cell r="D39"/>
          <cell r="E39"/>
          <cell r="F39"/>
          <cell r="G39">
            <v>0</v>
          </cell>
          <cell r="H39">
            <v>180</v>
          </cell>
          <cell r="I39" t="str">
            <v>матрица</v>
          </cell>
          <cell r="J39"/>
          <cell r="K39">
            <v>0</v>
          </cell>
          <cell r="L39"/>
          <cell r="M39"/>
          <cell r="N39"/>
          <cell r="O39"/>
          <cell r="P39">
            <v>0</v>
          </cell>
          <cell r="Q39"/>
          <cell r="R39"/>
          <cell r="S39"/>
          <cell r="T39"/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E39"/>
          <cell r="AF39"/>
          <cell r="AG39">
            <v>12</v>
          </cell>
          <cell r="AH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/>
          <cell r="D40"/>
          <cell r="E40"/>
          <cell r="F40"/>
          <cell r="G40">
            <v>0</v>
          </cell>
          <cell r="H40">
            <v>180</v>
          </cell>
          <cell r="I40" t="str">
            <v>не в матрице</v>
          </cell>
          <cell r="J40"/>
          <cell r="K40">
            <v>0</v>
          </cell>
          <cell r="L40"/>
          <cell r="M40"/>
          <cell r="N40"/>
          <cell r="O40"/>
          <cell r="P40">
            <v>0</v>
          </cell>
          <cell r="Q40"/>
          <cell r="R40"/>
          <cell r="S40"/>
          <cell r="T40"/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вывод</v>
          </cell>
          <cell r="AC40">
            <v>0</v>
          </cell>
          <cell r="AD40">
            <v>0</v>
          </cell>
          <cell r="AE40"/>
          <cell r="AF40"/>
          <cell r="AG40"/>
          <cell r="AH40"/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/>
          <cell r="D41"/>
          <cell r="E41"/>
          <cell r="F41"/>
          <cell r="G41">
            <v>0</v>
          </cell>
          <cell r="H41">
            <v>180</v>
          </cell>
          <cell r="I41" t="str">
            <v>матрица</v>
          </cell>
          <cell r="J41"/>
          <cell r="K41">
            <v>0</v>
          </cell>
          <cell r="L41"/>
          <cell r="M41"/>
          <cell r="N41"/>
          <cell r="O41"/>
          <cell r="P41">
            <v>0</v>
          </cell>
          <cell r="Q41"/>
          <cell r="R41"/>
          <cell r="S41"/>
          <cell r="T41"/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E41"/>
          <cell r="AF41"/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57</v>
          </cell>
          <cell r="D42">
            <v>772</v>
          </cell>
          <cell r="E42">
            <v>193</v>
          </cell>
          <cell r="F42">
            <v>576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222</v>
          </cell>
          <cell r="K42">
            <v>-29</v>
          </cell>
          <cell r="L42"/>
          <cell r="M42"/>
          <cell r="N42"/>
          <cell r="O42"/>
          <cell r="P42">
            <v>38.6</v>
          </cell>
          <cell r="Q42"/>
          <cell r="R42">
            <v>0</v>
          </cell>
          <cell r="S42"/>
          <cell r="T42"/>
          <cell r="U42">
            <v>14.922279792746114</v>
          </cell>
          <cell r="V42">
            <v>14.922279792746114</v>
          </cell>
          <cell r="W42">
            <v>131.6</v>
          </cell>
          <cell r="X42">
            <v>60.2</v>
          </cell>
          <cell r="Y42">
            <v>60.8</v>
          </cell>
          <cell r="Z42">
            <v>78</v>
          </cell>
          <cell r="AA42">
            <v>81.400000000000006</v>
          </cell>
          <cell r="AB42"/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G42">
            <v>12</v>
          </cell>
          <cell r="AH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/>
          <cell r="D43"/>
          <cell r="E43"/>
          <cell r="F43"/>
          <cell r="G43">
            <v>0</v>
          </cell>
          <cell r="H43">
            <v>180</v>
          </cell>
          <cell r="I43" t="str">
            <v>матрица</v>
          </cell>
          <cell r="J43"/>
          <cell r="K43">
            <v>0</v>
          </cell>
          <cell r="L43"/>
          <cell r="M43"/>
          <cell r="N43"/>
          <cell r="O43"/>
          <cell r="P43">
            <v>0</v>
          </cell>
          <cell r="Q43"/>
          <cell r="R43"/>
          <cell r="S43"/>
          <cell r="T43"/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нет потребности</v>
          </cell>
          <cell r="AC43">
            <v>0</v>
          </cell>
          <cell r="AD43">
            <v>0</v>
          </cell>
          <cell r="AE43"/>
          <cell r="AF43"/>
          <cell r="AG43">
            <v>12</v>
          </cell>
          <cell r="AH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C44"/>
          <cell r="D44"/>
          <cell r="E44"/>
          <cell r="F44"/>
          <cell r="G44">
            <v>0</v>
          </cell>
          <cell r="H44">
            <v>180</v>
          </cell>
          <cell r="I44" t="str">
            <v>не в матрице</v>
          </cell>
          <cell r="J44"/>
          <cell r="K44">
            <v>0</v>
          </cell>
          <cell r="L44"/>
          <cell r="M44"/>
          <cell r="N44"/>
          <cell r="O44"/>
          <cell r="P44">
            <v>0</v>
          </cell>
          <cell r="Q44"/>
          <cell r="R44"/>
          <cell r="S44"/>
          <cell r="T44"/>
          <cell r="U44" t="e">
            <v>#DIV/0!</v>
          </cell>
          <cell r="V44" t="e">
            <v>#DIV/0!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вывод</v>
          </cell>
          <cell r="AC44">
            <v>0</v>
          </cell>
          <cell r="AD44">
            <v>0</v>
          </cell>
          <cell r="AE44"/>
          <cell r="AF44"/>
          <cell r="AG44"/>
          <cell r="AH44"/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529</v>
          </cell>
          <cell r="D45">
            <v>1344</v>
          </cell>
          <cell r="E45">
            <v>412</v>
          </cell>
          <cell r="F45">
            <v>1258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749</v>
          </cell>
          <cell r="K45">
            <v>-337</v>
          </cell>
          <cell r="L45"/>
          <cell r="M45"/>
          <cell r="N45"/>
          <cell r="O45">
            <v>672</v>
          </cell>
          <cell r="P45">
            <v>82.4</v>
          </cell>
          <cell r="Q45"/>
          <cell r="R45"/>
          <cell r="S45"/>
          <cell r="T45"/>
          <cell r="U45">
            <v>23.422330097087379</v>
          </cell>
          <cell r="V45">
            <v>23.422330097087379</v>
          </cell>
          <cell r="W45">
            <v>235.6</v>
          </cell>
          <cell r="X45">
            <v>115.8</v>
          </cell>
          <cell r="Y45">
            <v>134.4</v>
          </cell>
          <cell r="Z45">
            <v>161.4</v>
          </cell>
          <cell r="AA45">
            <v>210.2</v>
          </cell>
          <cell r="AB45" t="str">
            <v>вывод</v>
          </cell>
          <cell r="AC45">
            <v>0</v>
          </cell>
          <cell r="AD45">
            <v>0</v>
          </cell>
          <cell r="AE45"/>
          <cell r="AF45"/>
          <cell r="AG45"/>
          <cell r="AH45"/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40</v>
          </cell>
          <cell r="D46">
            <v>384</v>
          </cell>
          <cell r="E46"/>
          <cell r="F46">
            <v>384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</v>
          </cell>
          <cell r="K46">
            <v>-2</v>
          </cell>
          <cell r="L46"/>
          <cell r="M46"/>
          <cell r="N46"/>
          <cell r="O46"/>
          <cell r="P46">
            <v>0</v>
          </cell>
          <cell r="Q46"/>
          <cell r="R46"/>
          <cell r="S46"/>
          <cell r="T46"/>
          <cell r="U46" t="e">
            <v>#DIV/0!</v>
          </cell>
          <cell r="V46" t="e">
            <v>#DIV/0!</v>
          </cell>
          <cell r="W46">
            <v>108.2</v>
          </cell>
          <cell r="X46">
            <v>16.600000000000001</v>
          </cell>
          <cell r="Y46">
            <v>33.799999999999997</v>
          </cell>
          <cell r="Z46">
            <v>26.2</v>
          </cell>
          <cell r="AA46">
            <v>67.599999999999994</v>
          </cell>
          <cell r="AB46" t="str">
            <v>вывод</v>
          </cell>
          <cell r="AC46">
            <v>0</v>
          </cell>
          <cell r="AD46">
            <v>0</v>
          </cell>
          <cell r="AE46"/>
          <cell r="AF46"/>
          <cell r="AG46"/>
          <cell r="AH46"/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850</v>
          </cell>
          <cell r="D47">
            <v>1205</v>
          </cell>
          <cell r="E47">
            <v>900</v>
          </cell>
          <cell r="F47">
            <v>1020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955</v>
          </cell>
          <cell r="K47">
            <v>-55</v>
          </cell>
          <cell r="L47"/>
          <cell r="M47"/>
          <cell r="N47"/>
          <cell r="O47">
            <v>1440</v>
          </cell>
          <cell r="P47">
            <v>180</v>
          </cell>
          <cell r="Q47">
            <v>420</v>
          </cell>
          <cell r="R47">
            <v>420</v>
          </cell>
          <cell r="S47"/>
          <cell r="T47"/>
          <cell r="U47">
            <v>16</v>
          </cell>
          <cell r="V47">
            <v>13.666666666666666</v>
          </cell>
          <cell r="W47">
            <v>239</v>
          </cell>
          <cell r="X47">
            <v>159</v>
          </cell>
          <cell r="Y47">
            <v>168</v>
          </cell>
          <cell r="Z47">
            <v>186</v>
          </cell>
          <cell r="AA47">
            <v>246</v>
          </cell>
          <cell r="AB47"/>
          <cell r="AC47">
            <v>420</v>
          </cell>
          <cell r="AD47">
            <v>5</v>
          </cell>
          <cell r="AE47">
            <v>84</v>
          </cell>
          <cell r="AF47">
            <v>420</v>
          </cell>
          <cell r="AG47">
            <v>12</v>
          </cell>
          <cell r="AH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1761</v>
          </cell>
          <cell r="D48">
            <v>1358</v>
          </cell>
          <cell r="E48">
            <v>1461</v>
          </cell>
          <cell r="F48">
            <v>1383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1550</v>
          </cell>
          <cell r="K48">
            <v>-89</v>
          </cell>
          <cell r="L48"/>
          <cell r="M48"/>
          <cell r="N48"/>
          <cell r="O48">
            <v>1344</v>
          </cell>
          <cell r="P48">
            <v>292.2</v>
          </cell>
          <cell r="Q48"/>
          <cell r="R48"/>
          <cell r="S48"/>
          <cell r="T48"/>
          <cell r="U48">
            <v>9.3326488706365502</v>
          </cell>
          <cell r="V48">
            <v>9.3326488706365502</v>
          </cell>
          <cell r="W48">
            <v>349.4</v>
          </cell>
          <cell r="X48">
            <v>210.2</v>
          </cell>
          <cell r="Y48">
            <v>269.8</v>
          </cell>
          <cell r="Z48">
            <v>233</v>
          </cell>
          <cell r="AA48">
            <v>273.60000000000002</v>
          </cell>
          <cell r="AB48" t="str">
            <v>вывод</v>
          </cell>
          <cell r="AC48">
            <v>0</v>
          </cell>
          <cell r="AD48">
            <v>0</v>
          </cell>
          <cell r="AE48"/>
          <cell r="AF48"/>
          <cell r="AG48"/>
          <cell r="AH48"/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194</v>
          </cell>
          <cell r="D49">
            <v>384</v>
          </cell>
          <cell r="E49">
            <v>149</v>
          </cell>
          <cell r="F49">
            <v>384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146</v>
          </cell>
          <cell r="K49">
            <v>3</v>
          </cell>
          <cell r="L49"/>
          <cell r="M49"/>
          <cell r="N49"/>
          <cell r="O49"/>
          <cell r="P49">
            <v>29.8</v>
          </cell>
          <cell r="Q49"/>
          <cell r="R49"/>
          <cell r="S49"/>
          <cell r="T49"/>
          <cell r="U49">
            <v>12.885906040268456</v>
          </cell>
          <cell r="V49">
            <v>12.885906040268456</v>
          </cell>
          <cell r="W49">
            <v>118.4</v>
          </cell>
          <cell r="X49">
            <v>15.4</v>
          </cell>
          <cell r="Y49">
            <v>29</v>
          </cell>
          <cell r="Z49">
            <v>22.2</v>
          </cell>
          <cell r="AA49">
            <v>72</v>
          </cell>
          <cell r="AB49" t="str">
            <v>вывод</v>
          </cell>
          <cell r="AC49">
            <v>0</v>
          </cell>
          <cell r="AD49">
            <v>0</v>
          </cell>
          <cell r="AE49"/>
          <cell r="AF49"/>
          <cell r="AG49"/>
          <cell r="AH49"/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30</v>
          </cell>
          <cell r="D50"/>
          <cell r="E50">
            <v>23</v>
          </cell>
          <cell r="F50">
            <v>6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21</v>
          </cell>
          <cell r="K50">
            <v>2</v>
          </cell>
          <cell r="L50"/>
          <cell r="M50"/>
          <cell r="N50"/>
          <cell r="O50"/>
          <cell r="P50">
            <v>4.5999999999999996</v>
          </cell>
          <cell r="Q50"/>
          <cell r="R50"/>
          <cell r="S50"/>
          <cell r="T50"/>
          <cell r="U50">
            <v>1.3043478260869565</v>
          </cell>
          <cell r="V50">
            <v>1.3043478260869565</v>
          </cell>
          <cell r="W50">
            <v>3.2</v>
          </cell>
          <cell r="X50">
            <v>5.8</v>
          </cell>
          <cell r="Y50">
            <v>3.4</v>
          </cell>
          <cell r="Z50">
            <v>6.2</v>
          </cell>
          <cell r="AA50">
            <v>3</v>
          </cell>
          <cell r="AB50" t="str">
            <v>вывод</v>
          </cell>
          <cell r="AC50">
            <v>0</v>
          </cell>
          <cell r="AD50">
            <v>0</v>
          </cell>
          <cell r="AE50"/>
          <cell r="AF50"/>
          <cell r="AG50"/>
          <cell r="AH50"/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122</v>
          </cell>
          <cell r="D51"/>
          <cell r="E51">
            <v>34</v>
          </cell>
          <cell r="F51">
            <v>88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32</v>
          </cell>
          <cell r="K51">
            <v>2</v>
          </cell>
          <cell r="L51"/>
          <cell r="M51"/>
          <cell r="N51"/>
          <cell r="O51"/>
          <cell r="P51">
            <v>6.8</v>
          </cell>
          <cell r="Q51"/>
          <cell r="R51">
            <v>0</v>
          </cell>
          <cell r="S51"/>
          <cell r="T51"/>
          <cell r="U51">
            <v>12.941176470588236</v>
          </cell>
          <cell r="V51">
            <v>12.941176470588236</v>
          </cell>
          <cell r="W51">
            <v>4.4000000000000004</v>
          </cell>
          <cell r="X51">
            <v>7.6</v>
          </cell>
          <cell r="Y51">
            <v>8.4</v>
          </cell>
          <cell r="Z51">
            <v>4.2</v>
          </cell>
          <cell r="AA51">
            <v>2.4</v>
          </cell>
          <cell r="AB51"/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176</v>
          </cell>
          <cell r="D52">
            <v>1</v>
          </cell>
          <cell r="E52">
            <v>62</v>
          </cell>
          <cell r="F52">
            <v>109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62</v>
          </cell>
          <cell r="K52">
            <v>0</v>
          </cell>
          <cell r="L52"/>
          <cell r="M52"/>
          <cell r="N52"/>
          <cell r="O52"/>
          <cell r="P52">
            <v>12.4</v>
          </cell>
          <cell r="Q52">
            <v>64.599999999999994</v>
          </cell>
          <cell r="R52">
            <v>96</v>
          </cell>
          <cell r="S52"/>
          <cell r="T52"/>
          <cell r="U52">
            <v>16.532258064516128</v>
          </cell>
          <cell r="V52">
            <v>8.7903225806451619</v>
          </cell>
          <cell r="W52">
            <v>7</v>
          </cell>
          <cell r="X52">
            <v>14.6</v>
          </cell>
          <cell r="Y52">
            <v>15.2</v>
          </cell>
          <cell r="Z52">
            <v>15.8</v>
          </cell>
          <cell r="AA52">
            <v>17</v>
          </cell>
          <cell r="AB52"/>
          <cell r="AC52">
            <v>45.219999999999992</v>
          </cell>
          <cell r="AD52">
            <v>8</v>
          </cell>
          <cell r="AE52">
            <v>12</v>
          </cell>
          <cell r="AF52">
            <v>67.199999999999989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95</v>
          </cell>
          <cell r="D53">
            <v>99</v>
          </cell>
          <cell r="E53">
            <v>61</v>
          </cell>
          <cell r="F53">
            <v>128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59</v>
          </cell>
          <cell r="K53">
            <v>2</v>
          </cell>
          <cell r="L53"/>
          <cell r="M53"/>
          <cell r="N53"/>
          <cell r="O53"/>
          <cell r="P53">
            <v>12.2</v>
          </cell>
          <cell r="Q53">
            <v>67.199999999999989</v>
          </cell>
          <cell r="R53">
            <v>96</v>
          </cell>
          <cell r="S53"/>
          <cell r="T53"/>
          <cell r="U53">
            <v>18.360655737704921</v>
          </cell>
          <cell r="V53">
            <v>10.491803278688526</v>
          </cell>
          <cell r="W53">
            <v>7.6</v>
          </cell>
          <cell r="X53">
            <v>11.6</v>
          </cell>
          <cell r="Y53">
            <v>9.8000000000000007</v>
          </cell>
          <cell r="Z53">
            <v>13.6</v>
          </cell>
          <cell r="AA53">
            <v>10.8</v>
          </cell>
          <cell r="AB53"/>
          <cell r="AC53">
            <v>47.039999999999992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9</v>
          </cell>
          <cell r="D54">
            <v>192</v>
          </cell>
          <cell r="E54">
            <v>31</v>
          </cell>
          <cell r="F54">
            <v>168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31</v>
          </cell>
          <cell r="K54">
            <v>0</v>
          </cell>
          <cell r="L54"/>
          <cell r="M54"/>
          <cell r="N54"/>
          <cell r="O54"/>
          <cell r="P54">
            <v>6.2</v>
          </cell>
          <cell r="Q54"/>
          <cell r="R54">
            <v>0</v>
          </cell>
          <cell r="S54"/>
          <cell r="T54"/>
          <cell r="U54">
            <v>27.096774193548388</v>
          </cell>
          <cell r="V54">
            <v>27.096774193548388</v>
          </cell>
          <cell r="W54">
            <v>14</v>
          </cell>
          <cell r="X54">
            <v>8.1999999999999993</v>
          </cell>
          <cell r="Y54">
            <v>7.8</v>
          </cell>
          <cell r="Z54">
            <v>7.8</v>
          </cell>
          <cell r="AA54">
            <v>9.6</v>
          </cell>
          <cell r="AB54"/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8</v>
          </cell>
          <cell r="D55">
            <v>576</v>
          </cell>
          <cell r="E55">
            <v>190</v>
          </cell>
          <cell r="F55">
            <v>384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257</v>
          </cell>
          <cell r="K55">
            <v>-67</v>
          </cell>
          <cell r="L55"/>
          <cell r="M55"/>
          <cell r="N55"/>
          <cell r="O55"/>
          <cell r="P55">
            <v>38</v>
          </cell>
          <cell r="Q55">
            <v>224</v>
          </cell>
          <cell r="R55">
            <v>192</v>
          </cell>
          <cell r="S55"/>
          <cell r="T55"/>
          <cell r="U55">
            <v>15.157894736842104</v>
          </cell>
          <cell r="V55">
            <v>10.105263157894736</v>
          </cell>
          <cell r="W55">
            <v>103</v>
          </cell>
          <cell r="X55">
            <v>49.4</v>
          </cell>
          <cell r="Y55">
            <v>47.8</v>
          </cell>
          <cell r="Z55">
            <v>66.8</v>
          </cell>
          <cell r="AA55">
            <v>76</v>
          </cell>
          <cell r="AB55"/>
          <cell r="AC55">
            <v>156.79999999999998</v>
          </cell>
          <cell r="AD55">
            <v>8</v>
          </cell>
          <cell r="AE55">
            <v>24</v>
          </cell>
          <cell r="AF55">
            <v>134.39999999999998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с рубленой грудинкой ТМ Стародворье фоу-пак классическая форма 0,7 кг.  Поком</v>
          </cell>
          <cell r="B56" t="str">
            <v>шт</v>
          </cell>
          <cell r="C56"/>
          <cell r="D56">
            <v>2</v>
          </cell>
          <cell r="E56">
            <v>2</v>
          </cell>
          <cell r="F56"/>
          <cell r="G56">
            <v>0</v>
          </cell>
          <cell r="H56" t="e">
            <v>#N/A</v>
          </cell>
          <cell r="I56" t="str">
            <v>не в матрице</v>
          </cell>
          <cell r="J56"/>
          <cell r="K56">
            <v>2</v>
          </cell>
          <cell r="L56"/>
          <cell r="M56"/>
          <cell r="N56"/>
          <cell r="O56"/>
          <cell r="P56">
            <v>0.4</v>
          </cell>
          <cell r="Q56"/>
          <cell r="R56"/>
          <cell r="S56"/>
          <cell r="T56"/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/>
          <cell r="AC56">
            <v>0</v>
          </cell>
          <cell r="AD56">
            <v>0</v>
          </cell>
          <cell r="AE56"/>
          <cell r="AF56"/>
          <cell r="AG56"/>
          <cell r="AH56"/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141</v>
          </cell>
          <cell r="D57">
            <v>100</v>
          </cell>
          <cell r="E57">
            <v>133</v>
          </cell>
          <cell r="F57">
            <v>96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149</v>
          </cell>
          <cell r="K57">
            <v>-16</v>
          </cell>
          <cell r="L57"/>
          <cell r="M57"/>
          <cell r="N57"/>
          <cell r="O57"/>
          <cell r="P57">
            <v>26.6</v>
          </cell>
          <cell r="Q57">
            <v>356.20000000000005</v>
          </cell>
          <cell r="R57">
            <v>384</v>
          </cell>
          <cell r="S57"/>
          <cell r="T57"/>
          <cell r="U57">
            <v>18.045112781954888</v>
          </cell>
          <cell r="V57">
            <v>3.6090225563909772</v>
          </cell>
          <cell r="W57">
            <v>60.8</v>
          </cell>
          <cell r="X57">
            <v>8.1999999999999993</v>
          </cell>
          <cell r="Y57">
            <v>18</v>
          </cell>
          <cell r="Z57">
            <v>10.4</v>
          </cell>
          <cell r="AA57">
            <v>45.6</v>
          </cell>
          <cell r="AB57"/>
          <cell r="AC57">
            <v>320.58000000000004</v>
          </cell>
          <cell r="AD57">
            <v>8</v>
          </cell>
          <cell r="AE57">
            <v>48</v>
          </cell>
          <cell r="AF57">
            <v>345.6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157</v>
          </cell>
          <cell r="D58">
            <v>96</v>
          </cell>
          <cell r="E58">
            <v>136</v>
          </cell>
          <cell r="F58">
            <v>96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143</v>
          </cell>
          <cell r="K58">
            <v>-7</v>
          </cell>
          <cell r="L58"/>
          <cell r="M58"/>
          <cell r="N58"/>
          <cell r="O58"/>
          <cell r="P58">
            <v>27.2</v>
          </cell>
          <cell r="Q58">
            <v>339.2</v>
          </cell>
          <cell r="R58">
            <v>384</v>
          </cell>
          <cell r="S58"/>
          <cell r="T58"/>
          <cell r="U58">
            <v>17.647058823529413</v>
          </cell>
          <cell r="V58">
            <v>3.5294117647058822</v>
          </cell>
          <cell r="W58">
            <v>79.8</v>
          </cell>
          <cell r="X58">
            <v>14.2</v>
          </cell>
          <cell r="Y58">
            <v>17.2</v>
          </cell>
          <cell r="Z58">
            <v>26.4</v>
          </cell>
          <cell r="AA58">
            <v>59.6</v>
          </cell>
          <cell r="AB58"/>
          <cell r="AC58">
            <v>305.27999999999997</v>
          </cell>
          <cell r="AD58">
            <v>8</v>
          </cell>
          <cell r="AE58">
            <v>48</v>
          </cell>
          <cell r="AF58">
            <v>345.6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1125</v>
          </cell>
          <cell r="D59">
            <v>1500</v>
          </cell>
          <cell r="E59">
            <v>980</v>
          </cell>
          <cell r="F59">
            <v>1480</v>
          </cell>
          <cell r="G59">
            <v>1</v>
          </cell>
          <cell r="H59">
            <v>180</v>
          </cell>
          <cell r="I59" t="str">
            <v>матрица</v>
          </cell>
          <cell r="J59">
            <v>980</v>
          </cell>
          <cell r="K59">
            <v>0</v>
          </cell>
          <cell r="L59"/>
          <cell r="M59"/>
          <cell r="N59"/>
          <cell r="O59">
            <v>720</v>
          </cell>
          <cell r="P59">
            <v>196</v>
          </cell>
          <cell r="Q59">
            <v>936</v>
          </cell>
          <cell r="R59">
            <v>960</v>
          </cell>
          <cell r="S59"/>
          <cell r="T59"/>
          <cell r="U59">
            <v>16.122448979591837</v>
          </cell>
          <cell r="V59">
            <v>11.224489795918368</v>
          </cell>
          <cell r="W59">
            <v>227</v>
          </cell>
          <cell r="X59">
            <v>203</v>
          </cell>
          <cell r="Y59">
            <v>196</v>
          </cell>
          <cell r="Z59">
            <v>216</v>
          </cell>
          <cell r="AA59">
            <v>220</v>
          </cell>
          <cell r="AB59"/>
          <cell r="AC59">
            <v>936</v>
          </cell>
          <cell r="AD59">
            <v>5</v>
          </cell>
          <cell r="AE59">
            <v>192</v>
          </cell>
          <cell r="AF59">
            <v>960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574</v>
          </cell>
          <cell r="D60">
            <v>1217</v>
          </cell>
          <cell r="E60">
            <v>592</v>
          </cell>
          <cell r="F60">
            <v>1081</v>
          </cell>
          <cell r="G60">
            <v>1</v>
          </cell>
          <cell r="H60">
            <v>180</v>
          </cell>
          <cell r="I60" t="str">
            <v>матрица</v>
          </cell>
          <cell r="J60">
            <v>938</v>
          </cell>
          <cell r="K60">
            <v>-346</v>
          </cell>
          <cell r="L60"/>
          <cell r="M60"/>
          <cell r="N60"/>
          <cell r="O60">
            <v>840</v>
          </cell>
          <cell r="P60">
            <v>118.4</v>
          </cell>
          <cell r="Q60"/>
          <cell r="R60">
            <v>0</v>
          </cell>
          <cell r="S60"/>
          <cell r="T60"/>
          <cell r="U60">
            <v>16.224662162162161</v>
          </cell>
          <cell r="V60">
            <v>16.224662162162161</v>
          </cell>
          <cell r="W60">
            <v>223</v>
          </cell>
          <cell r="X60">
            <v>132</v>
          </cell>
          <cell r="Y60">
            <v>136.80000000000001</v>
          </cell>
          <cell r="Z60">
            <v>170</v>
          </cell>
          <cell r="AA60">
            <v>172</v>
          </cell>
          <cell r="AB60"/>
          <cell r="AC60">
            <v>0</v>
          </cell>
          <cell r="AD60">
            <v>5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/>
          <cell r="D61"/>
          <cell r="E61"/>
          <cell r="F61"/>
          <cell r="G61">
            <v>0</v>
          </cell>
          <cell r="H61">
            <v>180</v>
          </cell>
          <cell r="I61" t="str">
            <v>матрица</v>
          </cell>
          <cell r="J61"/>
          <cell r="K61">
            <v>0</v>
          </cell>
          <cell r="L61"/>
          <cell r="M61"/>
          <cell r="N61"/>
          <cell r="O61"/>
          <cell r="P61">
            <v>0</v>
          </cell>
          <cell r="Q61"/>
          <cell r="R61"/>
          <cell r="S61"/>
          <cell r="T61"/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потребности</v>
          </cell>
          <cell r="AC61">
            <v>0</v>
          </cell>
          <cell r="AD61">
            <v>0</v>
          </cell>
          <cell r="AE61"/>
          <cell r="AF61"/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/>
          <cell r="D62"/>
          <cell r="E62"/>
          <cell r="F62"/>
          <cell r="G62">
            <v>0</v>
          </cell>
          <cell r="H62">
            <v>180</v>
          </cell>
          <cell r="I62" t="str">
            <v>матрица</v>
          </cell>
          <cell r="J62"/>
          <cell r="K62">
            <v>0</v>
          </cell>
          <cell r="L62"/>
          <cell r="M62"/>
          <cell r="N62"/>
          <cell r="O62"/>
          <cell r="P62">
            <v>0</v>
          </cell>
          <cell r="Q62"/>
          <cell r="R62"/>
          <cell r="S62"/>
          <cell r="T62"/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потребности</v>
          </cell>
          <cell r="AC62">
            <v>0</v>
          </cell>
          <cell r="AD62">
            <v>0</v>
          </cell>
          <cell r="AE62"/>
          <cell r="AF62"/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C63"/>
          <cell r="D63"/>
          <cell r="E63"/>
          <cell r="F63"/>
          <cell r="G63">
            <v>0</v>
          </cell>
          <cell r="H63">
            <v>180</v>
          </cell>
          <cell r="I63" t="str">
            <v>матрица</v>
          </cell>
          <cell r="J63"/>
          <cell r="K63">
            <v>0</v>
          </cell>
          <cell r="L63"/>
          <cell r="M63"/>
          <cell r="N63"/>
          <cell r="O63"/>
          <cell r="P63">
            <v>0</v>
          </cell>
          <cell r="Q63"/>
          <cell r="R63"/>
          <cell r="S63"/>
          <cell r="T63"/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потребности</v>
          </cell>
          <cell r="AC63">
            <v>0</v>
          </cell>
          <cell r="AD63">
            <v>0</v>
          </cell>
          <cell r="AE63"/>
          <cell r="AF63"/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/>
          <cell r="D64"/>
          <cell r="E64"/>
          <cell r="F64"/>
          <cell r="G64">
            <v>0</v>
          </cell>
          <cell r="H64">
            <v>180</v>
          </cell>
          <cell r="I64" t="str">
            <v>матрица</v>
          </cell>
          <cell r="J64"/>
          <cell r="K64">
            <v>0</v>
          </cell>
          <cell r="L64"/>
          <cell r="M64"/>
          <cell r="N64"/>
          <cell r="O64"/>
          <cell r="P64">
            <v>0</v>
          </cell>
          <cell r="Q64"/>
          <cell r="R64"/>
          <cell r="S64"/>
          <cell r="T64"/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нет потребности</v>
          </cell>
          <cell r="AC64">
            <v>0</v>
          </cell>
          <cell r="AD64">
            <v>0</v>
          </cell>
          <cell r="AE64"/>
          <cell r="AF64"/>
          <cell r="AG64">
            <v>14</v>
          </cell>
          <cell r="AH64">
            <v>126</v>
          </cell>
        </row>
        <row r="65">
          <cell r="A65" t="str">
            <v>Фрай-пицца с ветчиной и грибами 3,0 кг. ВЕС.  ПОКОМ</v>
          </cell>
          <cell r="B65" t="str">
            <v>кг</v>
          </cell>
          <cell r="C65">
            <v>39</v>
          </cell>
          <cell r="D65"/>
          <cell r="E65"/>
          <cell r="F65">
            <v>36</v>
          </cell>
          <cell r="G65">
            <v>0</v>
          </cell>
          <cell r="H65" t="e">
            <v>#N/A</v>
          </cell>
          <cell r="I65" t="str">
            <v>не в матрице</v>
          </cell>
          <cell r="J65"/>
          <cell r="K65">
            <v>0</v>
          </cell>
          <cell r="L65"/>
          <cell r="M65"/>
          <cell r="N65"/>
          <cell r="O65"/>
          <cell r="P65">
            <v>0</v>
          </cell>
          <cell r="Q65"/>
          <cell r="R65"/>
          <cell r="S65"/>
          <cell r="T65"/>
          <cell r="U65" t="e">
            <v>#DIV/0!</v>
          </cell>
          <cell r="V65" t="e">
            <v>#DIV/0!</v>
          </cell>
          <cell r="W65">
            <v>0.6</v>
          </cell>
          <cell r="X65">
            <v>0</v>
          </cell>
          <cell r="Y65">
            <v>0.6</v>
          </cell>
          <cell r="Z65">
            <v>0.6</v>
          </cell>
          <cell r="AA65">
            <v>0.6</v>
          </cell>
          <cell r="AB65" t="str">
            <v>дубль / нужно продавать</v>
          </cell>
          <cell r="AC65">
            <v>0</v>
          </cell>
          <cell r="AD65">
            <v>0</v>
          </cell>
          <cell r="AE65"/>
          <cell r="AF65"/>
          <cell r="AG65"/>
          <cell r="AH65"/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/>
          <cell r="D66"/>
          <cell r="E66"/>
          <cell r="F66">
            <v>36</v>
          </cell>
          <cell r="G66">
            <v>1</v>
          </cell>
          <cell r="H66">
            <v>180</v>
          </cell>
          <cell r="I66" t="str">
            <v>матрица</v>
          </cell>
          <cell r="J66"/>
          <cell r="K66">
            <v>0</v>
          </cell>
          <cell r="L66"/>
          <cell r="M66"/>
          <cell r="N66"/>
          <cell r="O66"/>
          <cell r="P66">
            <v>0</v>
          </cell>
          <cell r="Q66"/>
          <cell r="R66">
            <v>0</v>
          </cell>
          <cell r="S66"/>
          <cell r="T66"/>
          <cell r="U66" t="e">
            <v>#DIV/0!</v>
          </cell>
          <cell r="V66" t="e">
            <v>#DIV/0!</v>
          </cell>
          <cell r="W66">
            <v>0.6</v>
          </cell>
          <cell r="X66">
            <v>0</v>
          </cell>
          <cell r="Y66">
            <v>0.6</v>
          </cell>
          <cell r="Z66">
            <v>0.6</v>
          </cell>
          <cell r="AA66">
            <v>0.6</v>
          </cell>
          <cell r="AB66" t="str">
            <v>нужно увеличить продажи!!! / есть дубль / ротация на мини-пиццу</v>
          </cell>
          <cell r="AC66">
            <v>0</v>
          </cell>
          <cell r="AD66">
            <v>3</v>
          </cell>
          <cell r="AE66">
            <v>0</v>
          </cell>
          <cell r="AF66">
            <v>0</v>
          </cell>
          <cell r="AG66">
            <v>14</v>
          </cell>
          <cell r="AH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1186</v>
          </cell>
          <cell r="D67">
            <v>1848</v>
          </cell>
          <cell r="E67">
            <v>1149</v>
          </cell>
          <cell r="F67">
            <v>1680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1259</v>
          </cell>
          <cell r="K67">
            <v>-110</v>
          </cell>
          <cell r="L67"/>
          <cell r="M67"/>
          <cell r="N67"/>
          <cell r="O67"/>
          <cell r="P67">
            <v>229.8</v>
          </cell>
          <cell r="Q67">
            <v>1996.8000000000002</v>
          </cell>
          <cell r="R67">
            <v>2016</v>
          </cell>
          <cell r="S67"/>
          <cell r="T67"/>
          <cell r="U67">
            <v>16.083550913838121</v>
          </cell>
          <cell r="V67">
            <v>7.3107049608355084</v>
          </cell>
          <cell r="W67">
            <v>274.39999999999998</v>
          </cell>
          <cell r="X67">
            <v>191.2</v>
          </cell>
          <cell r="Y67">
            <v>206</v>
          </cell>
          <cell r="Z67">
            <v>220</v>
          </cell>
          <cell r="AA67">
            <v>204.2</v>
          </cell>
          <cell r="AB67"/>
          <cell r="AC67">
            <v>499.20000000000005</v>
          </cell>
          <cell r="AD67">
            <v>12</v>
          </cell>
          <cell r="AE67">
            <v>168</v>
          </cell>
          <cell r="AF67">
            <v>504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1593</v>
          </cell>
          <cell r="D68">
            <v>3</v>
          </cell>
          <cell r="E68">
            <v>890</v>
          </cell>
          <cell r="F68">
            <v>600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890</v>
          </cell>
          <cell r="K68">
            <v>0</v>
          </cell>
          <cell r="L68"/>
          <cell r="M68"/>
          <cell r="N68"/>
          <cell r="O68"/>
          <cell r="P68">
            <v>178</v>
          </cell>
          <cell r="Q68">
            <v>2248</v>
          </cell>
          <cell r="R68">
            <v>2184</v>
          </cell>
          <cell r="S68"/>
          <cell r="T68"/>
          <cell r="U68">
            <v>15.640449438202246</v>
          </cell>
          <cell r="V68">
            <v>3.3707865168539324</v>
          </cell>
          <cell r="W68">
            <v>101</v>
          </cell>
          <cell r="X68">
            <v>136</v>
          </cell>
          <cell r="Y68">
            <v>165</v>
          </cell>
          <cell r="Z68">
            <v>146.4</v>
          </cell>
          <cell r="AA68">
            <v>101.6</v>
          </cell>
          <cell r="AB68"/>
          <cell r="AC68">
            <v>674.4</v>
          </cell>
          <cell r="AD68">
            <v>12</v>
          </cell>
          <cell r="AE68">
            <v>182</v>
          </cell>
          <cell r="AF68">
            <v>655.19999999999993</v>
          </cell>
          <cell r="AG68">
            <v>14</v>
          </cell>
          <cell r="AH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203.4</v>
          </cell>
          <cell r="D69">
            <v>486.2</v>
          </cell>
          <cell r="E69">
            <v>238</v>
          </cell>
          <cell r="F69">
            <v>401.2</v>
          </cell>
          <cell r="G69">
            <v>1</v>
          </cell>
          <cell r="H69">
            <v>180</v>
          </cell>
          <cell r="I69" t="str">
            <v>матрица / Общий прайс</v>
          </cell>
          <cell r="J69">
            <v>239.4</v>
          </cell>
          <cell r="K69">
            <v>-1.4000000000000057</v>
          </cell>
          <cell r="L69"/>
          <cell r="M69"/>
          <cell r="N69"/>
          <cell r="O69"/>
          <cell r="P69">
            <v>47.6</v>
          </cell>
          <cell r="Q69">
            <v>360.40000000000003</v>
          </cell>
          <cell r="R69">
            <v>356.4</v>
          </cell>
          <cell r="S69"/>
          <cell r="T69"/>
          <cell r="U69">
            <v>15.915966386554619</v>
          </cell>
          <cell r="V69">
            <v>8.4285714285714288</v>
          </cell>
          <cell r="W69">
            <v>46.44</v>
          </cell>
          <cell r="X69">
            <v>39.239999999999988</v>
          </cell>
          <cell r="Y69">
            <v>35.72</v>
          </cell>
          <cell r="Z69">
            <v>42.12</v>
          </cell>
          <cell r="AA69">
            <v>32.08</v>
          </cell>
          <cell r="AB69"/>
          <cell r="AC69">
            <v>360.40000000000003</v>
          </cell>
          <cell r="AD69">
            <v>1.8</v>
          </cell>
          <cell r="AE69">
            <v>197.99999999999997</v>
          </cell>
          <cell r="AF69">
            <v>356.4</v>
          </cell>
          <cell r="AG69">
            <v>18</v>
          </cell>
          <cell r="AH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925</v>
          </cell>
          <cell r="D70">
            <v>672</v>
          </cell>
          <cell r="E70">
            <v>699</v>
          </cell>
          <cell r="F70">
            <v>800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696</v>
          </cell>
          <cell r="K70">
            <v>3</v>
          </cell>
          <cell r="L70"/>
          <cell r="M70"/>
          <cell r="N70"/>
          <cell r="O70"/>
          <cell r="P70">
            <v>139.80000000000001</v>
          </cell>
          <cell r="Q70">
            <v>1436.8000000000002</v>
          </cell>
          <cell r="R70">
            <v>1512</v>
          </cell>
          <cell r="S70"/>
          <cell r="T70"/>
          <cell r="U70">
            <v>16.537911301859797</v>
          </cell>
          <cell r="V70">
            <v>5.7224606580829755</v>
          </cell>
          <cell r="W70">
            <v>103.4</v>
          </cell>
          <cell r="X70">
            <v>117.2</v>
          </cell>
          <cell r="Y70">
            <v>125.2</v>
          </cell>
          <cell r="Z70">
            <v>151</v>
          </cell>
          <cell r="AA70">
            <v>121</v>
          </cell>
          <cell r="AB70"/>
          <cell r="AC70">
            <v>431.04</v>
          </cell>
          <cell r="AD70">
            <v>12</v>
          </cell>
          <cell r="AE70">
            <v>126</v>
          </cell>
          <cell r="AF70">
            <v>453.59999999999997</v>
          </cell>
          <cell r="AG70">
            <v>14</v>
          </cell>
          <cell r="AH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129</v>
          </cell>
          <cell r="D71">
            <v>120</v>
          </cell>
          <cell r="E71">
            <v>40</v>
          </cell>
          <cell r="F71">
            <v>185</v>
          </cell>
          <cell r="G71">
            <v>0</v>
          </cell>
          <cell r="H71">
            <v>365</v>
          </cell>
          <cell r="I71" t="str">
            <v>не в матрице</v>
          </cell>
          <cell r="J71">
            <v>34</v>
          </cell>
          <cell r="K71">
            <v>6</v>
          </cell>
          <cell r="L71"/>
          <cell r="M71"/>
          <cell r="N71"/>
          <cell r="O71"/>
          <cell r="P71">
            <v>8</v>
          </cell>
          <cell r="Q71"/>
          <cell r="R71"/>
          <cell r="S71"/>
          <cell r="T71"/>
          <cell r="U71">
            <v>23.125</v>
          </cell>
          <cell r="V71">
            <v>23.125</v>
          </cell>
          <cell r="W71">
            <v>9.4</v>
          </cell>
          <cell r="X71">
            <v>17.600000000000001</v>
          </cell>
          <cell r="Y71">
            <v>14.4</v>
          </cell>
          <cell r="Z71">
            <v>21.6</v>
          </cell>
          <cell r="AA71">
            <v>12</v>
          </cell>
          <cell r="AB71" t="str">
            <v>вывод</v>
          </cell>
          <cell r="AC71">
            <v>0</v>
          </cell>
          <cell r="AD71">
            <v>0</v>
          </cell>
          <cell r="AE71"/>
          <cell r="AF71"/>
          <cell r="AG71"/>
          <cell r="AH71"/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/>
          <cell r="D72"/>
          <cell r="E72"/>
          <cell r="F72"/>
          <cell r="G72">
            <v>0</v>
          </cell>
          <cell r="H72">
            <v>180</v>
          </cell>
          <cell r="I72" t="str">
            <v>матрица</v>
          </cell>
          <cell r="J72"/>
          <cell r="K72">
            <v>0</v>
          </cell>
          <cell r="L72"/>
          <cell r="M72"/>
          <cell r="N72"/>
          <cell r="O72"/>
          <cell r="P72">
            <v>0</v>
          </cell>
          <cell r="Q72"/>
          <cell r="R72"/>
          <cell r="S72"/>
          <cell r="T72"/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str">
            <v>нет потребности</v>
          </cell>
          <cell r="AC72">
            <v>0</v>
          </cell>
          <cell r="AD72">
            <v>0</v>
          </cell>
          <cell r="AE72"/>
          <cell r="AF72"/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/>
          <cell r="D73"/>
          <cell r="E73"/>
          <cell r="F73"/>
          <cell r="G73">
            <v>0</v>
          </cell>
          <cell r="H73">
            <v>180</v>
          </cell>
          <cell r="I73" t="str">
            <v>матрица</v>
          </cell>
          <cell r="J73"/>
          <cell r="K73">
            <v>0</v>
          </cell>
          <cell r="L73"/>
          <cell r="M73"/>
          <cell r="N73"/>
          <cell r="O73"/>
          <cell r="P73">
            <v>0</v>
          </cell>
          <cell r="Q73"/>
          <cell r="R73"/>
          <cell r="S73"/>
          <cell r="T73"/>
          <cell r="U73" t="e">
            <v>#DIV/0!</v>
          </cell>
          <cell r="V73" t="e">
            <v>#DIV/0!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>нет потребности</v>
          </cell>
          <cell r="AC73">
            <v>0</v>
          </cell>
          <cell r="AD73">
            <v>0</v>
          </cell>
          <cell r="AE73"/>
          <cell r="AF73"/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1126</v>
          </cell>
          <cell r="D74">
            <v>1850</v>
          </cell>
          <cell r="E74">
            <v>1207</v>
          </cell>
          <cell r="F74">
            <v>1580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1203</v>
          </cell>
          <cell r="K74">
            <v>4</v>
          </cell>
          <cell r="L74"/>
          <cell r="M74"/>
          <cell r="N74"/>
          <cell r="O74"/>
          <cell r="P74">
            <v>241.4</v>
          </cell>
          <cell r="Q74">
            <v>2282.4</v>
          </cell>
          <cell r="R74">
            <v>2352</v>
          </cell>
          <cell r="S74"/>
          <cell r="T74"/>
          <cell r="U74">
            <v>16.288318144159071</v>
          </cell>
          <cell r="V74">
            <v>6.5451532725766359</v>
          </cell>
          <cell r="W74">
            <v>271.2</v>
          </cell>
          <cell r="X74">
            <v>214.6</v>
          </cell>
          <cell r="Y74">
            <v>211.8</v>
          </cell>
          <cell r="Z74">
            <v>221.8</v>
          </cell>
          <cell r="AA74">
            <v>267.8</v>
          </cell>
          <cell r="AB74"/>
          <cell r="AC74">
            <v>570.6</v>
          </cell>
          <cell r="AD74">
            <v>12</v>
          </cell>
          <cell r="AE74">
            <v>196</v>
          </cell>
          <cell r="AF74">
            <v>588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958</v>
          </cell>
          <cell r="D75">
            <v>2352</v>
          </cell>
          <cell r="E75">
            <v>1399</v>
          </cell>
          <cell r="F75">
            <v>1728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1391</v>
          </cell>
          <cell r="K75">
            <v>8</v>
          </cell>
          <cell r="L75"/>
          <cell r="M75"/>
          <cell r="N75"/>
          <cell r="O75"/>
          <cell r="P75">
            <v>279.8</v>
          </cell>
          <cell r="Q75">
            <v>2748.8</v>
          </cell>
          <cell r="R75">
            <v>2688</v>
          </cell>
          <cell r="S75"/>
          <cell r="T75"/>
          <cell r="U75">
            <v>15.782701929949964</v>
          </cell>
          <cell r="V75">
            <v>6.1758398856325947</v>
          </cell>
          <cell r="W75">
            <v>292.60000000000002</v>
          </cell>
          <cell r="X75">
            <v>233.8</v>
          </cell>
          <cell r="Y75">
            <v>214</v>
          </cell>
          <cell r="Z75">
            <v>247.2</v>
          </cell>
          <cell r="AA75">
            <v>242.6</v>
          </cell>
          <cell r="AB75"/>
          <cell r="AC75">
            <v>687.2</v>
          </cell>
          <cell r="AD75">
            <v>12</v>
          </cell>
          <cell r="AE75">
            <v>224</v>
          </cell>
          <cell r="AF75">
            <v>672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210.6</v>
          </cell>
          <cell r="D76"/>
          <cell r="E76">
            <v>91.8</v>
          </cell>
          <cell r="F76">
            <v>118.8</v>
          </cell>
          <cell r="G76">
            <v>1</v>
          </cell>
          <cell r="H76">
            <v>180</v>
          </cell>
          <cell r="I76" t="str">
            <v>матрица</v>
          </cell>
          <cell r="J76">
            <v>91.8</v>
          </cell>
          <cell r="K76">
            <v>0</v>
          </cell>
          <cell r="L76"/>
          <cell r="M76"/>
          <cell r="N76"/>
          <cell r="O76"/>
          <cell r="P76">
            <v>18.36</v>
          </cell>
          <cell r="Q76">
            <v>174.95999999999998</v>
          </cell>
          <cell r="R76">
            <v>189</v>
          </cell>
          <cell r="S76"/>
          <cell r="T76"/>
          <cell r="U76">
            <v>16.764705882352942</v>
          </cell>
          <cell r="V76">
            <v>6.4705882352941178</v>
          </cell>
          <cell r="W76">
            <v>10.8</v>
          </cell>
          <cell r="X76">
            <v>7.56</v>
          </cell>
          <cell r="Y76">
            <v>17.82</v>
          </cell>
          <cell r="Z76">
            <v>0.54</v>
          </cell>
          <cell r="AA76">
            <v>8.64</v>
          </cell>
          <cell r="AB76"/>
          <cell r="AC76">
            <v>174.95999999999998</v>
          </cell>
          <cell r="AD76">
            <v>2.7</v>
          </cell>
          <cell r="AE76">
            <v>70</v>
          </cell>
          <cell r="AF76">
            <v>189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1304.2</v>
          </cell>
          <cell r="D77">
            <v>1440.8</v>
          </cell>
          <cell r="E77">
            <v>1000</v>
          </cell>
          <cell r="F77">
            <v>1645</v>
          </cell>
          <cell r="G77">
            <v>1</v>
          </cell>
          <cell r="H77">
            <v>180</v>
          </cell>
          <cell r="I77" t="str">
            <v>матрица</v>
          </cell>
          <cell r="J77">
            <v>1113.0999999999999</v>
          </cell>
          <cell r="K77">
            <v>-113.09999999999991</v>
          </cell>
          <cell r="L77"/>
          <cell r="M77"/>
          <cell r="N77"/>
          <cell r="O77"/>
          <cell r="P77">
            <v>200</v>
          </cell>
          <cell r="Q77">
            <v>1555</v>
          </cell>
          <cell r="R77">
            <v>1560</v>
          </cell>
          <cell r="S77"/>
          <cell r="T77"/>
          <cell r="U77">
            <v>16.024999999999999</v>
          </cell>
          <cell r="V77">
            <v>8.2249999999999996</v>
          </cell>
          <cell r="W77">
            <v>190.08</v>
          </cell>
          <cell r="X77">
            <v>197.08</v>
          </cell>
          <cell r="Y77">
            <v>185</v>
          </cell>
          <cell r="Z77">
            <v>182</v>
          </cell>
          <cell r="AA77">
            <v>180</v>
          </cell>
          <cell r="AB77"/>
          <cell r="AC77">
            <v>1555</v>
          </cell>
          <cell r="AD77">
            <v>5</v>
          </cell>
          <cell r="AE77">
            <v>312</v>
          </cell>
          <cell r="AF77">
            <v>1560</v>
          </cell>
          <cell r="AG77">
            <v>12</v>
          </cell>
          <cell r="AH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429</v>
          </cell>
          <cell r="D78">
            <v>264</v>
          </cell>
          <cell r="E78">
            <v>301</v>
          </cell>
          <cell r="F78">
            <v>264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315</v>
          </cell>
          <cell r="K78">
            <v>-14</v>
          </cell>
          <cell r="L78"/>
          <cell r="M78"/>
          <cell r="N78"/>
          <cell r="O78"/>
          <cell r="P78">
            <v>60.2</v>
          </cell>
          <cell r="Q78">
            <v>699.2</v>
          </cell>
          <cell r="R78">
            <v>792</v>
          </cell>
          <cell r="S78"/>
          <cell r="T78"/>
          <cell r="U78">
            <v>17.541528239202655</v>
          </cell>
          <cell r="V78">
            <v>4.3853820598006639</v>
          </cell>
          <cell r="W78">
            <v>219.6</v>
          </cell>
          <cell r="X78">
            <v>25.6</v>
          </cell>
          <cell r="Y78">
            <v>22.6</v>
          </cell>
          <cell r="Z78">
            <v>36.4</v>
          </cell>
          <cell r="AA78">
            <v>135.4</v>
          </cell>
          <cell r="AB78"/>
          <cell r="AC78">
            <v>97.888000000000019</v>
          </cell>
          <cell r="AD78">
            <v>22</v>
          </cell>
          <cell r="AE78">
            <v>36</v>
          </cell>
          <cell r="AF78">
            <v>110.88000000000001</v>
          </cell>
          <cell r="AG78">
            <v>12</v>
          </cell>
          <cell r="AH78">
            <v>84</v>
          </cell>
        </row>
        <row r="79">
          <cell r="A79" t="str">
            <v>Пельмени "Бигбули #МЕГАВКУСИЩЕ с сочной грудинкой" 0,7 сфера ТМ "Горячая штучка"</v>
          </cell>
          <cell r="B79" t="str">
            <v>шт</v>
          </cell>
          <cell r="C79"/>
          <cell r="D79"/>
          <cell r="E79"/>
          <cell r="F79"/>
          <cell r="G79">
            <v>0.7</v>
          </cell>
          <cell r="H79">
            <v>180</v>
          </cell>
          <cell r="I79" t="str">
            <v>матрица</v>
          </cell>
          <cell r="J79"/>
          <cell r="K79"/>
          <cell r="L79"/>
          <cell r="M79"/>
          <cell r="N79"/>
          <cell r="O79"/>
          <cell r="P79">
            <v>0</v>
          </cell>
          <cell r="Q79">
            <v>120</v>
          </cell>
          <cell r="R79">
            <v>120</v>
          </cell>
          <cell r="S79"/>
          <cell r="T79" t="str">
            <v>SU003532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84</v>
          </cell>
          <cell r="AD79">
            <v>10</v>
          </cell>
          <cell r="AE79">
            <v>12</v>
          </cell>
          <cell r="AF79">
            <v>84</v>
          </cell>
          <cell r="AG79">
            <v>12</v>
          </cell>
          <cell r="AH79">
            <v>84</v>
          </cell>
        </row>
        <row r="80">
          <cell r="A80" t="str">
            <v>Пельмени "Бигбули #МЕГАМАСЛИЩЕ со сливочным маслом" 0,4 сфера ТМ "Горячая штучка"</v>
          </cell>
          <cell r="B80" t="str">
            <v>шт</v>
          </cell>
          <cell r="C80"/>
          <cell r="D80"/>
          <cell r="E80"/>
          <cell r="F80"/>
          <cell r="G80">
            <v>0.4</v>
          </cell>
          <cell r="H80">
            <v>180</v>
          </cell>
          <cell r="I80" t="str">
            <v>матрица</v>
          </cell>
          <cell r="J80"/>
          <cell r="K80"/>
          <cell r="L80"/>
          <cell r="M80"/>
          <cell r="N80"/>
          <cell r="O80"/>
          <cell r="P80">
            <v>0</v>
          </cell>
          <cell r="Q80">
            <v>192</v>
          </cell>
          <cell r="R80">
            <v>192</v>
          </cell>
          <cell r="S80"/>
          <cell r="T80" t="str">
            <v>SU003531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76.800000000000011</v>
          </cell>
          <cell r="AD80">
            <v>16</v>
          </cell>
          <cell r="AE80">
            <v>12</v>
          </cell>
          <cell r="AF80">
            <v>76.800000000000011</v>
          </cell>
          <cell r="AG80">
            <v>12</v>
          </cell>
          <cell r="AH80">
            <v>84</v>
          </cell>
        </row>
        <row r="81">
          <cell r="A81" t="str">
            <v>Пельмени "Бульмени с говядиной и свининой" 0,7 Сфера ТМ "Горячая штучка"</v>
          </cell>
          <cell r="B81" t="str">
            <v>шт</v>
          </cell>
          <cell r="C81"/>
          <cell r="D81"/>
          <cell r="E81"/>
          <cell r="F81"/>
          <cell r="G81">
            <v>0.7</v>
          </cell>
          <cell r="H81">
            <v>180</v>
          </cell>
          <cell r="I81" t="str">
            <v>матрица</v>
          </cell>
          <cell r="J81"/>
          <cell r="K81"/>
          <cell r="L81"/>
          <cell r="M81"/>
          <cell r="N81"/>
          <cell r="O81"/>
          <cell r="P81">
            <v>0</v>
          </cell>
          <cell r="Q81">
            <v>120</v>
          </cell>
          <cell r="R81">
            <v>120</v>
          </cell>
          <cell r="S81"/>
          <cell r="T81" t="str">
            <v>SU003460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новинка</v>
          </cell>
          <cell r="AC81">
            <v>84</v>
          </cell>
          <cell r="AD81">
            <v>10</v>
          </cell>
          <cell r="AE81">
            <v>12</v>
          </cell>
          <cell r="AF81">
            <v>84</v>
          </cell>
          <cell r="AG81">
            <v>12</v>
          </cell>
          <cell r="AH81">
            <v>84</v>
          </cell>
        </row>
        <row r="82">
          <cell r="A82" t="str">
            <v>Пельмени "Бульмени с говядиной и свининой" 0,4 Сфера ТМ "Горячая штучка"</v>
          </cell>
          <cell r="B82" t="str">
            <v>шт</v>
          </cell>
          <cell r="C82"/>
          <cell r="D82"/>
          <cell r="E82"/>
          <cell r="F82"/>
          <cell r="G82">
            <v>0.4</v>
          </cell>
          <cell r="H82">
            <v>180</v>
          </cell>
          <cell r="I82" t="str">
            <v>матрица</v>
          </cell>
          <cell r="J82"/>
          <cell r="K82"/>
          <cell r="L82"/>
          <cell r="M82"/>
          <cell r="N82"/>
          <cell r="O82"/>
          <cell r="P82">
            <v>0</v>
          </cell>
          <cell r="Q82">
            <v>192</v>
          </cell>
          <cell r="R82">
            <v>192</v>
          </cell>
          <cell r="S82"/>
          <cell r="T82" t="str">
            <v>SU003526</v>
          </cell>
          <cell r="U82" t="e">
            <v>#DIV/0!</v>
          </cell>
          <cell r="V82" t="e">
            <v>#DIV/0!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новинка</v>
          </cell>
          <cell r="AC82">
            <v>76.800000000000011</v>
          </cell>
          <cell r="AD82">
            <v>16</v>
          </cell>
          <cell r="AE82">
            <v>12</v>
          </cell>
          <cell r="AF82">
            <v>76.800000000000011</v>
          </cell>
          <cell r="AG82">
            <v>12</v>
          </cell>
          <cell r="AH82">
            <v>84</v>
          </cell>
        </row>
        <row r="83">
          <cell r="A83" t="str">
            <v>Пельмени "Бульмени со сливочным маслом" 0,7 Сфера ТМ "Горячая штучка"</v>
          </cell>
          <cell r="B83" t="str">
            <v>шт</v>
          </cell>
          <cell r="C83"/>
          <cell r="D83"/>
          <cell r="E83"/>
          <cell r="F83"/>
          <cell r="G83">
            <v>0.7</v>
          </cell>
          <cell r="H83">
            <v>180</v>
          </cell>
          <cell r="I83" t="str">
            <v>матрица</v>
          </cell>
          <cell r="J83"/>
          <cell r="K83"/>
          <cell r="L83"/>
          <cell r="M83"/>
          <cell r="N83"/>
          <cell r="O83"/>
          <cell r="P83">
            <v>0</v>
          </cell>
          <cell r="Q83">
            <v>120</v>
          </cell>
          <cell r="R83">
            <v>120</v>
          </cell>
          <cell r="S83"/>
          <cell r="T83" t="str">
            <v>SU003459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новинка</v>
          </cell>
          <cell r="AC83">
            <v>84</v>
          </cell>
          <cell r="AD83">
            <v>10</v>
          </cell>
          <cell r="AE83">
            <v>12</v>
          </cell>
          <cell r="AF83">
            <v>84</v>
          </cell>
          <cell r="AG83">
            <v>12</v>
          </cell>
          <cell r="AH83">
            <v>84</v>
          </cell>
        </row>
        <row r="84">
          <cell r="A84" t="str">
            <v>Пельмени "Бульмени со сливочным маслом" 0,4 Сфера ТМ "Горячая штучка"</v>
          </cell>
          <cell r="B84" t="str">
            <v>шт</v>
          </cell>
          <cell r="C84"/>
          <cell r="D84"/>
          <cell r="E84"/>
          <cell r="F84"/>
          <cell r="G84">
            <v>0.4</v>
          </cell>
          <cell r="H84">
            <v>180</v>
          </cell>
          <cell r="I84" t="str">
            <v>матрица</v>
          </cell>
          <cell r="J84"/>
          <cell r="K84"/>
          <cell r="L84"/>
          <cell r="M84"/>
          <cell r="N84"/>
          <cell r="O84"/>
          <cell r="P84">
            <v>0</v>
          </cell>
          <cell r="Q84">
            <v>192</v>
          </cell>
          <cell r="R84">
            <v>192</v>
          </cell>
          <cell r="S84"/>
          <cell r="T84" t="str">
            <v>SU003528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76.800000000000011</v>
          </cell>
          <cell r="AD84">
            <v>16</v>
          </cell>
          <cell r="AE84">
            <v>12</v>
          </cell>
          <cell r="AF84">
            <v>76.800000000000011</v>
          </cell>
          <cell r="AG84">
            <v>12</v>
          </cell>
          <cell r="AH84">
            <v>84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G485"/>
          <cell r="AH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  <cell r="AH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  <cell r="T487"/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G487"/>
          <cell r="AH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  <cell r="T488"/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G488"/>
          <cell r="AH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  <cell r="AH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G490"/>
          <cell r="AH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G491"/>
          <cell r="AH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  <cell r="AH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  <cell r="AH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  <cell r="AH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  <cell r="AH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  <cell r="AH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  <cell r="AH49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SU003609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SU003609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SU003609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SU003604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SU003604</v>
          </cell>
        </row>
        <row r="21">
          <cell r="A21" t="str">
            <v>Готовые чебупели 0,3 кг Горячая Штучка сочные с мясом</v>
          </cell>
          <cell r="B21" t="str">
            <v>SU003604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</row>
        <row r="24">
          <cell r="A24" t="str">
            <v>Готовые чебуреки со свининой и говядиной ТМ Горячая штучка ТС Базовый ассортимент 0,36 кг  ПОКОМ</v>
          </cell>
          <cell r="B24" t="str">
            <v>SU002558</v>
          </cell>
        </row>
        <row r="25">
          <cell r="A25" t="str">
            <v>Чебуреки со свининой и говядиной 0,36</v>
          </cell>
          <cell r="B25" t="str">
            <v>SU002558</v>
          </cell>
        </row>
        <row r="26">
          <cell r="A26" t="str">
            <v>Готовые чебуреки со свининой и говядиной Гор.шт.0,36 кг зам.  ПОКОМ</v>
          </cell>
          <cell r="B26" t="str">
            <v>SU002558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</row>
        <row r="28">
          <cell r="A28" t="str">
            <v>Готовые чебуреки 0,09 кг Горячая Штучка Шоу-бокс с мясом тара 2</v>
          </cell>
          <cell r="B28" t="str">
            <v>SU002573</v>
          </cell>
        </row>
        <row r="29">
          <cell r="A29" t="str">
            <v>Чебуреки с мясом Базовый ассортимент Штучка 0,09 Пленка Горячая штучка</v>
          </cell>
          <cell r="B29" t="str">
            <v>SU002573</v>
          </cell>
        </row>
        <row r="30">
          <cell r="A30" t="str">
            <v>Готовые чебуреки с мясом ТМ Горячая штучка 0,09 кг флоу-пак ПОКОМ</v>
          </cell>
          <cell r="B30" t="str">
            <v>SU002573</v>
          </cell>
        </row>
        <row r="31">
          <cell r="A31" t="str">
            <v>Чебуреки «Сочный мегачебурек» Весовой ТМ «No Name»</v>
          </cell>
          <cell r="B31" t="str">
            <v>SU003025</v>
          </cell>
        </row>
        <row r="32">
          <cell r="A32" t="str">
            <v>Сочный мегачебурек ТМ Зареченские ВЕС ПОКОМ</v>
          </cell>
          <cell r="B32" t="str">
            <v>SU003025</v>
          </cell>
        </row>
        <row r="33">
          <cell r="A33" t="str">
            <v>Готовые чебуреки Сочный мегачебурек.Готовые жареные.ВЕС  ПОКОМ</v>
          </cell>
          <cell r="B33" t="str">
            <v>SU003025</v>
          </cell>
        </row>
        <row r="34">
          <cell r="A34" t="str">
            <v>Мини-шарики с курочкой и сыром ТМ Зареченские ВЕС  ПОКОМ</v>
          </cell>
          <cell r="B34" t="str">
            <v>SU003448</v>
          </cell>
        </row>
        <row r="35">
          <cell r="A35" t="str">
            <v>Мини-шарики с курочкой и сыром ТМ Зареченские ВЕС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.ВЕС  Поком</v>
          </cell>
          <cell r="B36" t="str">
            <v>SU003448</v>
          </cell>
        </row>
        <row r="37">
          <cell r="A37" t="str">
            <v>Жар-боллы с курочкой и сыром, ВЕС  ПОКОМ</v>
          </cell>
          <cell r="B37" t="str">
            <v>SU003448</v>
          </cell>
        </row>
        <row r="38">
          <cell r="A38" t="str">
            <v>Жар-боллы с курочкой и сыром, ВЕС ТМ Зареченские  ПОКОМ</v>
          </cell>
          <cell r="B38" t="str">
            <v>SU003448</v>
          </cell>
        </row>
        <row r="39">
          <cell r="A39" t="str">
            <v>Жар-боллы с курочкой и сыром ТМ Зареченские .  Поком</v>
          </cell>
          <cell r="B39" t="str">
            <v>SU003448</v>
          </cell>
        </row>
        <row r="40">
          <cell r="A40" t="str">
            <v>Жар-боллы с курочкой и сыром. Кулинарные изделия рубленые в тесте куриные жареные  ПОКОМ</v>
          </cell>
          <cell r="B40" t="str">
            <v>SU003448</v>
          </cell>
        </row>
        <row r="41">
          <cell r="A41" t="str">
            <v>Жар-ладушки с клубникой и вишней. Изделия хлебобулочные жареные с начинкой замороженные</v>
          </cell>
          <cell r="B41" t="str">
            <v>SU003023</v>
          </cell>
        </row>
        <row r="42">
          <cell r="A42" t="str">
            <v>«Жар-ладушки с клубникой и вишней» Весовые ТМ «No name»</v>
          </cell>
          <cell r="B42" t="str">
            <v>SU003023</v>
          </cell>
        </row>
        <row r="43">
          <cell r="A43" t="str">
            <v>Жар-ладушки с клубникой и вишней ТМ Зареченские ТС Зареченские продукты.  Поком</v>
          </cell>
          <cell r="B43" t="str">
            <v>SU003023</v>
          </cell>
        </row>
        <row r="44">
          <cell r="A44" t="str">
            <v>Жар-ладушки с клубникой и вишней ВЕС ТМ Зареченские  ПОКОМ</v>
          </cell>
          <cell r="B44" t="str">
            <v>SU003023</v>
          </cell>
        </row>
        <row r="45">
          <cell r="A45" t="str">
            <v>Жар-ладушки с клубникой и вишней ТМ Зареченские ВЕС ПОКОМ</v>
          </cell>
          <cell r="B45" t="str">
            <v>SU003023</v>
          </cell>
        </row>
        <row r="46">
          <cell r="A46" t="str">
            <v>Жар-ладушки с клубникой и вишней. Жареные с начинкой.ВЕС  ПОКОМ</v>
          </cell>
          <cell r="B46" t="str">
            <v>SU003023</v>
          </cell>
        </row>
        <row r="47">
          <cell r="A47" t="str">
            <v>Жар-ладушки с мясом, картофелем и грибами No name ПГП Весовые No name 3,7 кг</v>
          </cell>
          <cell r="B47" t="str">
            <v>SU003016</v>
          </cell>
        </row>
        <row r="48">
          <cell r="A48" t="str">
            <v>Жар-ладушки с мясом, картофелем и грибами ВЕС ТМ Зареченские  ПОКОМ</v>
          </cell>
          <cell r="B48" t="str">
            <v>SU003016</v>
          </cell>
        </row>
        <row r="49">
          <cell r="A49" t="str">
            <v>Жар-ладушки с мясом, картофелем и грибами. ВЕС  ПОКОМ</v>
          </cell>
          <cell r="B49" t="str">
            <v>SU003016</v>
          </cell>
        </row>
        <row r="50">
          <cell r="A50" t="str">
            <v>Жар-ладушки с мясом No name ПГП Весовые No name  3,7 кг</v>
          </cell>
          <cell r="B50" t="str">
            <v>SU003439</v>
          </cell>
        </row>
        <row r="51">
          <cell r="A51" t="str">
            <v>Жар-ладушки с мясом ТМ Зареченские ВЕС ПОКОМ</v>
          </cell>
          <cell r="B51" t="str">
            <v>SU003439</v>
          </cell>
        </row>
        <row r="52">
          <cell r="A52" t="str">
            <v>Жар-ладушки с мясом ТМ Зареченские ТС Зареченские продукты.  Поком</v>
          </cell>
          <cell r="B52" t="str">
            <v>SU003439</v>
          </cell>
        </row>
        <row r="53">
          <cell r="A53" t="str">
            <v>Снеки «Жар-ладушки с мясом» Весовые ТМ «Зареченские» 3,7 кг</v>
          </cell>
          <cell r="B53" t="str">
            <v>SU003439</v>
          </cell>
        </row>
        <row r="54">
          <cell r="A54" t="str">
            <v>Пирожки с мясом 3,7кг ВЕС ТМ Зареченские  ПОКОМ</v>
          </cell>
          <cell r="B54" t="str">
            <v>SU003439</v>
          </cell>
        </row>
        <row r="55">
          <cell r="A55" t="str">
            <v>Жар-ладушки с мясом. ВЕС  ПОКОМ</v>
          </cell>
          <cell r="B55" t="str">
            <v>SU003439</v>
          </cell>
        </row>
        <row r="56">
          <cell r="A56" t="str">
            <v>Жар-ладушки с яблоком и грушей, ВЕС  ПОКОМ</v>
          </cell>
          <cell r="B56" t="str">
            <v>SU003444</v>
          </cell>
        </row>
        <row r="57">
          <cell r="A57" t="str">
            <v>Жар-ладушки с яблоком и грушей No name ПГП Весовые No name 3,7 кг</v>
          </cell>
          <cell r="B57" t="str">
            <v>SU003444</v>
          </cell>
        </row>
        <row r="58">
          <cell r="A58" t="str">
            <v>Жар-ладушки с яблоком и грушей ТМ Зареченские ВЕС ПОКОМ</v>
          </cell>
          <cell r="B58" t="str">
            <v>SU003444</v>
          </cell>
        </row>
        <row r="59">
          <cell r="A59" t="str">
            <v>Жар-ладушки с яблоком и грушей. Изделия хлебобулочные жареные с начинкой зам  ПОКОМ</v>
          </cell>
          <cell r="B59" t="str">
            <v>SU003444</v>
          </cell>
        </row>
        <row r="60">
          <cell r="A60" t="str">
            <v>Пирожки с яблоком и грушей ВЕС ТМ Зареченские  ПОКОМ</v>
          </cell>
          <cell r="B60" t="str">
            <v>SU003444</v>
          </cell>
        </row>
        <row r="61">
          <cell r="A61" t="str">
            <v>Снеки  ЖАР-мени ВЕС. рубленые в тесте замор.  ПОКОМ</v>
          </cell>
          <cell r="B61" t="str">
            <v>SU003013</v>
          </cell>
        </row>
        <row r="62">
          <cell r="A62" t="str">
            <v>Жар-мени рубленые в тесте куриные жареные. ВЕС  ПОКОМ</v>
          </cell>
          <cell r="B62" t="str">
            <v>SU003013</v>
          </cell>
        </row>
        <row r="63">
          <cell r="A63" t="str">
            <v>ЖАР-мени ВЕС ТМ Зареченские  ПОКОМ</v>
          </cell>
          <cell r="B63" t="str">
            <v>SU003013</v>
          </cell>
        </row>
        <row r="64">
          <cell r="A64" t="str">
            <v>ЖАР-мени ТМ Зареченские ТС Зареченские продукты.   Поком</v>
          </cell>
          <cell r="B64" t="str">
            <v>SU003013</v>
          </cell>
        </row>
        <row r="65">
          <cell r="A65" t="str">
            <v>Снеки «Жар-мени» Весовые ТМ «Зареченские» 5,5 кг</v>
          </cell>
          <cell r="B65" t="str">
            <v>SU003013</v>
          </cell>
        </row>
        <row r="66">
          <cell r="A66" t="str">
            <v>Жар-мени 1 кг изделия кулинарные рубленые в тесте куриные жареные 5,5 кг</v>
          </cell>
          <cell r="B66" t="str">
            <v>SU003013</v>
          </cell>
        </row>
        <row r="67">
          <cell r="A67" t="str">
            <v>Жар-мени 1 кг с картофелем и сочной грудинкой вес 3,5кг</v>
          </cell>
          <cell r="B67" t="str">
            <v>SU003014</v>
          </cell>
        </row>
        <row r="68">
          <cell r="A68" t="str">
            <v>Жар-мени с картофелем и сочной грудинкой ТМ Зареченские ВЕС ПОКОМ</v>
          </cell>
          <cell r="B68" t="str">
            <v>SU003014</v>
          </cell>
        </row>
        <row r="69">
          <cell r="A69" t="str">
            <v>Жар-мени с картофелем и сочной грудинкой. ВЕС  ПОКОМ</v>
          </cell>
          <cell r="B69" t="str">
            <v>SU003014</v>
          </cell>
        </row>
        <row r="70">
          <cell r="A70" t="str">
            <v>Круггетсы 0,25 кг Горячая Штучка с сырным соусом</v>
          </cell>
          <cell r="B70" t="str">
            <v>SU000194</v>
          </cell>
        </row>
        <row r="71">
          <cell r="A71" t="str">
            <v>Круггетсы с сырным соусом ТМ Горячая штучка 0,25 кг зам  ПОКОМ</v>
          </cell>
          <cell r="B71" t="str">
            <v>SU000194</v>
          </cell>
        </row>
        <row r="72">
          <cell r="A72" t="str">
            <v>Круггетсы Сочные Круггетсы Фикс.вес 0,25 Лоток Горячая штучка</v>
          </cell>
          <cell r="B72" t="str">
            <v>SU000195</v>
          </cell>
        </row>
        <row r="73">
          <cell r="A73" t="str">
            <v>Круггетсы 0,25 кг Горячая Штучка сочные</v>
          </cell>
          <cell r="B73" t="str">
            <v>SU000195</v>
          </cell>
        </row>
        <row r="74">
          <cell r="A74" t="str">
            <v>Круггетсы сочные ТМ Горячая штучка ТС Круггетсы 0,25 кг зам  ПОКОМ</v>
          </cell>
          <cell r="B74" t="str">
            <v>SU000195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SU002564</v>
          </cell>
        </row>
        <row r="76">
          <cell r="A76" t="str">
            <v>Крылья Крылышки острые к пиву Базовый ассортимент Фикс.вес 0,3 Лоток Горячая штучка</v>
          </cell>
          <cell r="B76" t="str">
            <v>SU002564</v>
          </cell>
        </row>
        <row r="77">
          <cell r="A77" t="str">
            <v>Крылышки 0,3 кг Горячая штучка хрустящие острые к пиву Тандер</v>
          </cell>
          <cell r="B77" t="str">
            <v>SU002564</v>
          </cell>
        </row>
        <row r="78">
          <cell r="A78" t="str">
            <v>Хрустящие крылышки ТМ Горячая штучка 0,3 кг зам  ПОКОМ</v>
          </cell>
          <cell r="B78" t="str">
            <v>SU002563</v>
          </cell>
        </row>
        <row r="79">
          <cell r="A79" t="str">
            <v>Крылья Хрустящие крылышки Базовый ассортимент Фикс.вес 0,3 Лоток Горячая штучка</v>
          </cell>
          <cell r="B79" t="str">
            <v>SU002563</v>
          </cell>
        </row>
        <row r="80">
          <cell r="A80" t="str">
            <v>Крылышки 0,3 кг Горячая штучка хрустящие Тандер</v>
          </cell>
          <cell r="B80" t="str">
            <v>SU002563</v>
          </cell>
        </row>
        <row r="81">
          <cell r="A81" t="str">
            <v>Мини-сосиски 1 кг в тесте Фрайпики 3,7кг</v>
          </cell>
          <cell r="B81" t="str">
            <v>SU003454</v>
          </cell>
        </row>
        <row r="82">
          <cell r="A82" t="str">
            <v>Мини-сосиски в тесте "Фрайпики" 3,7кг ВЕС,  ПОКОМ</v>
          </cell>
          <cell r="B82" t="str">
            <v>SU003454</v>
          </cell>
        </row>
        <row r="83">
          <cell r="A83" t="str">
            <v>Мини-сосиски в тесте Фрайпики No name Весовые No name 3,7 кг</v>
          </cell>
          <cell r="B83" t="str">
            <v>SU003454</v>
          </cell>
        </row>
        <row r="84">
          <cell r="A84" t="str">
            <v>Мини-сосиски в тесте "Фрайпики" 3,7кг ВЕС, ТМ Зареченские  ПОКОМ</v>
          </cell>
          <cell r="B84" t="str">
            <v>SU003454</v>
          </cell>
        </row>
        <row r="85">
          <cell r="A85" t="str">
            <v>Мини-сосиски в тесте "Фрайпики" ВЕС,  ПОКОМ</v>
          </cell>
          <cell r="B85" t="str">
            <v>SU003454</v>
          </cell>
        </row>
        <row r="86">
          <cell r="A86" t="str">
            <v>Мини-сосиски в тесте ТМ Зареченские . ВЕС  Поком</v>
          </cell>
          <cell r="B86" t="str">
            <v>SU003454</v>
          </cell>
        </row>
        <row r="87">
          <cell r="A87" t="str">
            <v>Мини-сосиски в тесте 3,7кг ВЕС заморож. ТМ Зареченские  ПОКОМ</v>
          </cell>
          <cell r="B87" t="str">
            <v>SU003454</v>
          </cell>
        </row>
        <row r="88">
          <cell r="A88" t="str">
            <v>Нагетосы Сочная курочка в хрустящей панировке Наггетсы ГШ Фикс.вес 0,25 Лоток Горячая штучка</v>
          </cell>
          <cell r="B88" t="str">
            <v>SU002761</v>
          </cell>
        </row>
        <row r="89">
          <cell r="A89" t="str">
            <v>Наггетсы Нагетосы Сочная курочка в хрустящей панировке ТМ Горячая штучка 0,25 кг зам  ПОКОМ</v>
          </cell>
          <cell r="B89" t="str">
            <v>SU002761</v>
          </cell>
        </row>
        <row r="90">
          <cell r="A90" t="str">
            <v>Нагетосы Сочная курочка в хрустящей панировке Наггетсы ГШ Фикс.вес 0,25 Лоток Горячая штучка Поком</v>
          </cell>
          <cell r="B90" t="str">
            <v>SU002761</v>
          </cell>
        </row>
        <row r="91">
          <cell r="A91" t="str">
            <v>Наггетсы 0,25 кг Горячая штучка  Нагетосы Сочная курочка в хрустящей панировке</v>
          </cell>
          <cell r="B91" t="str">
            <v>SU002761</v>
          </cell>
        </row>
        <row r="92">
          <cell r="A92" t="str">
            <v>Наггетсы Нагетосы Сочная курочка со сладкой паприкой ТМ Горячая штучка ф/в 0,25 кг  ПОКОМ</v>
          </cell>
          <cell r="B92" t="str">
            <v>SU002760</v>
          </cell>
        </row>
        <row r="93">
          <cell r="A93" t="str">
            <v>Нагетосы Сочная курочка со сладкой паприкой Наггетсы ГШ Фикс.вес 0,25 Лоток Горячая штучка</v>
          </cell>
          <cell r="B93" t="str">
            <v>SU002760</v>
          </cell>
        </row>
        <row r="94">
          <cell r="A94" t="str">
            <v>Наггетсы 0,25 кг Горячая штучка  Нагетосы Сочная курочка со сладкой паприкой  ф/в</v>
          </cell>
          <cell r="B94" t="str">
            <v>SU002760</v>
          </cell>
        </row>
        <row r="95">
          <cell r="A95" t="str">
            <v>Наггетсы Нагетосы Сочная курочка в хруст панир со сметаной и зеленью ТМ Горячая штучка 0,25 ПОКОМ</v>
          </cell>
          <cell r="B95" t="str">
            <v>SU002762</v>
          </cell>
        </row>
        <row r="96">
          <cell r="A96" t="str">
            <v>Наггетсы 0,25 кг Горячая штучка Нагетосы Сочная курочка со сметаной и зеленью ф/в</v>
          </cell>
          <cell r="B96" t="str">
            <v>SU002762</v>
          </cell>
        </row>
        <row r="97">
          <cell r="A97" t="str">
            <v>Наггетсы из печи 0,25 кг Вязанка Няняггетсы Сливушки</v>
          </cell>
          <cell r="B97" t="str">
            <v>SU002514</v>
          </cell>
        </row>
        <row r="98">
          <cell r="A98" t="str">
            <v>Наггетсы с куриным филе (из печи) Наггетсы Фикс.вес 0,25 Лоток Вязанка</v>
          </cell>
          <cell r="B98" t="str">
            <v>SU002514</v>
          </cell>
        </row>
        <row r="99">
          <cell r="A99" t="str">
            <v>Наггетсы из печи 0,25кг ТМ Вязанка замор.  ПОКОМ</v>
          </cell>
          <cell r="B99" t="str">
            <v>SU002514</v>
          </cell>
        </row>
        <row r="100">
          <cell r="A100" t="str">
            <v>Наггетсы из печи 0,25кг ТМ Вязанка ТС Няняггетсы Сливушки замор.  ПОКОМ</v>
          </cell>
          <cell r="B100" t="str">
            <v>SU002514</v>
          </cell>
        </row>
        <row r="101">
          <cell r="A101" t="str">
            <v>Нагетосы Сочная курочка Наггетсы ГШ Фикс.вес 0,25 Лоток Горячая штучка</v>
          </cell>
          <cell r="B101" t="str">
            <v>SU002763</v>
          </cell>
        </row>
        <row r="102">
          <cell r="A102" t="str">
            <v>Наггетсы Нагетосы Сочная курочка ТМ Горячая штучка 0,25 кг зам  ПОКОМ</v>
          </cell>
          <cell r="B102" t="str">
            <v>SU002763</v>
          </cell>
        </row>
        <row r="103">
          <cell r="A103" t="str">
            <v>Наггетсы с индейкой 0,25кг ТМ Вязанка ТС Из печи Сливушки ПОКОМ</v>
          </cell>
          <cell r="B103" t="str">
            <v>SU002516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 t="str">
            <v>SU002516</v>
          </cell>
        </row>
        <row r="105">
          <cell r="A105" t="str">
            <v>Наггетсы Хрустящие ТМ Зареченские ТС Зареченские продукты. Поком</v>
          </cell>
          <cell r="B105" t="str">
            <v>SU003020</v>
          </cell>
        </row>
        <row r="106">
          <cell r="A106" t="str">
            <v>Наггетсы хрустящие п/ф ЗАО "Мясная галерея" ВЕС ПОКОМ</v>
          </cell>
          <cell r="B106" t="str">
            <v>SU003020</v>
          </cell>
        </row>
        <row r="107">
          <cell r="A107" t="str">
            <v>Наггетсы Хрустящие ТМ Зареченские. ВЕС ПОКОМ</v>
          </cell>
          <cell r="B107" t="str">
            <v>SU003020</v>
          </cell>
        </row>
        <row r="108">
          <cell r="A108" t="str">
            <v>Наггетсы хрустящие п/ф ВЕС ПОКОМ</v>
          </cell>
          <cell r="B108" t="str">
            <v>SU003020</v>
          </cell>
        </row>
        <row r="109">
          <cell r="A109" t="str">
            <v>Снеки Пекерсы с индейкой в сливочном соусе ТМ Горячая штучка ф/в 0,25 кг НД2 МГ</v>
          </cell>
          <cell r="B109" t="str">
            <v>SU002669</v>
          </cell>
        </row>
        <row r="110">
          <cell r="A110" t="str">
            <v>Снеки Пекерсы с индейкой в сливочном соусе ТМ Горячая штучка ф/в 0,25 кг НД3 МГ</v>
          </cell>
          <cell r="B110" t="str">
            <v>SU002669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B111" t="str">
            <v>SU002669</v>
          </cell>
        </row>
        <row r="112">
          <cell r="A112" t="str">
            <v>Пекерсы с индейкой в сливочном соусе 0,25</v>
          </cell>
          <cell r="B112" t="str">
            <v>SU002669</v>
          </cell>
        </row>
        <row r="113">
          <cell r="A113" t="str">
            <v>Пекерсы 0,25 кг Горячая штучка с индейкой в сливочном соусе  ТС Пекерсы</v>
          </cell>
          <cell r="B113" t="str">
            <v>SU002669</v>
          </cell>
        </row>
        <row r="114">
          <cell r="A114" t="str">
            <v>Пельмени Grandmeni с говядиной ТМ Горячая  0,75 кг. ПОКОМ</v>
          </cell>
          <cell r="B114" t="str">
            <v>SU002346</v>
          </cell>
        </row>
        <row r="115">
          <cell r="A115" t="str">
            <v>Пельмени Grandmeni с говядиной ТМ Горячая штучка сфера ф/п ф/в 0,75 кг МГ</v>
          </cell>
          <cell r="B115" t="str">
            <v>SU002346</v>
          </cell>
        </row>
        <row r="116">
          <cell r="A116" t="str">
            <v>Пельмени Grandmeni с говядиной Grandmeni 0,75 Сфера Горячая штучка</v>
          </cell>
          <cell r="B116" t="str">
            <v>SU002346</v>
          </cell>
        </row>
        <row r="117">
          <cell r="A117" t="str">
            <v>Пельмени Grandmeni с говядиной ТМ Горячая штучка флоупак сфера 0,75 кг. ПОКОМ</v>
          </cell>
          <cell r="B117" t="str">
            <v>SU002346</v>
          </cell>
        </row>
        <row r="118">
          <cell r="A118" t="str">
            <v>Пельмени  0,75 кг Горячая штучка Grandmeni с говядиной  флоу-пак сфера</v>
          </cell>
          <cell r="B118" t="str">
            <v>SU002346</v>
          </cell>
        </row>
        <row r="119">
          <cell r="A119" t="str">
            <v>Пельмени Бигбули #МЕГАМАСЛИЩЕ со сливочным маслом Бигбули ГШ 0,43 сфера Горячая штучка</v>
          </cell>
          <cell r="B119" t="str">
            <v>SU002707</v>
          </cell>
        </row>
        <row r="120">
          <cell r="A120" t="str">
            <v>Пельмени Бигбули со сливоч.маслом (Мегамаслище) ТМ БУЛЬМЕНИ сфера 0,43. замор. ПОКОМ</v>
          </cell>
          <cell r="B120" t="str">
            <v>SU002707</v>
          </cell>
        </row>
        <row r="121">
          <cell r="A121" t="str">
            <v>Пельмени Бугбули со сливочным маслом ТМ Горячая штучка БУЛЬМЕНИ 0,43 кг  ПОКОМ</v>
          </cell>
          <cell r="B121" t="str">
            <v>SU002707</v>
          </cell>
        </row>
        <row r="122">
          <cell r="A122" t="str">
            <v>Пельмени Бигбули со сливочным маслом ТМ Горячая штучка ТС Бигбули ГШ флоу-пак сфера 0,43 УВС.  ПОКОМ</v>
          </cell>
          <cell r="B122" t="str">
            <v>SU002707</v>
          </cell>
        </row>
        <row r="123">
          <cell r="A123" t="str">
            <v>Пельмени 0,43 кг Горячая штучка Бигбули со сливочным маслом Бигбули ГШ ф/в</v>
          </cell>
          <cell r="B123" t="str">
            <v>SU002707</v>
          </cell>
        </row>
        <row r="124">
          <cell r="A124" t="str">
            <v>Пельмени Бульмени со сливочным маслом ТМ Горячая шт. 0,43 кг  ПОКОМ</v>
          </cell>
          <cell r="B124" t="str">
            <v>SU002622</v>
          </cell>
        </row>
        <row r="125">
          <cell r="A125" t="str">
            <v>Пельмени «Бульмени со сливочным маслом» 0,43 Сфера ТМ «Горячая штучка»</v>
          </cell>
          <cell r="B125" t="str">
            <v>SU002622</v>
          </cell>
        </row>
        <row r="126">
          <cell r="A126" t="str">
            <v>Пельмени 0,43 кг Горячая штучка Бульмени со сливочным маслом</v>
          </cell>
          <cell r="B126" t="str">
            <v>SU002622</v>
          </cell>
        </row>
        <row r="127">
          <cell r="A127" t="str">
            <v>Пельмени Grandmeni с говядиной в сливочном соусе ТМ Горячая штучка сфера ф/п ф/в 0,75 кг МГ</v>
          </cell>
          <cell r="B127" t="str">
            <v>SU002321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B128" t="str">
            <v>SU002321</v>
          </cell>
        </row>
        <row r="129">
          <cell r="A129" t="str">
            <v>Пельмени 0,75 кг Горячая штучка Grandmeni с говядиной в сливочном соусе  флоу-пак сфера</v>
          </cell>
          <cell r="B129" t="str">
            <v>SU002321</v>
          </cell>
        </row>
        <row r="130">
          <cell r="A130" t="str">
            <v>Пельмени Grandmeni со сливочным маслом Горячая штучка 0,75 кг ПОКОМ</v>
          </cell>
          <cell r="B130" t="str">
            <v>SU002345</v>
          </cell>
        </row>
        <row r="131">
          <cell r="A131" t="str">
            <v>Пельмени Grandmeni со сливочным маслом ТМ Горячая штучка сфера ф/п ф/в 0,75 кг МГ</v>
          </cell>
          <cell r="B131" t="str">
            <v>SU002345</v>
          </cell>
        </row>
        <row r="132">
          <cell r="A132" t="str">
            <v>Пельмени 0,75 кг Горячая штучка Grandmeni со сливочным маслом  ф/п сф ф/в</v>
          </cell>
          <cell r="B132" t="str">
            <v>SU002345</v>
          </cell>
        </row>
        <row r="133">
          <cell r="A133" t="str">
            <v>Пельмени Бульмени со сливочным маслом Горячая штучка 0,9 кг  ПОКОМ</v>
          </cell>
          <cell r="B133" t="str">
            <v>SU002623</v>
          </cell>
        </row>
        <row r="134">
          <cell r="A134" t="str">
            <v>Пельмени «Бульмени со сливочным маслом» 0,9 Сфера ТМ «Горячая штучка»</v>
          </cell>
          <cell r="B134" t="str">
            <v>SU002623</v>
          </cell>
        </row>
        <row r="135">
          <cell r="A135" t="str">
            <v>Пельмени 0,9 кг Горячая штучка Бульмени со сливочным маслом</v>
          </cell>
          <cell r="B135" t="str">
            <v>SU002623</v>
          </cell>
        </row>
        <row r="136">
          <cell r="A136" t="str">
            <v>Пельмени  0,43 кг Горячая штучка Бигбули #МЕГАВКУСИЩЕ с сочной грудинкой Бигбули ГШ сфера</v>
          </cell>
          <cell r="B136" t="str">
            <v>SU002771</v>
          </cell>
        </row>
        <row r="137">
          <cell r="A137" t="str">
            <v>Пельмени Бигбули #МЕГАВКУСИЩЕ с сочной грудинкой ТМ Горячая штучка ТС Бигбули  сфера 0,43  ПОКОМ</v>
          </cell>
          <cell r="B137" t="str">
            <v>SU002771</v>
          </cell>
        </row>
        <row r="138">
          <cell r="A138" t="str">
            <v>Пельмени Бигбули #МЕГАВКУСИЩЕ с сочной грудинкой 0,43 кг  ПОКОМ</v>
          </cell>
          <cell r="B138" t="str">
            <v>SU002771</v>
          </cell>
        </row>
        <row r="139">
          <cell r="A139" t="str">
            <v>Пельмени 0,9 кг Горячая штучка Бигбули #МЕГАВКУСИЩЕ с сочной грудинкой Бигбули ГШ  сфера</v>
          </cell>
          <cell r="B139" t="str">
            <v>SU002708</v>
          </cell>
        </row>
        <row r="140">
          <cell r="A140" t="str">
            <v>Пельмени Бигбули #МЕГАВКУСИЩЕ с сочной грудинкой ТМ Горячая шту БУЛЬМЕНИ ТС Бигбули  сфера 0,9 ПОКОМ</v>
          </cell>
          <cell r="B140" t="str">
            <v>SU002708</v>
          </cell>
        </row>
        <row r="141">
          <cell r="A141" t="str">
            <v>Пельмени Бигбули #МЕГАВКУСИЩЕ с сочной грудинкой 0,9 кг  ПОКОМ</v>
          </cell>
          <cell r="B141" t="str">
            <v>SU002708</v>
          </cell>
        </row>
        <row r="142">
          <cell r="A142" t="str">
            <v>Пельмени «Бигбули с мясом» 0,43 Сфера ТМ «Горячая штучка»  Поком</v>
          </cell>
          <cell r="B142" t="str">
            <v>SU002625</v>
          </cell>
        </row>
        <row r="143">
          <cell r="A143" t="str">
            <v>Пельмени Бигбули с мясом, Горячая штучка сфера 0,43 кг  ПОКОМ</v>
          </cell>
          <cell r="B143" t="str">
            <v>SU002625</v>
          </cell>
        </row>
        <row r="144">
          <cell r="A144" t="str">
            <v>Пельмени Бигбули с мясом, Горячая штучка 0,43кг  ПОКОМ</v>
          </cell>
          <cell r="B144" t="str">
            <v>SU002625</v>
          </cell>
        </row>
        <row r="145">
          <cell r="A145" t="str">
            <v>Пельмени Бигбули с мясом, Горячая штучка 0,9кг  ПОКОМ</v>
          </cell>
          <cell r="B145" t="str">
            <v>SU002624</v>
          </cell>
        </row>
        <row r="146">
          <cell r="A146" t="str">
            <v>Пельмени Бигбули #МЕГАМАСЛИЩЕ со сливочным маслом Бигбули ГШ ф/в 0,9 Горячая штучка</v>
          </cell>
          <cell r="B146" t="str">
            <v>SU002838</v>
          </cell>
        </row>
        <row r="147">
          <cell r="A147" t="str">
            <v>Пельмени Бигбули со слив.маслом 0,9 кг   Поком</v>
          </cell>
          <cell r="B147" t="str">
            <v>SU002838</v>
          </cell>
        </row>
        <row r="148">
          <cell r="A148" t="str">
            <v>Пельмени Бигбули со сливочным маслом #МЕГАМАСЛИЩЕ Горячая штучка 0,9 кг  ПОКОМ</v>
          </cell>
          <cell r="B148" t="str">
            <v>SU002838</v>
          </cell>
        </row>
        <row r="149">
          <cell r="A149" t="str">
            <v>Пельмени Бульмени с говядиной и свининой Бигбули 0,9 Сфера Горячая штучка</v>
          </cell>
          <cell r="B149" t="str">
            <v>SU002627</v>
          </cell>
        </row>
        <row r="150">
          <cell r="A150" t="str">
            <v>Пельмени 0,9 кг Горячая штучка Бульмени  с говядиной и свининой</v>
          </cell>
          <cell r="B150" t="str">
            <v>SU002627</v>
          </cell>
        </row>
        <row r="151">
          <cell r="A151" t="str">
            <v>Пельмени «Бульмени с говядиной и свининой» 0,9 Сфера ТМ «Горячая штучка»</v>
          </cell>
          <cell r="B151" t="str">
            <v>SU002627</v>
          </cell>
        </row>
        <row r="152">
          <cell r="A152" t="str">
            <v>Пельмени Бульмени с говядиной и свининой Горячая шт. 0,9 кг  ПОКОМ</v>
          </cell>
          <cell r="B152" t="str">
            <v>SU002627</v>
          </cell>
        </row>
        <row r="153">
          <cell r="A153" t="str">
            <v>Пельмени Бульмени с говядиной и свининой Бигбули 0,43 Сфера Горячая штучка</v>
          </cell>
          <cell r="B153" t="str">
            <v>SU002626</v>
          </cell>
        </row>
        <row r="154">
          <cell r="A154" t="str">
            <v>Пельмени 0,43 кг Горячая штучка Бульмени Сибирские с говядиной и свининой</v>
          </cell>
          <cell r="B154" t="str">
            <v>SU002626</v>
          </cell>
        </row>
        <row r="155">
          <cell r="A155" t="str">
            <v>Пельмени Бульмени с говядиной и свининой Горячая штучка 0,43 большие замор  ПОКОМ</v>
          </cell>
          <cell r="B155" t="str">
            <v>SU002626</v>
          </cell>
        </row>
        <row r="156">
          <cell r="A156" t="str">
            <v>Пельмени «Бульмени с говядиной и свининой» 0,43 Сфера ТМ «Горячая штучка»</v>
          </cell>
          <cell r="B156" t="str">
            <v>SU002626</v>
          </cell>
        </row>
        <row r="157">
          <cell r="A157" t="str">
            <v>Пельмени Бульмени с говядиной и свининой Горячая штучка 0,43  ПОКОМ</v>
          </cell>
          <cell r="B157" t="str">
            <v>SU002626</v>
          </cell>
        </row>
        <row r="158">
          <cell r="A158" t="str">
            <v>Пельмени Бульмени с говядиной и свининой 5кг Наваристые Горячая штучка ВЕС  ПОКОМ</v>
          </cell>
          <cell r="B158" t="str">
            <v>SU002595</v>
          </cell>
        </row>
        <row r="159">
          <cell r="A159" t="str">
            <v>Пельмени Бульмени с говядиной и свининой 5кг Наваристые Горячая штучка ВЕС ПОКОМ, кг</v>
          </cell>
          <cell r="B159" t="str">
            <v>SU002595</v>
          </cell>
        </row>
        <row r="160">
          <cell r="A160" t="str">
            <v>Пельмени Бульмени с говядиной и свининой Наваристые 5кг Горячая штучка ВЕС  ПОКОМ</v>
          </cell>
          <cell r="B160" t="str">
            <v>SU002595</v>
          </cell>
        </row>
        <row r="161">
          <cell r="A161" t="str">
            <v>Пельмени Бульмени с говядиной и свининой Наваристые Горячая штучка ВЕС  ПОКОМ</v>
          </cell>
          <cell r="B161" t="str">
            <v>SU002595</v>
          </cell>
        </row>
        <row r="162">
          <cell r="A162" t="str">
            <v>Пельмени ПГП Быстромени вес МГ</v>
          </cell>
          <cell r="B162" t="str">
            <v>SU002891</v>
          </cell>
        </row>
        <row r="163">
          <cell r="A163" t="str">
            <v>Пельмени «Быстромени» Весовой ТМ «No Name» 5</v>
          </cell>
          <cell r="B163" t="str">
            <v>SU002891</v>
          </cell>
        </row>
        <row r="164">
          <cell r="A164" t="str">
            <v>Пельмени Быстромени сфера, ВЕС  ПОКОМ</v>
          </cell>
          <cell r="B164" t="str">
            <v>SU002891</v>
          </cell>
        </row>
        <row r="165">
          <cell r="A165" t="str">
            <v>Пельмени Левантские Особая без свинины 0,8 Сфера Особый рецепт  Поком</v>
          </cell>
          <cell r="B165" t="str">
            <v>SU002408</v>
          </cell>
        </row>
        <row r="166">
          <cell r="A166" t="str">
            <v>Пельмени Левантские ТМ Особый рецепт 0,8 кг  ПОКОМ</v>
          </cell>
          <cell r="B166" t="str">
            <v>SU002408</v>
          </cell>
        </row>
        <row r="167">
          <cell r="A167" t="str">
            <v>Пельмени Мясорубские Стародворье ЗПФ 0,7 Равиоли Стародворье</v>
          </cell>
          <cell r="B167" t="str">
            <v>SU002920</v>
          </cell>
        </row>
        <row r="168">
          <cell r="A168" t="str">
            <v>Пельмени Мясорубские ТМ Стародворье фоу-пак равиоли 0,7 кг.  Поком</v>
          </cell>
          <cell r="B168" t="str">
            <v>SU002920</v>
          </cell>
        </row>
        <row r="169">
          <cell r="A169" t="str">
            <v>Пельмени Мясорубские ТМ Стародворье фоупак равиоли 0,7 кг  ПОКОМ</v>
          </cell>
          <cell r="B169" t="str">
            <v>SU002920</v>
          </cell>
        </row>
        <row r="170">
          <cell r="A170" t="str">
            <v>Пельмени Отборные из свинины и говядины Медвежье ушко 0,9 Псевдозащип Стародворье</v>
          </cell>
          <cell r="B170" t="str">
            <v>SU002066</v>
          </cell>
        </row>
        <row r="171">
          <cell r="A171" t="str">
            <v>Пельмени Отборные из свинины и говядины 0,9 кг ТМ Стародворье ТС Медвежье ушко  ПОКОМ</v>
          </cell>
          <cell r="B171" t="str">
            <v>SU002066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B172" t="str">
            <v>SU002068</v>
          </cell>
        </row>
        <row r="173">
          <cell r="A173" t="str">
            <v>Пельмени Отборные из говядины Медвежье ушко 0,9 Псевдозащип Стародворье</v>
          </cell>
          <cell r="B173" t="str">
            <v>SU002068</v>
          </cell>
        </row>
        <row r="174">
          <cell r="A174" t="str">
            <v>Пельмени Отборные из свинины и говядины Медвежье ушко 0,43 Псевдозащип Стародворье</v>
          </cell>
          <cell r="B174" t="str">
            <v>SU002069</v>
          </cell>
        </row>
        <row r="175">
          <cell r="A175" t="str">
            <v>Пельмени отборные  с говядиной и свининой 0,43кг  Поком</v>
          </cell>
          <cell r="B175" t="str">
            <v>SU002069</v>
          </cell>
        </row>
        <row r="176">
          <cell r="A176" t="str">
            <v>Пельмени отборные  с говядиной и свининой 0,43кг ушко  Поком</v>
          </cell>
          <cell r="B176" t="str">
            <v>SU002069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B177" t="str">
            <v>SU002069</v>
          </cell>
        </row>
        <row r="178">
          <cell r="A178" t="str">
            <v>Пельмени С говядиной и свининой, ВЕС, сфера пуговки Мясная Галерея  ПОКОМ</v>
          </cell>
          <cell r="B178" t="str">
            <v>SU000197</v>
          </cell>
        </row>
        <row r="179">
          <cell r="A179" t="str">
            <v>Пельмени Пуговки 5 кг</v>
          </cell>
          <cell r="B179" t="str">
            <v>SU000197</v>
          </cell>
        </row>
        <row r="180">
          <cell r="A180" t="str">
            <v>Пельмени С говядиной и свининой, ВЕС, ТМ Славница сфера пуговки  ПОКОМ</v>
          </cell>
          <cell r="B180" t="str">
            <v>SU000197</v>
          </cell>
        </row>
        <row r="181">
          <cell r="A181" t="str">
            <v>Пельмени Со свининой и говядиной Любимая ложка 1,0 Равиоли Особый рецепт</v>
          </cell>
          <cell r="B181" t="str">
            <v>SU002268</v>
          </cell>
        </row>
        <row r="182">
          <cell r="A182" t="str">
            <v>Пельмени Со свининой и говядиной ТМ Особый рецепт Любимая ложка 1,0 кг  ПОКОМ</v>
          </cell>
          <cell r="B182" t="str">
            <v>SU002268</v>
          </cell>
        </row>
        <row r="183">
          <cell r="A183" t="str">
            <v>Пельмени Сочные Сочные 0,9 Сфера Стародворье</v>
          </cell>
          <cell r="B183" t="str">
            <v>SU001776</v>
          </cell>
        </row>
        <row r="184">
          <cell r="A184" t="str">
            <v>Пельмени Сочные сфера 0,8 кг ТМ Стародворье  ПОКОМ</v>
          </cell>
          <cell r="B184" t="str">
            <v>SU003291</v>
          </cell>
        </row>
        <row r="185">
          <cell r="A185" t="str">
            <v>Пельмени Сочные сфера 0,9 кг ТМ Стародворье ПОКОМ</v>
          </cell>
          <cell r="B185" t="str">
            <v>SU003291</v>
          </cell>
        </row>
        <row r="186">
          <cell r="A186" t="str">
            <v>Фрай-пицца с ветчиной и грибами 3,0 кг. ВЕС.  ПОКОМ</v>
          </cell>
          <cell r="B186" t="str">
            <v>SU003510</v>
          </cell>
        </row>
        <row r="187">
          <cell r="A187" t="str">
            <v>Фрайпицца с ветчиной и грибами ТМ Зареченские ТС Зареченские продукты. ВЕС ПОКОМ</v>
          </cell>
          <cell r="B187" t="str">
            <v>SU003510</v>
          </cell>
        </row>
        <row r="188">
          <cell r="A188" t="str">
            <v>Фрай-пицца с ветчиной и грибами ТМ Зареченские ТС Зареченские продукты.  Поком</v>
          </cell>
          <cell r="B188" t="str">
            <v>SU003510</v>
          </cell>
        </row>
        <row r="189">
          <cell r="A189" t="str">
            <v>Фрай-пицца с ветчиной и грибами 3,0 кг ТМ Зареченские ТС Зареченские продукты. ВЕС ПОКОМ</v>
          </cell>
          <cell r="B189" t="str">
            <v>SU003510</v>
          </cell>
        </row>
        <row r="190">
          <cell r="A190" t="str">
            <v>Фрайпицца с ветчиной и грибами 3,0 кг. ВЕС.  ПОКОМ</v>
          </cell>
          <cell r="B190" t="str">
            <v>SU003510</v>
          </cell>
        </row>
        <row r="191">
          <cell r="A191" t="str">
            <v>Мини-пицца с ветчиной и сыром ТМ Зареченские продукты. ВЕС  Поком</v>
          </cell>
          <cell r="B191" t="str">
            <v>SU003510</v>
          </cell>
        </row>
        <row r="192">
          <cell r="A192" t="str">
            <v>Хинкали Классические ТМ Зареченские ВЕС ПОКОМ</v>
          </cell>
          <cell r="B192" t="str">
            <v>SU002314</v>
          </cell>
        </row>
        <row r="193">
          <cell r="A193" t="str">
            <v>Пельмени «Хинкали Классические» Весовые Хинкали ТМ «Зареченские» 5 кг</v>
          </cell>
          <cell r="B193" t="str">
            <v>SU002314</v>
          </cell>
        </row>
        <row r="194">
          <cell r="A194" t="str">
            <v>Хинкали Классические хинкали ВЕС,  ПОКОМ</v>
          </cell>
          <cell r="B194" t="str">
            <v>SU002314</v>
          </cell>
        </row>
        <row r="195">
          <cell r="A195" t="str">
            <v>Хотстеры ТМ Горячая штучка ТС Хотстеры 0,25 кг зам  ПОКОМ</v>
          </cell>
          <cell r="B195" t="str">
            <v>SU002565</v>
          </cell>
        </row>
        <row r="196">
          <cell r="A196" t="str">
            <v>Хрустящие крылышки. Изделия кулинарные кусковые в панировке куриные жареные первый сорт.</v>
          </cell>
          <cell r="B196" t="str">
            <v>SU002975</v>
          </cell>
        </row>
        <row r="197">
          <cell r="A197" t="str">
            <v>Хрустящие крылышки ТМ Горячая штучка вес 3,5 кг Хорека МГ</v>
          </cell>
          <cell r="B197" t="str">
            <v>SU002975</v>
          </cell>
        </row>
        <row r="198">
          <cell r="A198" t="str">
            <v>Хрустящие крылышки. В панировке куриные жареные.ВЕС  ПОКОМ</v>
          </cell>
          <cell r="B198" t="str">
            <v>SU003024</v>
          </cell>
        </row>
        <row r="199">
          <cell r="A199" t="str">
            <v>Чебупай сочное яблоко ТМ Горячая штучка 0,2 кг зам.  ПОКОМ</v>
          </cell>
          <cell r="B199" t="str">
            <v>SU002914</v>
          </cell>
        </row>
        <row r="200">
          <cell r="A200" t="str">
            <v>Чебупай сочное яблоко ТМ Горячая штучка ТС Чебупай ф/в 0,2 кг МГ</v>
          </cell>
          <cell r="B200" t="str">
            <v>SU002914</v>
          </cell>
        </row>
        <row r="201">
          <cell r="A201" t="str">
            <v>Чебупай сочное яблоко ТМ Горячая штучка ТС Чебупай 0,2 кг УВС.  зам  ПОКОМ</v>
          </cell>
          <cell r="B201" t="str">
            <v>SU002914</v>
          </cell>
        </row>
        <row r="202">
          <cell r="A202" t="str">
            <v>Чебупай спелая вишня ТМ Горячая штучка 0,2 кг зам.  ПОКОМ</v>
          </cell>
          <cell r="B202" t="str">
            <v>SU002915</v>
          </cell>
        </row>
        <row r="203">
          <cell r="A203" t="str">
            <v>Чебупай спелая вишня ТМ Горячая штучка ТС Чебупай ф/в 0,2 кг МГ</v>
          </cell>
          <cell r="B203" t="str">
            <v>SU002915</v>
          </cell>
        </row>
        <row r="204">
          <cell r="A204" t="str">
            <v>Чебупай спелая вишня ТМ Горячая штучка ТС Чебупай 0,2 кг УВС. зам  ПОКОМ</v>
          </cell>
          <cell r="B204" t="str">
            <v>SU002915</v>
          </cell>
        </row>
        <row r="205">
          <cell r="A205" t="str">
            <v>Чебупели Курочка гриль Базовый ассортимент Фикс.вес 0,3 Пакет Горячая штучка  Поком</v>
          </cell>
          <cell r="B205" t="str">
            <v>SU002293</v>
          </cell>
        </row>
        <row r="206">
          <cell r="A206" t="str">
            <v>Чебупели Курочка гриль ТМ Горячая штучка, 0,3 кг зам  ПОКОМ</v>
          </cell>
          <cell r="B206" t="str">
            <v>SU002293</v>
          </cell>
        </row>
        <row r="207">
          <cell r="A207" t="str">
            <v>Чебупицца курочка по-итальянски Горячая штучка 0,25 кг зам  ПОКОМ</v>
          </cell>
          <cell r="B207" t="str">
            <v>SU003578</v>
          </cell>
        </row>
        <row r="208">
          <cell r="A208" t="str">
            <v>«Чебупицца курочка По-итальянски» Фикс.вес 0,25 Лоток ТМ «Горячая штучка»</v>
          </cell>
          <cell r="B208" t="str">
            <v>SU003578</v>
          </cell>
        </row>
        <row r="209">
          <cell r="A209" t="str">
            <v>Чебупицца 0,25 кг Горячая штучка курочка по-итальянски Тандер</v>
          </cell>
          <cell r="B209" t="str">
            <v>SU003578</v>
          </cell>
        </row>
        <row r="210">
          <cell r="A210" t="str">
            <v>Чебупицца 0,25 кг Горячая штучка Папперони Тандер</v>
          </cell>
          <cell r="B210" t="str">
            <v>SU003580</v>
          </cell>
        </row>
        <row r="211">
          <cell r="A211" t="str">
            <v>Чебупицца Пепперони Чебупицца Фикс.вес 0,25 Лоток Горячая штучка</v>
          </cell>
          <cell r="B211" t="str">
            <v>SU003580</v>
          </cell>
        </row>
        <row r="212">
          <cell r="A212" t="str">
            <v>Чебупицца Пепперони ТМ Горячая штучка ТС Чебупицца 0.25кг зам  ПОКОМ</v>
          </cell>
          <cell r="B212" t="str">
            <v>SU003580</v>
          </cell>
        </row>
        <row r="213">
          <cell r="A213" t="str">
            <v>Чебуреки Мясные вес 2,7  ПОКОМ</v>
          </cell>
          <cell r="B213" t="str">
            <v>SU003012</v>
          </cell>
        </row>
        <row r="214">
          <cell r="A214" t="str">
            <v>Чебуреки Мясные No name Весовые No name 2,7 кг</v>
          </cell>
          <cell r="B214" t="str">
            <v>SU003012</v>
          </cell>
        </row>
        <row r="215">
          <cell r="A215" t="str">
            <v>Чебуреки Мясные вес 2,7 кг ТМ Зареченские ТС Зареченские продукты   Поком</v>
          </cell>
          <cell r="B215" t="str">
            <v>SU003012</v>
          </cell>
        </row>
        <row r="216">
          <cell r="A216" t="str">
            <v>Чебуреки Мясные вес 2,7 кг ТМ Зареченские ВЕС ПОКОМ</v>
          </cell>
          <cell r="B216" t="str">
            <v>SU003012</v>
          </cell>
        </row>
        <row r="217">
          <cell r="A217" t="str">
            <v>Чебуреки Мясные вес 2,7 кг Кулинарные изделия мясосодержащие рубленые в тесте жарен  ПОКОМ</v>
          </cell>
          <cell r="B217" t="str">
            <v>SU003012</v>
          </cell>
        </row>
        <row r="218">
          <cell r="A218" t="str">
            <v>Чебуреки Чебуреки Сочные No Name Весовые No name 5 кг дистр</v>
          </cell>
          <cell r="B218" t="str">
            <v>SU003010</v>
          </cell>
        </row>
        <row r="219">
          <cell r="A219" t="str">
            <v>Чебуреки сочные ВЕС ТМ Зареченские  ПОКОМ</v>
          </cell>
          <cell r="B219" t="str">
            <v>SU003010</v>
          </cell>
        </row>
        <row r="220">
          <cell r="A220" t="str">
            <v>Чебуреки сочные ТМ Зареченские ТС Зареченские продукты.  Поком</v>
          </cell>
          <cell r="B220" t="str">
            <v>SU003010</v>
          </cell>
        </row>
        <row r="221">
          <cell r="A221" t="str">
            <v>Чебуреки сочные, ВЕС, куриные жарен. зам  ПОКОМ</v>
          </cell>
          <cell r="B221" t="str">
            <v>SU003010</v>
          </cell>
        </row>
        <row r="222">
          <cell r="A222" t="str">
            <v>Пельмени отборные с говядиной 0,43кг Поком</v>
          </cell>
          <cell r="B222" t="str">
            <v>SU002067</v>
          </cell>
        </row>
        <row r="223">
          <cell r="A223" t="str">
            <v>Пельмени Отборные с говядиной 0,43 кг ТМ Стародворье ТС Медвежье ушко</v>
          </cell>
          <cell r="B223" t="str">
            <v>SU002067</v>
          </cell>
        </row>
        <row r="224">
          <cell r="A224" t="str">
            <v>Пельмени Отборные из говядины Медвежье ушко 0,43 Псевдозащип Стародворье</v>
          </cell>
          <cell r="B224" t="str">
            <v>SU002067</v>
          </cell>
        </row>
        <row r="225">
          <cell r="A225" t="str">
            <v>Пельмени Сочные ТМ Стародворье.сфера 0,43 кг ПОКОМ</v>
          </cell>
          <cell r="B225" t="str">
            <v>SU001859</v>
          </cell>
        </row>
        <row r="226">
          <cell r="A226" t="str">
            <v>Пельмени Сочные стародв. сфера 0,43кг  Поком</v>
          </cell>
          <cell r="B226" t="str">
            <v>SU001859</v>
          </cell>
        </row>
        <row r="227">
          <cell r="A227" t="str">
            <v>Пельмени Сочные Сочные 0,43 Сфера Стародворье</v>
          </cell>
          <cell r="B227" t="str">
            <v>SU001859</v>
          </cell>
        </row>
        <row r="228">
          <cell r="A228" t="str">
            <v>Чебуречище горячая штучка 0,14кг Поком</v>
          </cell>
          <cell r="B228" t="str">
            <v>SU002570</v>
          </cell>
        </row>
        <row r="229">
          <cell r="A229" t="str">
            <v>Чебуречище ТМ Горячая штучка .0,14 кг зам. ПОКОМ</v>
          </cell>
          <cell r="B229" t="str">
            <v>SU002570</v>
          </cell>
        </row>
        <row r="230">
          <cell r="A230" t="str">
            <v>Чебуречище Базовый ассортимент Штучка 0,14 Пленка Горячая штучка</v>
          </cell>
          <cell r="B230" t="str">
            <v>SU002570</v>
          </cell>
        </row>
        <row r="231">
          <cell r="A231" t="str">
            <v>Сосиски «Оригинальные» замороженные Фикс.вес 0,33 п/а ТМ «Стародворье»</v>
          </cell>
          <cell r="B231" t="str">
            <v>SU002678</v>
          </cell>
        </row>
        <row r="232">
          <cell r="A232" t="str">
            <v>Сосиски Оригинальные заморож. ТМ Стародворье в вак 0,33 кг  Поком</v>
          </cell>
          <cell r="B232" t="str">
            <v>SU002678</v>
          </cell>
        </row>
        <row r="233">
          <cell r="A233" t="str">
            <v>Сосиски Оригинальные ТМ Стародворье  0,33 кг.  ПОКОМ</v>
          </cell>
          <cell r="B233" t="str">
            <v>SU002678</v>
          </cell>
        </row>
        <row r="234">
          <cell r="A234" t="str">
            <v>Сосиски Сливушки #нежнушки ТМ Вязанка  0,33 кг.  ПОКОМ</v>
          </cell>
          <cell r="B234" t="str">
            <v>SU002677</v>
          </cell>
        </row>
        <row r="235">
          <cell r="A235" t="str">
            <v>Чебуреки с мясом, грибами и картофелем. ВЕС  ПОКОМ</v>
          </cell>
          <cell r="B235" t="str">
            <v>SU003011</v>
          </cell>
        </row>
        <row r="236">
          <cell r="A236" t="str">
            <v>Круггетсы сочные Хорека Весовые Пакет 3 кг Горячая штучка  Поком</v>
          </cell>
          <cell r="B236" t="str">
            <v>SU001949</v>
          </cell>
        </row>
        <row r="237">
          <cell r="A237" t="str">
            <v>Круггетсы сочные ТМ Горячая штучка ТС Круггетсы 3 кг. Изделия кулинарные рубленые в тесте куриные</v>
          </cell>
          <cell r="B237" t="str">
            <v>SU001949</v>
          </cell>
        </row>
        <row r="238">
          <cell r="A238" t="str">
            <v>Круггетсы сочные ТМ Горячая штучка ТС Круггетсы  ВЕС(3 кг)  ПОКОМ</v>
          </cell>
          <cell r="B238" t="str">
            <v>SU001949</v>
          </cell>
        </row>
        <row r="239">
          <cell r="A239" t="str">
            <v>Пельмени «Бульмени с говядиной и свининой Наваристые» Весовые Сфера ТМ «Горячая штучка» 2,7 кг</v>
          </cell>
          <cell r="B239" t="str">
            <v>SU002798</v>
          </cell>
        </row>
        <row r="240">
          <cell r="A240" t="str">
            <v>Пельмени Бульмени с говядиной и свининой 2,7кг Наваристые Горячая штучка ВЕС  ПОКОМ</v>
          </cell>
          <cell r="B240" t="str">
            <v>SU002798</v>
          </cell>
        </row>
        <row r="241">
          <cell r="A241" t="str">
            <v>Пельмени Зареченские сфера вес 5 кг МГ</v>
          </cell>
          <cell r="B241" t="str">
            <v>SU002396</v>
          </cell>
        </row>
        <row r="242">
          <cell r="A242" t="str">
            <v>Пельмени Зареченские сфера 5 кг.  ПОКОМ</v>
          </cell>
          <cell r="B242" t="str">
            <v>SU002396</v>
          </cell>
        </row>
        <row r="243">
          <cell r="A243" t="str">
            <v>Чебупели с мясом Базовый ассортимент Фикс.вес 0,48 Лоток Горячая штучка ХХЛ  Поком</v>
          </cell>
          <cell r="B243" t="str">
            <v>SU002571</v>
          </cell>
        </row>
        <row r="244">
          <cell r="A244" t="str">
            <v>Чебупели с мясом ТМ Горячая штучка 0,48 кг XXL зам. ПОКОМ</v>
          </cell>
          <cell r="B244" t="str">
            <v>SU002571</v>
          </cell>
        </row>
        <row r="245">
          <cell r="A245" t="str">
            <v>Круггетсы с сырным соусом Хорека Весовые Пакет 3 кг Горячая штучка  Поком</v>
          </cell>
          <cell r="B245" t="str">
            <v>SU001950</v>
          </cell>
        </row>
        <row r="246">
          <cell r="A246" t="str">
            <v>Круггетсы с сырным соусом ТМ Горячая штучка 3 кг зам вес ПОКОМ</v>
          </cell>
          <cell r="B246" t="str">
            <v>SU001950</v>
          </cell>
        </row>
        <row r="247">
          <cell r="A247" t="str">
            <v>Круггетсы с сырным соусом ТМ Горячая штучка ТС Круггетсы вес 3 кг Хорека МГ</v>
          </cell>
          <cell r="B247" t="str">
            <v>SU001950</v>
          </cell>
        </row>
        <row r="248">
          <cell r="A248" t="str">
            <v>Пельмени Супермени с мясом, Горячая штучка 0,2кг    ПОКОМ</v>
          </cell>
          <cell r="B248" t="str">
            <v>SU002176</v>
          </cell>
        </row>
        <row r="249">
          <cell r="A249" t="str">
            <v>Пельмени Супермени с мясом ТМ Горячая штучка ТС Супермени сфера ф/в 0,2 кг МГ</v>
          </cell>
          <cell r="B249" t="str">
            <v>SU002176</v>
          </cell>
        </row>
        <row r="250">
          <cell r="A250" t="str">
            <v>Пельмени Супермени со сливочным маслом Супермени 0,2 Сфера Горячая штучка  Поком</v>
          </cell>
          <cell r="B250" t="str">
            <v>SU002177</v>
          </cell>
        </row>
        <row r="251">
          <cell r="A251" t="str">
            <v>Пельмени Супермени со сливочным маслом ТМ Горячая штучка сфера ТС Супермени ф/в 0,2 кг МГ</v>
          </cell>
          <cell r="B251" t="str">
            <v>SU002177</v>
          </cell>
        </row>
        <row r="252">
          <cell r="A252" t="str">
            <v>Вареники замороженные постные Благолепные с картофелем и луком классическая форма, ВЕС,  ПОКОМ</v>
          </cell>
          <cell r="B252" t="str">
            <v>SU002483</v>
          </cell>
        </row>
        <row r="253">
          <cell r="A253" t="str">
            <v>Вареники с картофелем и луком No name Весовые Классическая форма No name 5 кг</v>
          </cell>
          <cell r="B253" t="str">
            <v>SU002483</v>
          </cell>
        </row>
        <row r="254">
          <cell r="A254" t="str">
            <v>Вареники С картофелем и луком вес 5 кг МГ</v>
          </cell>
          <cell r="B254" t="str">
            <v>SU002483</v>
          </cell>
        </row>
        <row r="255">
          <cell r="A255" t="str">
            <v>Пельмени Со свининой и говядиной Владимирский стандарт ТМ Колбасный стандарт ф/п сфера 0,8 кг МГ</v>
          </cell>
          <cell r="B255" t="str">
            <v>SU002267</v>
          </cell>
        </row>
        <row r="256">
          <cell r="A256" t="str">
            <v>Пельмени С мясом и копченостями ТМ Ядрена копоть ТС Ядрена копоть ф/в 0,43 кг Х5 МГ</v>
          </cell>
          <cell r="B256" t="str">
            <v>SU002224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B257" t="str">
            <v>SU003077</v>
          </cell>
        </row>
        <row r="258">
          <cell r="A258" t="str">
            <v>Пельмени Мясорубские с рубленой грудинкой ТМ Стародворье фоу-пак классическая форма 0,7 кг.  Поком</v>
          </cell>
          <cell r="B258" t="str">
            <v>SU003077</v>
          </cell>
        </row>
        <row r="259">
          <cell r="A259" t="str">
            <v>Пельмени «Мясорубские с рубленой грудинкой» 0,7 Классическая форма ТМ «Стародворье»</v>
          </cell>
          <cell r="B259" t="str">
            <v>SU003077</v>
          </cell>
        </row>
        <row r="260">
          <cell r="A260" t="str">
            <v>Пельмени Умелый повар No name Весовые Равиоли No name 5 кг</v>
          </cell>
          <cell r="B260" t="str">
            <v>SU002335</v>
          </cell>
        </row>
        <row r="261">
          <cell r="A261" t="str">
            <v>Хрустящие крылышки ТМ Зареченские ТС Зареченские продукты. ВЕС ПОКОМ</v>
          </cell>
          <cell r="B261" t="str">
            <v>SU003024</v>
          </cell>
        </row>
        <row r="262">
          <cell r="A262" t="str">
            <v>Хрустящие крылышки ТМ Зареченские ТС Зареченские продукты.   Поком</v>
          </cell>
          <cell r="B262" t="str">
            <v>SU003024</v>
          </cell>
        </row>
        <row r="263">
          <cell r="A263" t="str">
            <v>Наггетсы «с куриным филе и сыром» ф/в 0,25 ТМ «Вязанка»</v>
          </cell>
          <cell r="B263" t="str">
            <v>SU003001</v>
          </cell>
        </row>
        <row r="264">
          <cell r="A264" t="str">
            <v>Наггетсы с куриным филе и сыром ТМ Вязанка 0,25 кг ПОКОМ</v>
          </cell>
          <cell r="B264" t="str">
            <v>SU003001</v>
          </cell>
        </row>
        <row r="265">
          <cell r="A265" t="str">
            <v>Наггетсы с куриным филе и сыром ТМ Вязанка ТС Из печи Сливушки 0,25 кг.  Поком</v>
          </cell>
          <cell r="B265" t="str">
            <v>SU003001</v>
          </cell>
        </row>
        <row r="266">
          <cell r="A266" t="str">
            <v>Наггетсы с куриным филе и сыром ТМ Вязанка 0.25</v>
          </cell>
          <cell r="B266" t="str">
            <v>SU003001</v>
          </cell>
        </row>
        <row r="267">
          <cell r="A267" t="str">
            <v>Пельмени Grandmeni с говядиной и свининой Grandmeni 0,75 Сфера Горячая штучка  Поком</v>
          </cell>
          <cell r="B267" t="str">
            <v>SU002320</v>
          </cell>
        </row>
        <row r="268">
          <cell r="A268" t="str">
            <v>Печеные пельмени Печь-мени с мясом Печеные пельмени Фикс.вес 0,2 сфера Вязанка  Поком</v>
          </cell>
          <cell r="B268" t="str">
            <v>SU002225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B269" t="str">
            <v>SU002731</v>
          </cell>
        </row>
        <row r="270">
          <cell r="A270" t="str">
            <v>Смак-мени с картофелем и сочной грудинкой Зареченские продукты Фикс.вес 1 Зареченские</v>
          </cell>
          <cell r="B270" t="str">
            <v>SU002766</v>
          </cell>
        </row>
        <row r="271">
          <cell r="A271" t="str">
            <v>Смак-мени с картофелем и сочной грудинкой 1кг ТМ Зареченские ПОКОМ</v>
          </cell>
          <cell r="B271" t="str">
            <v>SU002766</v>
          </cell>
        </row>
        <row r="272">
          <cell r="A272" t="str">
            <v>Смак-мени с картофелем и сочной грудинкой ТМ Зареченские ПОКОМ</v>
          </cell>
          <cell r="B272" t="str">
            <v>SU002766</v>
          </cell>
        </row>
        <row r="273">
          <cell r="A273" t="str">
            <v>Снеки Смак-мени с мясом ТМ Зареченские ТС Зареченские продукты ф/п ф/в 1,0</v>
          </cell>
          <cell r="B273" t="str">
            <v>SU002767</v>
          </cell>
        </row>
        <row r="274">
          <cell r="A274" t="str">
            <v>Смак-мени с мясом 1кг ТМ Зареченские ПОКОМ</v>
          </cell>
          <cell r="B274" t="str">
            <v>SU002767</v>
          </cell>
        </row>
        <row r="275">
          <cell r="A275" t="str">
            <v>Смак-мени с мясом ТМ Зареченские ПОКОМ</v>
          </cell>
          <cell r="B275" t="str">
            <v>SU002767</v>
          </cell>
        </row>
        <row r="276">
          <cell r="A276" t="str">
            <v>Снеки «Смаколадьи с яблоком и грушей» ф/в 0,9 ТМ «Зареченские»</v>
          </cell>
          <cell r="B276" t="str">
            <v>SU003085</v>
          </cell>
        </row>
        <row r="277">
          <cell r="A277" t="str">
            <v>Смаколадьи с яблоком и грушей ТМ Зареченские,0,9 кг ПОКОМ</v>
          </cell>
          <cell r="B277" t="str">
            <v>SU003085</v>
          </cell>
        </row>
        <row r="278">
          <cell r="A278" t="str">
            <v>Сосисоны в темпуре ВЕС  ПОКОМ</v>
          </cell>
          <cell r="B278" t="str">
            <v>SU003415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 t="str">
            <v>SU003065</v>
          </cell>
        </row>
        <row r="280">
          <cell r="A280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280" t="str">
            <v>SU003065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B281" t="str">
            <v>SU003067</v>
          </cell>
        </row>
        <row r="282">
          <cell r="A282" t="str">
            <v>Пельмени «Медвежьи ушки с фермерской свининой и говядиной Малые» 0,7 Классическая форма ТМ «Стародворье»</v>
          </cell>
          <cell r="B282" t="str">
            <v>SU003067</v>
          </cell>
        </row>
        <row r="283">
          <cell r="A283" t="str">
            <v>Пельмени Медвежьи ушки с фермерской свининой и говядиной Малые флоу-пак классическая 0,7 кг  Поком</v>
          </cell>
          <cell r="B283" t="str">
            <v>SU003067</v>
          </cell>
        </row>
        <row r="284">
          <cell r="A284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284" t="str">
            <v>SU003067</v>
          </cell>
        </row>
        <row r="285">
          <cell r="A285" t="str">
            <v>Пельмени Медвежьи ушки с фермерскими сливками 0,7кг  ПОКОМ</v>
          </cell>
          <cell r="B285" t="str">
            <v>SU003259</v>
          </cell>
        </row>
        <row r="286">
          <cell r="A286" t="str">
            <v>Пельмени Медвежьи ушки с фермерскими сливками ТМ Стародв флоу-пак классическая форма 0,7 кг.  Поком</v>
          </cell>
          <cell r="B286" t="str">
            <v>SU003259</v>
          </cell>
        </row>
        <row r="287">
          <cell r="A287" t="str">
            <v>Пельмени «Медвежьи ушки с фермерскими сливками» 0,7 Классическая форма ТМ «Стародворье»</v>
          </cell>
          <cell r="B287" t="str">
            <v>SU003259</v>
          </cell>
        </row>
        <row r="288">
          <cell r="A288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288" t="str">
            <v>SU003259</v>
          </cell>
        </row>
        <row r="289">
          <cell r="A289" t="str">
            <v>«Чебупай брауни» Фикс.вес 0,2 Лоток ТМ «Горячая штучка»</v>
          </cell>
          <cell r="B289" t="str">
            <v>SU003360</v>
          </cell>
        </row>
        <row r="290">
          <cell r="A290" t="str">
            <v>Чебупай брауни ТМ Горячая штучка 0,2 кг.  ПОКОМ</v>
          </cell>
          <cell r="B290" t="str">
            <v>SU003360</v>
          </cell>
        </row>
        <row r="291">
          <cell r="A291" t="str">
            <v>Пельмени Медвежьи ушки с фермерскими сливками 0,4 кг. ТМ Стародворье ПОКОМ</v>
          </cell>
          <cell r="B291" t="str">
            <v>SU003260</v>
          </cell>
        </row>
        <row r="292">
          <cell r="A292" t="str">
            <v>Пельмени «Медвежьи ушки с фермерскими сливками» 0,4 Классическая форма ТМ «Стародворье»</v>
          </cell>
          <cell r="B292" t="str">
            <v>SU003260</v>
          </cell>
        </row>
        <row r="293">
          <cell r="A293" t="str">
            <v>Пельмени Домашние со сливочным маслом ТМ Зареченские продукты сфера 0.7</v>
          </cell>
          <cell r="B293" t="str">
            <v>SU003320</v>
          </cell>
        </row>
        <row r="294">
          <cell r="A294" t="str">
            <v>Пельмени Домашние со сливочным маслом ТМ Зареченские ТС Зареченские продукты сфера ф/п ф/в 0,7 МГ</v>
          </cell>
          <cell r="B294" t="str">
            <v>SU003320</v>
          </cell>
        </row>
        <row r="295">
          <cell r="A295" t="str">
            <v>Пельмени Домашние со сливочным маслом ТМ Зареченские  продукты флоу-пак сфера 0,7 кг.  Поком</v>
          </cell>
          <cell r="B295" t="str">
            <v>SU003320</v>
          </cell>
        </row>
        <row r="296">
          <cell r="A296" t="str">
            <v>Пельмени Домашние со сливочным маслом 0,7кг, сфера ТМ Зареченские  ПОКОМ</v>
          </cell>
          <cell r="B296" t="str">
            <v>SU003320</v>
          </cell>
        </row>
        <row r="297">
          <cell r="A297" t="str">
            <v>Пирожки с мясом 0,3кг ТМ Зареченские  ПОКОМ</v>
          </cell>
          <cell r="B297" t="str">
            <v>SU003378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B298" t="str">
            <v>SU002798</v>
          </cell>
        </row>
        <row r="299">
          <cell r="A299" t="str">
            <v>Пельмени Домашние с говядиной и свининой ТМ Зареченские ТС Зареченские продукты сфера ф/п ф/в 0,7 МГ</v>
          </cell>
          <cell r="B299" t="str">
            <v>SU003319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B300" t="str">
            <v>SU003319</v>
          </cell>
        </row>
        <row r="301">
          <cell r="A301" t="str">
            <v>Мини-сосиски в тесте ТМ Зареченские ТС Зареченские продукты флоу-пак 0,3 кг.  Поком</v>
          </cell>
          <cell r="B301" t="str">
            <v>SU003382</v>
          </cell>
        </row>
        <row r="302">
          <cell r="A302" t="str">
            <v>Мини-сосиски в тесте 0,3кг ТМ Зареченские  ПОКОМ</v>
          </cell>
          <cell r="B302" t="str">
            <v>SU003382</v>
          </cell>
        </row>
        <row r="303">
          <cell r="A303" t="str">
            <v>Снеки «Мини-сосиски в тесте» Фикс.вес 0,3 ф/п ТМ «Зареченские»</v>
          </cell>
          <cell r="B303" t="str">
            <v>SU003382</v>
          </cell>
        </row>
        <row r="304">
          <cell r="A304" t="str">
            <v>Мини-чебуречки с мясом  ТМ Зареченские ТС Зареченские продукты флоу-пак 0,3 кг.  Поком</v>
          </cell>
          <cell r="B304" t="str">
            <v>SU003377</v>
          </cell>
        </row>
        <row r="305">
          <cell r="A305" t="str">
            <v>Мини-чебуречки с мясом  0,3кг ТМ Зареченские  ПОКОМ</v>
          </cell>
          <cell r="B305" t="str">
            <v>SU003377</v>
          </cell>
        </row>
        <row r="306">
          <cell r="A306" t="str">
            <v>«Мини-чебуречки с мясом» Фикс.вес 0,3 ф/п ТМ «Зареченские»</v>
          </cell>
          <cell r="B306" t="str">
            <v>SU003377</v>
          </cell>
        </row>
        <row r="307">
          <cell r="A307" t="str">
            <v>Мини-чебуречки с сыром и ветчиной  ТМ Зареченские ТС Зареченские продукты флоу-пак 0,3 кг.  Поком</v>
          </cell>
          <cell r="B307" t="str">
            <v>SU003376</v>
          </cell>
        </row>
        <row r="308">
          <cell r="A308" t="str">
            <v>Мини-чебуречки с сыром и ветчиной 0,3кг ТМ Зареченские  ПОКОМ</v>
          </cell>
          <cell r="B308" t="str">
            <v>SU003376</v>
          </cell>
        </row>
        <row r="309">
          <cell r="A309" t="str">
            <v>«Мини-чебуречки с сыром и ветчиной» Фикс.вес 0,3 ф/п ТМ «Зареченские»</v>
          </cell>
          <cell r="B309" t="str">
            <v>SU003376</v>
          </cell>
        </row>
        <row r="310">
          <cell r="A310" t="str">
            <v>Пельмени Жемчужные ТМ Зареченские ТС Зареченские продукты флоу-пак сфера 1,0 кг.  Поком</v>
          </cell>
          <cell r="B310" t="str">
            <v>SU003086</v>
          </cell>
        </row>
        <row r="311">
          <cell r="A311" t="str">
            <v>Пельмени Жемчужные сфера 1,0кг ТМ Зареченские  ПОКОМ</v>
          </cell>
          <cell r="B311" t="str">
            <v>SU003086</v>
          </cell>
        </row>
        <row r="312">
          <cell r="A312" t="str">
            <v>Пельмени «Жемчужные» 1,0 сфера ТМ «Зареченские»</v>
          </cell>
          <cell r="B312" t="str">
            <v>SU003086</v>
          </cell>
        </row>
        <row r="313">
          <cell r="A313" t="str">
            <v>Хотстеры с сыром 0,25кг ТМ Горячая штучка  ПОКОМ</v>
          </cell>
          <cell r="B313" t="str">
            <v>SU003384</v>
          </cell>
        </row>
        <row r="314">
          <cell r="A314" t="str">
            <v>Снеки «Хотстеры с сыром» ф/в 0,25 ТМ «Горячая штучка»</v>
          </cell>
          <cell r="B314" t="str">
            <v>SU003384</v>
          </cell>
        </row>
        <row r="315">
          <cell r="A315" t="str">
            <v>Наггетсы Хрустящие 0,3кг ТМ Зареченские  ПОКОМ</v>
          </cell>
          <cell r="B315" t="str">
            <v>SU003381</v>
          </cell>
        </row>
        <row r="316">
          <cell r="A316" t="str">
            <v>Пельмени Татарские 0,4кг ТМ Особый рецепт  ПОКОМ</v>
          </cell>
          <cell r="B316" t="str">
            <v>SU003146</v>
          </cell>
        </row>
        <row r="317">
          <cell r="A317" t="str">
            <v>Мини-пицца с ветчиной и сыром 0,3кг ТМ Зареченские  ПОКОМ</v>
          </cell>
          <cell r="B317" t="str">
            <v>SU003383</v>
          </cell>
        </row>
        <row r="318">
          <cell r="A318" t="str">
            <v>Мини-чебуреки с мясом ТМ Зареченские ТС Зареченские продукты ПОКОМ</v>
          </cell>
          <cell r="B318" t="str">
            <v>SU003434</v>
          </cell>
        </row>
        <row r="319">
          <cell r="A319" t="str">
            <v>Мини-чебуреки с мясом ТМ Зареченские ТС Зареченские продукты.  Поком</v>
          </cell>
          <cell r="B319" t="str">
            <v>SU003434</v>
          </cell>
        </row>
        <row r="320">
          <cell r="A320" t="str">
            <v>Мини-чебуречки с мясом ВЕС 5,5кг ТМ Зареченские  ПОКОМ</v>
          </cell>
          <cell r="B320" t="str">
            <v>SU003434</v>
          </cell>
        </row>
        <row r="321">
          <cell r="A321" t="str">
            <v>Пельмени Бигбули с мясом ТМ Горячая штучка БУЛЬМЕНИ ТС Бигбули ГШ ф/п сфера ф/в 0,4 кг МГ</v>
          </cell>
          <cell r="B321" t="str">
            <v>SU003530</v>
          </cell>
        </row>
        <row r="322">
          <cell r="A322" t="str">
            <v>Пельмени Бигбули с мясом ТМ Горячая штучка БУЛЬМЕНИ ТС Бигбули ГШ ф/п сфера ф/в 0,7 кг МГ</v>
          </cell>
          <cell r="B322" t="str">
            <v>SU003529</v>
          </cell>
        </row>
        <row r="323">
          <cell r="A323" t="str">
            <v>Пельмени "Бульмени с говядиной и свининой" 0,4 Сфера ТМ "Горячая штучка"</v>
          </cell>
          <cell r="B323" t="str">
            <v>SU003527</v>
          </cell>
        </row>
        <row r="324">
          <cell r="A324" t="str">
            <v>Пельмени Бульмени с говядиной и свининой ТМ Горячая штучка. флоу-пак сфера 0,4 кг ПОКОМ</v>
          </cell>
          <cell r="B324" t="str">
            <v>SU003527</v>
          </cell>
        </row>
        <row r="325">
          <cell r="A325" t="str">
            <v>Пельмени Бульмени с говядиной и свининой ТМ Горячая штучка БУЛЬМЕНИ ТС Бульмени ГШ ф/п сфера ф/в 0,4 кг </v>
          </cell>
          <cell r="B325" t="str">
            <v>SU003527</v>
          </cell>
        </row>
        <row r="326">
          <cell r="A326" t="str">
            <v>Пельмени "Бульмени с говядиной и свининой" 0,7 Сфера ТМ "Горячая штучка"</v>
          </cell>
          <cell r="B326" t="str">
            <v>SU003460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B327" t="str">
            <v>SU003460</v>
          </cell>
        </row>
        <row r="328">
          <cell r="A328" t="str">
            <v>Пельмени Бульмени с говядиной и свининой ТМ Горячая штучка БУЛЬМЕНИ ТС Бульмени ГШ ф/п сфера ф/в 0,7 кг</v>
          </cell>
          <cell r="B328" t="str">
            <v>SU003460</v>
          </cell>
        </row>
        <row r="329">
          <cell r="A329" t="str">
            <v>Пельмени "Бульмени со сливочным маслом" 0,4 Сфера ТМ "Горячая штучка"</v>
          </cell>
          <cell r="B329" t="str">
            <v>SU003528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B330" t="str">
            <v>SU003528</v>
          </cell>
        </row>
        <row r="331">
          <cell r="A331" t="str">
            <v>Пельмени Бульмени со сливочным маслом ТМ Горячая штучка БУЛЬМЕНИ ТС Бульмени ГШ ф/п сфера ф/в 0,4 кг </v>
          </cell>
          <cell r="B331" t="str">
            <v>SU003528</v>
          </cell>
        </row>
        <row r="332">
          <cell r="A332" t="str">
            <v>Пельмени "Бульмени со сливочным маслом" 0,7 Сфера ТМ "Горячая штучка"</v>
          </cell>
          <cell r="B332" t="str">
            <v>SU003459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B333" t="str">
            <v>SU003459</v>
          </cell>
        </row>
        <row r="334">
          <cell r="A334" t="str">
            <v>Пельмени Бульмени со сливочным маслом ТМ Горячая штучка БУЛЬМЕНИ ТС Бульмени ГШ ф/п сфера ф/в 0,7 кг </v>
          </cell>
          <cell r="B334" t="str">
            <v>SU003459</v>
          </cell>
        </row>
        <row r="335">
          <cell r="A335" t="str">
            <v>Снеки «ЖАР-ладушки с мясом» Фикс.вес 0,2 ТМ «Стародворье»</v>
          </cell>
          <cell r="B335" t="str">
            <v>SU003721</v>
          </cell>
        </row>
        <row r="336">
          <cell r="A336" t="str">
            <v>ЖАР-ладушки с мясом ТМ Стародворье 0,2 кг.  Поком</v>
          </cell>
          <cell r="B336" t="str">
            <v>SU003721</v>
          </cell>
        </row>
        <row r="337">
          <cell r="A337" t="str">
            <v>ЖАР-ладушки с мясом 0,2кг ТМ Стародворье  ПОКОМ</v>
          </cell>
          <cell r="B337" t="str">
            <v>SU003721</v>
          </cell>
        </row>
        <row r="338">
          <cell r="A338" t="str">
            <v>Снеки «ЖАР-ладушки с клубникой и вишней» Фикс.вес 0,2 ТМ «Стародворье»</v>
          </cell>
          <cell r="B338" t="str">
            <v>SU003777</v>
          </cell>
        </row>
        <row r="339">
          <cell r="A339" t="str">
            <v>Снеки «ЖАР-ладушки с яблоком и грушей» Фикс.вес 0,2 ТМ «Стародворье»</v>
          </cell>
          <cell r="B339" t="str">
            <v>SU003722</v>
          </cell>
        </row>
        <row r="340">
          <cell r="A340" t="str">
            <v>Пельмени "Бигбули #МЕГАВКУСИЩЕ с сочной грудинкой" 0,7 сфера ТМ "Горячая штучка"</v>
          </cell>
          <cell r="B340" t="str">
            <v>SU003532</v>
          </cell>
        </row>
        <row r="341">
          <cell r="A341" t="str">
            <v>Пельмени "Бигбули #МЕГАМАСЛИЩЕ со сливочным маслом" 0,4 сфера ТМ "Горячая штучка"</v>
          </cell>
          <cell r="B341" t="str">
            <v>SU003531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12.11.2024</v>
          </cell>
        </row>
        <row r="2">
          <cell r="A2" t="str">
            <v>бланк создан</v>
          </cell>
          <cell r="B2" t="str">
            <v>12.11.2024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45614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8 Марта ул, д. 43/1,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272319Российская Федерация, Запорожская обл, Мелитопольский р-н, Мелитополь г, 8 Марта ул, д. 43/1,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SU002762</v>
          </cell>
          <cell r="B28" t="str">
            <v>P004106</v>
          </cell>
          <cell r="C28">
            <v>4301132095</v>
          </cell>
          <cell r="D28">
            <v>4607111036605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Слой, мин. 1</v>
          </cell>
          <cell r="M28" t="str">
            <v>МГ</v>
          </cell>
          <cell r="O28">
            <v>180</v>
          </cell>
          <cell r="P28" t="str">
            <v>Нагетосы Сочная курочка в хрустящей панировке со сметаной и зеленью Наггетсы ГШ Фикс.вес 0,25 Лоток Горячая штучка</v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C28" t="str">
            <v>ЕАЭС N RU Д-RU.РА10.В.22386/23</v>
          </cell>
        </row>
        <row r="29">
          <cell r="A29" t="str">
            <v>SU002761</v>
          </cell>
          <cell r="B29" t="str">
            <v>P004104</v>
          </cell>
          <cell r="C29">
            <v>4301132093</v>
          </cell>
          <cell r="D29">
            <v>4607111036520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Слой, мин. 1</v>
          </cell>
          <cell r="M29" t="str">
            <v>МГ</v>
          </cell>
          <cell r="O29">
            <v>180</v>
          </cell>
          <cell r="P29" t="str">
            <v>Нагетосы Сочная курочка в хрустящей панировке Наггетсы ГШ Фикс.вес 0,25 Лоток Горячая штучка</v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C29" t="str">
            <v>ЕАЭС N RU Д-RU.РА10.В.22386/23</v>
          </cell>
        </row>
        <row r="30">
          <cell r="A30" t="str">
            <v>SU002763</v>
          </cell>
          <cell r="B30" t="str">
            <v>P004103</v>
          </cell>
          <cell r="C30">
            <v>4301132092</v>
          </cell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Палетта, мин. 1</v>
          </cell>
          <cell r="M30" t="str">
            <v>МГ</v>
          </cell>
          <cell r="O30">
            <v>180</v>
          </cell>
          <cell r="P30" t="str">
            <v>Нагетосы Сочная курочка Наггетсы ГШ Фикс.вес 0,25 Лоток Горячая штучка</v>
          </cell>
          <cell r="W30" t="str">
            <v>кор</v>
          </cell>
          <cell r="X30">
            <v>406</v>
          </cell>
          <cell r="Y30">
            <v>406</v>
          </cell>
          <cell r="Z30">
            <v>3.8204600000000002</v>
          </cell>
          <cell r="AC30" t="str">
            <v>ЕАЭС N RU Д-RU.РА10.В.22386/23</v>
          </cell>
        </row>
        <row r="31">
          <cell r="A31" t="str">
            <v>SU002760</v>
          </cell>
          <cell r="B31" t="str">
            <v>P004105</v>
          </cell>
          <cell r="C31">
            <v>4301132094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Слой, мин. 1</v>
          </cell>
          <cell r="M31" t="str">
            <v>МГ</v>
          </cell>
          <cell r="O31">
            <v>180</v>
          </cell>
          <cell r="P31" t="str">
            <v>Нагетосы Сочная курочка со сладкой паприкой Наггетсы ГШ Фикс.вес 0,25 Лоток Горячая штучка</v>
          </cell>
          <cell r="W31" t="str">
            <v>кор</v>
          </cell>
          <cell r="X31">
            <v>0</v>
          </cell>
          <cell r="Y31">
            <v>0</v>
          </cell>
          <cell r="Z31">
            <v>0</v>
          </cell>
          <cell r="AC31" t="str">
            <v>ЕАЭС N RU Д-RU.РА10.В.22386/23</v>
          </cell>
        </row>
        <row r="32">
          <cell r="P32" t="str">
            <v>Итого</v>
          </cell>
          <cell r="W32" t="str">
            <v>кор</v>
          </cell>
          <cell r="X32">
            <v>406</v>
          </cell>
          <cell r="Y32">
            <v>406</v>
          </cell>
          <cell r="Z32">
            <v>3.8204600000000002</v>
          </cell>
        </row>
        <row r="33">
          <cell r="P33" t="str">
            <v>Итого</v>
          </cell>
          <cell r="W33" t="str">
            <v>кг</v>
          </cell>
          <cell r="X33">
            <v>609</v>
          </cell>
          <cell r="Y33">
            <v>609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SU002320</v>
          </cell>
          <cell r="B36" t="str">
            <v>P002782</v>
          </cell>
          <cell r="C36">
            <v>4301070884</v>
          </cell>
          <cell r="D36">
            <v>4607111036315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Слой, мин. 1</v>
          </cell>
          <cell r="M36" t="str">
            <v>МГ</v>
          </cell>
          <cell r="O36">
            <v>180</v>
          </cell>
          <cell r="P36" t="str">
            <v>Пельмени Grandmeni с говядиной и свининой Grandmeni 0,75 Сфера Горячая штучка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Д-RU.PA01.B.76382/21</v>
          </cell>
        </row>
        <row r="37">
          <cell r="A37" t="str">
            <v>SU002345</v>
          </cell>
          <cell r="B37" t="str">
            <v>P002645</v>
          </cell>
          <cell r="C37">
            <v>4301070864</v>
          </cell>
          <cell r="D37">
            <v>4607111036292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Слой, мин. 1</v>
          </cell>
          <cell r="M37" t="str">
            <v>МГ</v>
          </cell>
          <cell r="O37">
            <v>180</v>
          </cell>
          <cell r="P37" t="str">
            <v>Пельмени Grandmeni со сливочным маслом Grandmeni 0,75 Сфера Горячая штучка</v>
          </cell>
          <cell r="W37" t="str">
            <v>кор</v>
          </cell>
          <cell r="X37">
            <v>24</v>
          </cell>
          <cell r="Y37">
            <v>24</v>
          </cell>
          <cell r="Z37">
            <v>0.372</v>
          </cell>
          <cell r="AC37" t="str">
            <v>ЕАЭС N RU Д-RU.PA01.B.76348/21</v>
          </cell>
        </row>
        <row r="38">
          <cell r="P38" t="str">
            <v>Итого</v>
          </cell>
          <cell r="W38" t="str">
            <v>кор</v>
          </cell>
          <cell r="X38">
            <v>24</v>
          </cell>
          <cell r="Y38">
            <v>24</v>
          </cell>
          <cell r="Z38">
            <v>0.372</v>
          </cell>
        </row>
        <row r="39">
          <cell r="P39" t="str">
            <v>Итого</v>
          </cell>
          <cell r="W39" t="str">
            <v>кг</v>
          </cell>
          <cell r="X39">
            <v>144</v>
          </cell>
          <cell r="Y39">
            <v>144</v>
          </cell>
        </row>
        <row r="40">
          <cell r="A40" t="str">
            <v>Чебупай</v>
          </cell>
        </row>
        <row r="41">
          <cell r="A41" t="str">
            <v>Изделия хлебобулочные</v>
          </cell>
        </row>
        <row r="42">
          <cell r="A42" t="str">
            <v>SU002914</v>
          </cell>
          <cell r="B42" t="str">
            <v>P003337</v>
          </cell>
          <cell r="C42">
            <v>4301190022</v>
          </cell>
          <cell r="D42">
            <v>4607111037053</v>
          </cell>
          <cell r="F42">
            <v>0.2</v>
          </cell>
          <cell r="G42">
            <v>6</v>
          </cell>
          <cell r="H42">
            <v>1.2</v>
          </cell>
          <cell r="I42">
            <v>1.5918000000000001</v>
          </cell>
          <cell r="J42">
            <v>130</v>
          </cell>
          <cell r="K42" t="str">
            <v>10</v>
          </cell>
          <cell r="L42" t="str">
            <v>Слой, мин. 1</v>
          </cell>
          <cell r="M42" t="str">
            <v>МГ</v>
          </cell>
          <cell r="O42">
            <v>365</v>
          </cell>
          <cell r="P42" t="str">
            <v>«Чебупай сочное яблоко» Фикс.вес 0,2 Лоток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Д-RU.РА08.В.21084/22</v>
          </cell>
        </row>
        <row r="43">
          <cell r="P43" t="str">
            <v>Итого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</row>
        <row r="44">
          <cell r="P44" t="str">
            <v>Итого</v>
          </cell>
          <cell r="W44" t="str">
            <v>кг</v>
          </cell>
          <cell r="X44">
            <v>0</v>
          </cell>
          <cell r="Y44">
            <v>0</v>
          </cell>
        </row>
        <row r="45">
          <cell r="A45" t="str">
            <v>Бигбули ГШ</v>
          </cell>
        </row>
        <row r="46">
          <cell r="A46" t="str">
            <v>Пельмени</v>
          </cell>
        </row>
        <row r="47">
          <cell r="A47" t="str">
            <v>SU002771</v>
          </cell>
          <cell r="B47" t="str">
            <v>P003728</v>
          </cell>
          <cell r="C47">
            <v>4301070989</v>
          </cell>
          <cell r="D47">
            <v>4607111037190</v>
          </cell>
          <cell r="F47">
            <v>0.43</v>
          </cell>
          <cell r="G47">
            <v>16</v>
          </cell>
          <cell r="H47">
            <v>6.88</v>
          </cell>
          <cell r="I47">
            <v>7.1996000000000002</v>
          </cell>
          <cell r="J47">
            <v>84</v>
          </cell>
          <cell r="K47" t="str">
            <v>12</v>
          </cell>
          <cell r="L47" t="str">
            <v>Слой, мин. 1</v>
          </cell>
          <cell r="M47" t="str">
            <v>МГ</v>
          </cell>
          <cell r="O47">
            <v>180</v>
          </cell>
          <cell r="P47" t="str">
            <v>Пельмени «Бигбули #МЕГАВКУСИЩЕ с сочной грудинкой» 0,43 сфера ТМ «Горячая штучка»</v>
          </cell>
          <cell r="W47" t="str">
            <v>кор</v>
          </cell>
          <cell r="X47">
            <v>0</v>
          </cell>
          <cell r="Y47">
            <v>0</v>
          </cell>
          <cell r="Z47">
            <v>0</v>
          </cell>
          <cell r="AC47" t="str">
            <v>ЕАЭС N RU Д-RU.РА06.В.58287/22</v>
          </cell>
        </row>
        <row r="48">
          <cell r="A48" t="str">
            <v>SU003386</v>
          </cell>
          <cell r="B48" t="str">
            <v>P004202</v>
          </cell>
          <cell r="C48">
            <v>4301071032</v>
          </cell>
          <cell r="D48">
            <v>4607111038999</v>
          </cell>
          <cell r="F48">
            <v>0.4</v>
          </cell>
          <cell r="G48">
            <v>16</v>
          </cell>
          <cell r="H48">
            <v>6.4</v>
          </cell>
          <cell r="I48">
            <v>6.7195999999999998</v>
          </cell>
          <cell r="J48">
            <v>84</v>
          </cell>
          <cell r="K48" t="str">
            <v>12</v>
          </cell>
          <cell r="L48" t="str">
            <v>Слой, мин. 1</v>
          </cell>
          <cell r="M48" t="str">
            <v>МГ</v>
          </cell>
          <cell r="O48">
            <v>180</v>
          </cell>
          <cell r="P48" t="str">
            <v>Пельмени «Бигбули #МЕГАВКУСИЩЕ с сочной грудинкой» 0,4 сфера ТМ «Горячая штучка»</v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C48" t="str">
            <v>ЕАЭС N RU Д-RU.РА06.В.58287/22</v>
          </cell>
        </row>
        <row r="49">
          <cell r="A49" t="str">
            <v>SU002708</v>
          </cell>
          <cell r="B49" t="str">
            <v>P003682</v>
          </cell>
          <cell r="C49">
            <v>4301070972</v>
          </cell>
          <cell r="D49">
            <v>4607111037183</v>
          </cell>
          <cell r="F49">
            <v>0.9</v>
          </cell>
          <cell r="G49">
            <v>8</v>
          </cell>
          <cell r="H49">
            <v>7.2</v>
          </cell>
          <cell r="I49">
            <v>7.4859999999999998</v>
          </cell>
          <cell r="J49">
            <v>84</v>
          </cell>
          <cell r="K49" t="str">
            <v>12</v>
          </cell>
          <cell r="L49" t="str">
            <v>Слой, мин. 1</v>
          </cell>
          <cell r="M49" t="str">
            <v>МГ</v>
          </cell>
          <cell r="O49">
            <v>180</v>
          </cell>
          <cell r="P49" t="str">
            <v>Пельмени «Бигбули #МЕГАВКУСИЩЕ с сочной грудинкой» 0,9 сфера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Д-RU.РА06.В.58287/22</v>
          </cell>
        </row>
        <row r="50">
          <cell r="A50" t="str">
            <v>SU003532</v>
          </cell>
          <cell r="B50" t="str">
            <v>P004440</v>
          </cell>
          <cell r="C50">
            <v>4301071044</v>
          </cell>
          <cell r="D50">
            <v>4607111039385</v>
          </cell>
          <cell r="F50">
            <v>0.7</v>
          </cell>
          <cell r="G50">
            <v>10</v>
          </cell>
          <cell r="H50">
            <v>7</v>
          </cell>
          <cell r="I50">
            <v>7.3</v>
          </cell>
          <cell r="J50">
            <v>84</v>
          </cell>
          <cell r="K50" t="str">
            <v>12</v>
          </cell>
          <cell r="L50" t="str">
            <v>Слой, мин. 1</v>
          </cell>
          <cell r="M50" t="str">
            <v>МГ</v>
          </cell>
          <cell r="O50">
            <v>180</v>
          </cell>
          <cell r="P50" t="str">
            <v>Пельмени «Бигбули #МЕГАВКУСИЩЕ с сочной грудинкой» 0,7 сфера ТМ «Горячая штучка»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  <cell r="AC50" t="str">
            <v>ЕАЭС N RU Д-RU.РА06.В.58287/22</v>
          </cell>
        </row>
        <row r="51">
          <cell r="A51" t="str">
            <v>SU002707</v>
          </cell>
          <cell r="B51" t="str">
            <v>P003680</v>
          </cell>
          <cell r="C51">
            <v>4301070970</v>
          </cell>
          <cell r="D51">
            <v>4607111037091</v>
          </cell>
          <cell r="F51">
            <v>0.43</v>
          </cell>
          <cell r="G51">
            <v>16</v>
          </cell>
          <cell r="H51">
            <v>6.88</v>
          </cell>
          <cell r="I51">
            <v>7.11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#МЕГАМАСЛИЩЕ со сливочным маслом» 0,43 сфера ТМ «Горячая штучка»</v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C51" t="str">
            <v>ЕАЭС N RU Д-RU.РА04.В.26948/22</v>
          </cell>
        </row>
        <row r="52">
          <cell r="A52" t="str">
            <v>SU003531</v>
          </cell>
          <cell r="B52" t="str">
            <v>P004441</v>
          </cell>
          <cell r="C52">
            <v>4301071045</v>
          </cell>
          <cell r="D52">
            <v>4607111039392</v>
          </cell>
          <cell r="F52">
            <v>0.4</v>
          </cell>
          <cell r="G52">
            <v>16</v>
          </cell>
          <cell r="H52">
            <v>6.4</v>
          </cell>
          <cell r="I52">
            <v>6.7195999999999998</v>
          </cell>
          <cell r="J52">
            <v>84</v>
          </cell>
          <cell r="K52" t="str">
            <v>12</v>
          </cell>
          <cell r="L52" t="str">
            <v>Слой, мин. 1</v>
          </cell>
          <cell r="M52" t="str">
            <v>МГ</v>
          </cell>
          <cell r="O52">
            <v>180</v>
          </cell>
          <cell r="P52" t="str">
            <v>Пельмени «Бигбули #МЕГАМАСЛИЩЕ со сливочным маслом» 0,4 сфера ТМ «Горячая штучка»</v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  <cell r="AC52" t="str">
            <v>ЕАЭС N RU Д-RU.РА04.В.26948/22</v>
          </cell>
        </row>
        <row r="53">
          <cell r="A53" t="str">
            <v>SU002838</v>
          </cell>
          <cell r="B53" t="str">
            <v>P003681</v>
          </cell>
          <cell r="C53">
            <v>4301070971</v>
          </cell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Слой, мин. 1</v>
          </cell>
          <cell r="M53" t="str">
            <v>МГ</v>
          </cell>
          <cell r="O53">
            <v>180</v>
          </cell>
          <cell r="P53" t="str">
            <v>Пельмени «Бигбули #МЕГАМАСЛИЩЕ со сливочным маслом» ф/в 0,9 ТМ «Горячая штучка»</v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C53" t="str">
            <v>ЕАЭС N RU Д-RU.РА04.В.26948/22</v>
          </cell>
        </row>
        <row r="54">
          <cell r="A54" t="str">
            <v>SU003385</v>
          </cell>
          <cell r="B54" t="str">
            <v>P004203</v>
          </cell>
          <cell r="C54">
            <v>4301071031</v>
          </cell>
          <cell r="D54">
            <v>4607111038982</v>
          </cell>
          <cell r="F54">
            <v>0.7</v>
          </cell>
          <cell r="G54">
            <v>10</v>
          </cell>
          <cell r="H54">
            <v>7</v>
          </cell>
          <cell r="I54">
            <v>7.2859999999999996</v>
          </cell>
          <cell r="J54">
            <v>84</v>
          </cell>
          <cell r="K54" t="str">
            <v>12</v>
          </cell>
          <cell r="L54" t="str">
            <v>Короб, мин. 1</v>
          </cell>
          <cell r="M54" t="str">
            <v>МГ</v>
          </cell>
          <cell r="O54">
            <v>180</v>
          </cell>
          <cell r="P54" t="str">
            <v>Пельмени «Бигбули #МЕГАМАСЛИЩЕ со сливочным маслом» 0,7 сфера ТМ «Горячая штучка»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  <cell r="AC54" t="str">
            <v>ЕАЭС N RU Д-RU.РА04.В.26948/22</v>
          </cell>
        </row>
        <row r="55">
          <cell r="A55" t="str">
            <v>SU002625</v>
          </cell>
          <cell r="B55" t="str">
            <v>P003679</v>
          </cell>
          <cell r="C55">
            <v>4301070969</v>
          </cell>
          <cell r="D55">
            <v>4607111036858</v>
          </cell>
          <cell r="F55">
            <v>0.43</v>
          </cell>
          <cell r="G55">
            <v>16</v>
          </cell>
          <cell r="H55">
            <v>6.88</v>
          </cell>
          <cell r="I55">
            <v>7.1996000000000002</v>
          </cell>
          <cell r="J55">
            <v>84</v>
          </cell>
          <cell r="K55" t="str">
            <v>12</v>
          </cell>
          <cell r="L55" t="str">
            <v>Короб, мин. 1</v>
          </cell>
          <cell r="M55" t="str">
            <v>МГ</v>
          </cell>
          <cell r="O55">
            <v>180</v>
          </cell>
          <cell r="P55" t="str">
            <v>Пельмени «Бигбули с мясом» 0,43 Сфера ТМ «Горячая штучка»</v>
          </cell>
          <cell r="W55" t="str">
            <v>кор</v>
          </cell>
          <cell r="X55">
            <v>0</v>
          </cell>
          <cell r="Y55">
            <v>0</v>
          </cell>
          <cell r="Z55">
            <v>0</v>
          </cell>
          <cell r="AC55" t="str">
            <v>ЕАЭС N RU Д-RU.РА04.В.26948/22</v>
          </cell>
        </row>
        <row r="56">
          <cell r="A56" t="str">
            <v>SU003530</v>
          </cell>
          <cell r="B56" t="str">
            <v>P004443</v>
          </cell>
          <cell r="C56">
            <v>4301071046</v>
          </cell>
          <cell r="D56">
            <v>4607111039354</v>
          </cell>
          <cell r="F56">
            <v>0.4</v>
          </cell>
          <cell r="G56">
            <v>16</v>
          </cell>
          <cell r="H56">
            <v>6.4</v>
          </cell>
          <cell r="I56">
            <v>6.7195999999999998</v>
          </cell>
          <cell r="J56">
            <v>84</v>
          </cell>
          <cell r="K56" t="str">
            <v>12</v>
          </cell>
          <cell r="L56" t="str">
            <v>Короб, мин. 1</v>
          </cell>
          <cell r="M56" t="str">
            <v>МГ</v>
          </cell>
          <cell r="O56">
            <v>180</v>
          </cell>
          <cell r="P56" t="str">
            <v>Пельмени «Бигбули с мясом» 0,4 Сфера ТМ «Горячая штучка»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C56" t="str">
            <v>ЕАЭС N RU Д-RU.РА04.В.26948/22</v>
          </cell>
        </row>
        <row r="57">
          <cell r="A57" t="str">
            <v>SU002624</v>
          </cell>
          <cell r="B57" t="str">
            <v>P003678</v>
          </cell>
          <cell r="C57">
            <v>4301070968</v>
          </cell>
          <cell r="D57">
            <v>4607111036889</v>
          </cell>
          <cell r="F57">
            <v>0.9</v>
          </cell>
          <cell r="G57">
            <v>8</v>
          </cell>
          <cell r="H57">
            <v>7.2</v>
          </cell>
          <cell r="I57">
            <v>7.4859999999999998</v>
          </cell>
          <cell r="J57">
            <v>84</v>
          </cell>
          <cell r="K57" t="str">
            <v>12</v>
          </cell>
          <cell r="L57" t="str">
            <v>Слой, мин. 1</v>
          </cell>
          <cell r="M57" t="str">
            <v>МГ</v>
          </cell>
          <cell r="O57">
            <v>180</v>
          </cell>
          <cell r="P57" t="str">
            <v>Пельмени «Бигбули с мясом» 0,9 Сфера ТМ «Горячая штучка»</v>
          </cell>
          <cell r="W57" t="str">
            <v>кор</v>
          </cell>
          <cell r="X57">
            <v>144</v>
          </cell>
          <cell r="Y57">
            <v>144</v>
          </cell>
          <cell r="Z57">
            <v>2.2320000000000002</v>
          </cell>
          <cell r="AC57" t="str">
            <v>ЕАЭС N RU Д-RU.РА04.В.26948/22</v>
          </cell>
        </row>
        <row r="58">
          <cell r="A58" t="str">
            <v>SU003529</v>
          </cell>
          <cell r="B58" t="str">
            <v>P004442</v>
          </cell>
          <cell r="C58">
            <v>4301071047</v>
          </cell>
          <cell r="D58">
            <v>4607111039330</v>
          </cell>
          <cell r="F58">
            <v>0.7</v>
          </cell>
          <cell r="G58">
            <v>10</v>
          </cell>
          <cell r="H58">
            <v>7</v>
          </cell>
          <cell r="I58">
            <v>7.3</v>
          </cell>
          <cell r="J58">
            <v>84</v>
          </cell>
          <cell r="K58" t="str">
            <v>12</v>
          </cell>
          <cell r="L58" t="str">
            <v>Короб, мин. 1</v>
          </cell>
          <cell r="M58" t="str">
            <v>МГ</v>
          </cell>
          <cell r="O58">
            <v>180</v>
          </cell>
          <cell r="P58" t="str">
            <v>Пельмени «Бигбули с мясом» 0,7 Сфера ТМ «Горячая штучка»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C58" t="str">
            <v>ЕАЭС N RU Д-RU.РА04.В.26948/22</v>
          </cell>
        </row>
        <row r="59">
          <cell r="P59" t="str">
            <v>Итого</v>
          </cell>
          <cell r="W59" t="str">
            <v>кор</v>
          </cell>
          <cell r="X59">
            <v>144</v>
          </cell>
          <cell r="Y59">
            <v>144</v>
          </cell>
          <cell r="Z59">
            <v>2.2320000000000002</v>
          </cell>
        </row>
        <row r="60">
          <cell r="P60" t="str">
            <v>Итого</v>
          </cell>
          <cell r="W60" t="str">
            <v>кг</v>
          </cell>
          <cell r="X60">
            <v>1036.8</v>
          </cell>
          <cell r="Y60">
            <v>1036.8</v>
          </cell>
        </row>
        <row r="61">
          <cell r="A61" t="str">
            <v>Бульмени вес ГШ</v>
          </cell>
        </row>
        <row r="62">
          <cell r="A62" t="str">
            <v>Пельмени</v>
          </cell>
        </row>
        <row r="63">
          <cell r="A63" t="str">
            <v>SU002798</v>
          </cell>
          <cell r="B63" t="str">
            <v>P003687</v>
          </cell>
          <cell r="C63">
            <v>4301070977</v>
          </cell>
          <cell r="D63">
            <v>4607111037411</v>
          </cell>
          <cell r="F63">
            <v>2.7</v>
          </cell>
          <cell r="G63">
            <v>1</v>
          </cell>
          <cell r="H63">
            <v>2.7</v>
          </cell>
          <cell r="I63">
            <v>2.8132000000000001</v>
          </cell>
          <cell r="J63">
            <v>234</v>
          </cell>
          <cell r="K63" t="str">
            <v>18</v>
          </cell>
          <cell r="L63" t="str">
            <v>Короб, мин. 1</v>
          </cell>
          <cell r="M63" t="str">
            <v>МГ</v>
          </cell>
          <cell r="O63">
            <v>180</v>
          </cell>
          <cell r="P63" t="str">
            <v>Пельмени «Бульмени с говядиной и свининой Наваристые» Весовые Сфера ТМ «Горячая штучка» 2,7 кг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  <cell r="AC63" t="str">
            <v>ЕАЭС N RU Д-RU.РА02.В.13673/23</v>
          </cell>
        </row>
        <row r="64">
          <cell r="A64" t="str">
            <v>SU002595</v>
          </cell>
          <cell r="B64" t="str">
            <v>P003697</v>
          </cell>
          <cell r="C64">
            <v>4301070981</v>
          </cell>
          <cell r="D64">
            <v>4607111036728</v>
          </cell>
          <cell r="F64">
            <v>5</v>
          </cell>
          <cell r="G64">
            <v>1</v>
          </cell>
          <cell r="H64">
            <v>5</v>
          </cell>
          <cell r="I64">
            <v>5.2131999999999996</v>
          </cell>
          <cell r="J64">
            <v>144</v>
          </cell>
          <cell r="K64" t="str">
            <v>12</v>
          </cell>
          <cell r="L64" t="str">
            <v>Палетта, мин. 1</v>
          </cell>
          <cell r="M64" t="str">
            <v>МГ</v>
          </cell>
          <cell r="O64">
            <v>180</v>
          </cell>
          <cell r="P64" t="str">
            <v>Пельмени «Бульмени с говядиной и свининой Наваристые» Весовые Сфера ТМ «Горячая штучка» 5 кг</v>
          </cell>
          <cell r="W64" t="str">
            <v>кор</v>
          </cell>
          <cell r="X64">
            <v>0</v>
          </cell>
          <cell r="Y64">
            <v>0</v>
          </cell>
          <cell r="Z64">
            <v>0</v>
          </cell>
          <cell r="AC64" t="str">
            <v>ЕАЭС N RU Д-RU.РА02.В.13673/23</v>
          </cell>
        </row>
        <row r="65">
          <cell r="P65" t="str">
            <v>Итого</v>
          </cell>
          <cell r="W65" t="str">
            <v>кор</v>
          </cell>
          <cell r="X65">
            <v>0</v>
          </cell>
          <cell r="Y65">
            <v>0</v>
          </cell>
          <cell r="Z65">
            <v>0</v>
          </cell>
        </row>
        <row r="66">
          <cell r="P66" t="str">
            <v>Итого</v>
          </cell>
          <cell r="W66" t="str">
            <v>кг</v>
          </cell>
          <cell r="X66">
            <v>0</v>
          </cell>
          <cell r="Y66">
            <v>0</v>
          </cell>
        </row>
        <row r="67">
          <cell r="A67" t="str">
            <v>Бельмеши</v>
          </cell>
        </row>
        <row r="68">
          <cell r="A68" t="str">
            <v>Снеки</v>
          </cell>
        </row>
        <row r="69">
          <cell r="A69" t="str">
            <v>SU002560</v>
          </cell>
          <cell r="B69" t="str">
            <v>P004088</v>
          </cell>
          <cell r="C69">
            <v>4301135271</v>
          </cell>
          <cell r="D69">
            <v>4607111033659</v>
          </cell>
          <cell r="F69">
            <v>0.3</v>
          </cell>
          <cell r="G69">
            <v>12</v>
          </cell>
          <cell r="H69">
            <v>3.6</v>
          </cell>
          <cell r="I69">
            <v>4.3036000000000003</v>
          </cell>
          <cell r="J69">
            <v>70</v>
          </cell>
          <cell r="K69" t="str">
            <v>14</v>
          </cell>
          <cell r="L69" t="str">
            <v>Слой, мин. 1</v>
          </cell>
          <cell r="M69" t="str">
            <v>МГ</v>
          </cell>
          <cell r="O69">
            <v>180</v>
          </cell>
          <cell r="P69" t="str">
            <v>Бельмеши сочные с мясом Базовый ассортимент Фикс.вес 0,3 Лоток Горячая штучка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  <cell r="AC69" t="str">
            <v>ЕАЭС N RU Д-RU.РА02.В.49579/23, ЕАЭС N RU Д-RU.РА10.В.40004/23</v>
          </cell>
        </row>
        <row r="70">
          <cell r="P70" t="str">
            <v>Итого</v>
          </cell>
          <cell r="W70" t="str">
            <v>кор</v>
          </cell>
          <cell r="X70">
            <v>0</v>
          </cell>
          <cell r="Y70">
            <v>0</v>
          </cell>
          <cell r="Z70">
            <v>0</v>
          </cell>
        </row>
        <row r="71">
          <cell r="P71" t="str">
            <v>Итого</v>
          </cell>
          <cell r="W71" t="str">
            <v>кг</v>
          </cell>
          <cell r="X71">
            <v>0</v>
          </cell>
          <cell r="Y71">
            <v>0</v>
          </cell>
        </row>
        <row r="72">
          <cell r="A72" t="str">
            <v>Крылышки ГШ</v>
          </cell>
        </row>
        <row r="73">
          <cell r="A73" t="str">
            <v>Крылья</v>
          </cell>
        </row>
        <row r="74">
          <cell r="A74" t="str">
            <v>SU002564</v>
          </cell>
          <cell r="B74" t="str">
            <v>P004099</v>
          </cell>
          <cell r="C74">
            <v>4301131021</v>
          </cell>
          <cell r="D74">
            <v>4607111034137</v>
          </cell>
          <cell r="F74">
            <v>0.3</v>
          </cell>
          <cell r="G74">
            <v>12</v>
          </cell>
          <cell r="H74">
            <v>3.6</v>
          </cell>
          <cell r="I74">
            <v>4.3036000000000003</v>
          </cell>
          <cell r="J74">
            <v>70</v>
          </cell>
          <cell r="K74" t="str">
            <v>14</v>
          </cell>
          <cell r="L74" t="str">
            <v>Слой, мин. 1</v>
          </cell>
          <cell r="M74" t="str">
            <v>МГ</v>
          </cell>
          <cell r="O74">
            <v>180</v>
          </cell>
          <cell r="P74" t="str">
            <v>Крылья Крылышки острые к пиву Базовый ассортимент Фикс.вес 0,3 Лоток Горячая штучка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C74" t="str">
            <v>ЕАЭС N RU Д-RU.РА01.В.97554/24, ЕАЭС N RU Д-RU.РА10.В.35725/23</v>
          </cell>
        </row>
        <row r="75">
          <cell r="A75" t="str">
            <v>SU002563</v>
          </cell>
          <cell r="B75" t="str">
            <v>P004101</v>
          </cell>
          <cell r="C75">
            <v>4301131022</v>
          </cell>
          <cell r="D75">
            <v>4607111034120</v>
          </cell>
          <cell r="F75">
            <v>0.3</v>
          </cell>
          <cell r="G75">
            <v>12</v>
          </cell>
          <cell r="H75">
            <v>3.6</v>
          </cell>
          <cell r="I75">
            <v>4.3036000000000003</v>
          </cell>
          <cell r="J75">
            <v>70</v>
          </cell>
          <cell r="K75" t="str">
            <v>14</v>
          </cell>
          <cell r="L75" t="str">
            <v>Слой, мин. 1</v>
          </cell>
          <cell r="M75" t="str">
            <v>МГ</v>
          </cell>
          <cell r="O75">
            <v>180</v>
          </cell>
          <cell r="P75" t="str">
            <v>Крылья Хрустящие крылышки Базовый ассортимент Фикс.вес 0,3 Лоток Горячая штучка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  <cell r="AC75" t="str">
            <v>ЕАЭС N RU Д-RU.РА09.В.51317/22, ЕАЭС N RU Д-RU.РА10.В.35725/23</v>
          </cell>
        </row>
        <row r="76">
          <cell r="P76" t="str">
            <v>Итого</v>
          </cell>
          <cell r="W76" t="str">
            <v>кор</v>
          </cell>
          <cell r="X76">
            <v>0</v>
          </cell>
          <cell r="Y76">
            <v>0</v>
          </cell>
          <cell r="Z76">
            <v>0</v>
          </cell>
        </row>
        <row r="77">
          <cell r="P77" t="str">
            <v>Итого</v>
          </cell>
          <cell r="W77" t="str">
            <v>кг</v>
          </cell>
          <cell r="X77">
            <v>0</v>
          </cell>
          <cell r="Y77">
            <v>0</v>
          </cell>
        </row>
        <row r="78">
          <cell r="A78" t="str">
            <v>Чебупели</v>
          </cell>
        </row>
        <row r="79">
          <cell r="A79" t="str">
            <v>Снеки</v>
          </cell>
        </row>
        <row r="80">
          <cell r="A80" t="str">
            <v>SU002293</v>
          </cell>
          <cell r="B80" t="str">
            <v>P004113</v>
          </cell>
          <cell r="C80">
            <v>4301135285</v>
          </cell>
          <cell r="D80">
            <v>4607111036407</v>
          </cell>
          <cell r="F80">
            <v>0.3</v>
          </cell>
          <cell r="G80">
            <v>14</v>
          </cell>
          <cell r="H80">
            <v>4.2</v>
          </cell>
          <cell r="I80">
            <v>4.5292000000000003</v>
          </cell>
          <cell r="J80">
            <v>70</v>
          </cell>
          <cell r="K80" t="str">
            <v>14</v>
          </cell>
          <cell r="L80" t="str">
            <v>Слой, мин. 1</v>
          </cell>
          <cell r="M80" t="str">
            <v>МГ</v>
          </cell>
          <cell r="O80">
            <v>180</v>
          </cell>
          <cell r="P80" t="str">
            <v>Чебупели Курочка гриль Базовый ассортимент Фикс.вес 0,3 Пакет Горячая штучка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C80" t="str">
            <v>ЕАЭС N RU Д-RU.РА01.В.78287/24, ЕАЭС N RU Д-RU.РА01.В.92613/21</v>
          </cell>
        </row>
        <row r="81">
          <cell r="A81" t="str">
            <v>SU002568</v>
          </cell>
          <cell r="B81" t="str">
            <v>P004114</v>
          </cell>
          <cell r="C81">
            <v>4301135286</v>
          </cell>
          <cell r="D81">
            <v>4607111033628</v>
          </cell>
          <cell r="F81">
            <v>0.3</v>
          </cell>
          <cell r="G81">
            <v>12</v>
          </cell>
          <cell r="H81">
            <v>3.6</v>
          </cell>
          <cell r="I81">
            <v>4.3036000000000003</v>
          </cell>
          <cell r="J81">
            <v>70</v>
          </cell>
          <cell r="K81" t="str">
            <v>14</v>
          </cell>
          <cell r="L81" t="str">
            <v>Слой, мин. 1</v>
          </cell>
          <cell r="M81" t="str">
            <v>МГ</v>
          </cell>
          <cell r="O81">
            <v>180</v>
          </cell>
          <cell r="P81" t="str">
            <v>Чебупели острые Базовый ассортимент Фикс.вес 0,3 Лоток Горячая штучка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  <cell r="AC81" t="str">
            <v>ЕАЭС N RU Д-RU.РА02.В.49579/23, ЕАЭС N RU Д-RU.РА05.В.15673/23</v>
          </cell>
        </row>
        <row r="82">
          <cell r="A82" t="str">
            <v>SU003609</v>
          </cell>
          <cell r="B82" t="str">
            <v>P004584</v>
          </cell>
          <cell r="C82">
            <v>4301135565</v>
          </cell>
          <cell r="D82">
            <v>4607111033451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Короб, мин. 1</v>
          </cell>
          <cell r="M82" t="str">
            <v>МГ</v>
          </cell>
          <cell r="O82">
            <v>180</v>
          </cell>
          <cell r="P82" t="str">
            <v>Снеки «Чебупели с ветчиной и сыром» Фикс.вес 0,3 Пакет ТМ «Горячая штучка»</v>
          </cell>
          <cell r="W82" t="str">
            <v>кор</v>
          </cell>
          <cell r="X82">
            <v>196</v>
          </cell>
          <cell r="Y82">
            <v>196</v>
          </cell>
          <cell r="Z82">
            <v>3.50448</v>
          </cell>
          <cell r="AC82" t="str">
            <v>ЕАЭС N RU Д-RU.РА02.В.49579/23</v>
          </cell>
        </row>
        <row r="83">
          <cell r="A83" t="str">
            <v>SU002572</v>
          </cell>
          <cell r="B83" t="str">
            <v>P004130</v>
          </cell>
          <cell r="C83">
            <v>4301135295</v>
          </cell>
          <cell r="D83">
            <v>4607111035141</v>
          </cell>
          <cell r="F83">
            <v>0.3</v>
          </cell>
          <cell r="G83">
            <v>12</v>
          </cell>
          <cell r="H83">
            <v>3.6</v>
          </cell>
          <cell r="I83">
            <v>4.3036000000000003</v>
          </cell>
          <cell r="J83">
            <v>70</v>
          </cell>
          <cell r="K83" t="str">
            <v>14</v>
          </cell>
          <cell r="L83" t="str">
            <v>Слой, мин. 1</v>
          </cell>
          <cell r="M83" t="str">
            <v>МГ</v>
          </cell>
          <cell r="O83">
            <v>180</v>
          </cell>
          <cell r="P83" t="str">
            <v>Чебупели с мясом без свинины Базовый ассортимент Фикс.вес 0,3 Лоток Горячая штучка</v>
          </cell>
          <cell r="W83" t="str">
            <v>кор</v>
          </cell>
          <cell r="X83">
            <v>0</v>
          </cell>
          <cell r="Y83">
            <v>0</v>
          </cell>
          <cell r="Z83">
            <v>0</v>
          </cell>
          <cell r="AC83" t="str">
            <v>ЕАЭС N RU Д-RU.РА01.В.13713/23</v>
          </cell>
        </row>
        <row r="84">
          <cell r="A84" t="str">
            <v>SU003604</v>
          </cell>
          <cell r="B84" t="str">
            <v>P004605</v>
          </cell>
          <cell r="C84">
            <v>4301135578</v>
          </cell>
          <cell r="D84">
            <v>4607111033444</v>
          </cell>
          <cell r="F84">
            <v>0.3</v>
          </cell>
          <cell r="G84">
            <v>12</v>
          </cell>
          <cell r="H84">
            <v>3.6</v>
          </cell>
          <cell r="I84">
            <v>4.3036000000000003</v>
          </cell>
          <cell r="J84">
            <v>70</v>
          </cell>
          <cell r="K84" t="str">
            <v>14</v>
          </cell>
          <cell r="L84" t="str">
            <v>Короб, мин. 1</v>
          </cell>
          <cell r="M84" t="str">
            <v>МГ</v>
          </cell>
          <cell r="O84">
            <v>180</v>
          </cell>
          <cell r="P84" t="str">
            <v>Снеки «Чебупели сочные с мясом» Фикс.вес 0,3 Пакет ТМ «Горячая штучка»</v>
          </cell>
          <cell r="W84" t="str">
            <v>кор</v>
          </cell>
          <cell r="X84">
            <v>154</v>
          </cell>
          <cell r="Y84">
            <v>154</v>
          </cell>
          <cell r="Z84">
            <v>2.75352</v>
          </cell>
          <cell r="AC84" t="str">
            <v>ЕАЭС N RU Д-RU.РА02.В.49579/23</v>
          </cell>
        </row>
        <row r="85">
          <cell r="A85" t="str">
            <v>SU002571</v>
          </cell>
          <cell r="B85" t="str">
            <v>P004125</v>
          </cell>
          <cell r="C85">
            <v>4301135290</v>
          </cell>
          <cell r="D85">
            <v>4607111035028</v>
          </cell>
          <cell r="F85">
            <v>0.48</v>
          </cell>
          <cell r="G85">
            <v>8</v>
          </cell>
          <cell r="H85">
            <v>3.84</v>
          </cell>
          <cell r="I85">
            <v>4.4488000000000003</v>
          </cell>
          <cell r="J85">
            <v>70</v>
          </cell>
          <cell r="K85" t="str">
            <v>14</v>
          </cell>
          <cell r="L85" t="str">
            <v>Слой, мин. 1</v>
          </cell>
          <cell r="M85" t="str">
            <v>МГ</v>
          </cell>
          <cell r="O85">
            <v>180</v>
          </cell>
          <cell r="P85" t="str">
            <v>Чебупели с мясом Базовый ассортимент Фикс.вес 0,48 Лоток Горячая штучка ХХЛ</v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C85" t="str">
            <v>ЕАЭС N RU Д-RU.РА01.В.13713/23</v>
          </cell>
        </row>
        <row r="86">
          <cell r="P86" t="str">
            <v>Итого</v>
          </cell>
          <cell r="W86" t="str">
            <v>кор</v>
          </cell>
          <cell r="X86">
            <v>350</v>
          </cell>
          <cell r="Y86">
            <v>350</v>
          </cell>
          <cell r="Z86">
            <v>6.258</v>
          </cell>
        </row>
        <row r="87">
          <cell r="P87" t="str">
            <v>Итого</v>
          </cell>
          <cell r="W87" t="str">
            <v>кг</v>
          </cell>
          <cell r="X87">
            <v>1260</v>
          </cell>
          <cell r="Y87">
            <v>1260</v>
          </cell>
        </row>
        <row r="88">
          <cell r="A88" t="str">
            <v>Чебуреки ГШ</v>
          </cell>
        </row>
        <row r="89">
          <cell r="A89" t="str">
            <v>Чебуреки</v>
          </cell>
        </row>
        <row r="90">
          <cell r="A90" t="str">
            <v>SU002573</v>
          </cell>
          <cell r="B90" t="str">
            <v>P004138</v>
          </cell>
          <cell r="C90">
            <v>4301136042</v>
          </cell>
          <cell r="D90">
            <v>4607025784012</v>
          </cell>
          <cell r="F90">
            <v>0.09</v>
          </cell>
          <cell r="G90">
            <v>24</v>
          </cell>
          <cell r="H90">
            <v>2.16</v>
          </cell>
          <cell r="I90">
            <v>2.4912000000000001</v>
          </cell>
          <cell r="J90">
            <v>126</v>
          </cell>
          <cell r="K90" t="str">
            <v>14</v>
          </cell>
          <cell r="L90" t="str">
            <v>Слой, мин. 1</v>
          </cell>
          <cell r="M90" t="str">
            <v>МГ</v>
          </cell>
          <cell r="O90">
            <v>180</v>
          </cell>
          <cell r="P90" t="str">
            <v>Чебуреки с мясом Базовый ассортимент Штучка 0,09 Пленка Горячая штучка</v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  <cell r="AC90" t="str">
            <v>ЕАЭС N RU Д-RU.РА01.В.13713/23, ЕАЭС N RU Д-RU.РА05.В.14262/23</v>
          </cell>
        </row>
        <row r="91">
          <cell r="A91" t="str">
            <v>SU002558</v>
          </cell>
          <cell r="B91" t="str">
            <v>P004127</v>
          </cell>
          <cell r="C91">
            <v>4301136040</v>
          </cell>
          <cell r="D91">
            <v>4607025784319</v>
          </cell>
          <cell r="F91">
            <v>0.36</v>
          </cell>
          <cell r="G91">
            <v>10</v>
          </cell>
          <cell r="H91">
            <v>3.6</v>
          </cell>
          <cell r="I91">
            <v>4.2439999999999998</v>
          </cell>
          <cell r="J91">
            <v>70</v>
          </cell>
          <cell r="K91" t="str">
            <v>14</v>
          </cell>
          <cell r="L91" t="str">
            <v>Слой, мин. 1</v>
          </cell>
          <cell r="M91" t="str">
            <v>МГ</v>
          </cell>
          <cell r="O91">
            <v>180</v>
          </cell>
          <cell r="P91" t="str">
            <v>Чебуреки со свининой и говядиной Базовый ассортимент Фикс.вес 0,36 Лоток Горячая штучка</v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C91" t="str">
            <v>ЕАЭС N RU Д-RU.РА02.В.49579/23, ЕАЭС N RU Д-RU.РА05.В.15673/23</v>
          </cell>
        </row>
        <row r="92">
          <cell r="A92" t="str">
            <v>SU002570</v>
          </cell>
          <cell r="B92" t="str">
            <v>P004122</v>
          </cell>
          <cell r="C92">
            <v>4301136039</v>
          </cell>
          <cell r="D92">
            <v>4607111035370</v>
          </cell>
          <cell r="F92">
            <v>0.14000000000000001</v>
          </cell>
          <cell r="G92">
            <v>22</v>
          </cell>
          <cell r="H92">
            <v>3.08</v>
          </cell>
          <cell r="I92">
            <v>3.464</v>
          </cell>
          <cell r="J92">
            <v>84</v>
          </cell>
          <cell r="K92" t="str">
            <v>12</v>
          </cell>
          <cell r="L92" t="str">
            <v>Слой, мин. 1</v>
          </cell>
          <cell r="M92" t="str">
            <v>МГ</v>
          </cell>
          <cell r="O92">
            <v>180</v>
          </cell>
          <cell r="P92" t="str">
            <v>Чебуречище Базовый ассортимент Штучка 0,14 Пленка Горячая штучка</v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C92" t="str">
            <v>ЕАЭС N RU Д-RU.РА02.В.33144/23</v>
          </cell>
        </row>
        <row r="93">
          <cell r="P93" t="str">
            <v>Итого</v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</row>
        <row r="94">
          <cell r="P94" t="str">
            <v>Итого</v>
          </cell>
          <cell r="W94" t="str">
            <v>кг</v>
          </cell>
          <cell r="X94">
            <v>0</v>
          </cell>
          <cell r="Y94">
            <v>0</v>
          </cell>
        </row>
        <row r="95">
          <cell r="A95" t="str">
            <v>Бульмени ГШ</v>
          </cell>
        </row>
        <row r="96">
          <cell r="A96" t="str">
            <v>Пельмени</v>
          </cell>
        </row>
        <row r="97">
          <cell r="A97" t="str">
            <v>SU002626</v>
          </cell>
          <cell r="B97" t="str">
            <v>P003685</v>
          </cell>
          <cell r="C97">
            <v>4301070975</v>
          </cell>
          <cell r="D97">
            <v>4607111033970</v>
          </cell>
          <cell r="F97">
            <v>0.43</v>
          </cell>
          <cell r="G97">
            <v>16</v>
          </cell>
          <cell r="H97">
            <v>6.88</v>
          </cell>
          <cell r="I97">
            <v>7.1996000000000002</v>
          </cell>
          <cell r="J97">
            <v>84</v>
          </cell>
          <cell r="K97" t="str">
            <v>12</v>
          </cell>
          <cell r="L97" t="str">
            <v>Слой, мин. 1</v>
          </cell>
          <cell r="M97" t="str">
            <v>МГ</v>
          </cell>
          <cell r="O97">
            <v>180</v>
          </cell>
          <cell r="P97" t="str">
            <v>Пельмени «Бульмени с говядиной и свининой» 0,43 Сфера ТМ «Горячая штучка»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  <cell r="AC97" t="str">
            <v>ЕАЭС N RU Д-RU.РА02.В.13673/23</v>
          </cell>
        </row>
        <row r="98">
          <cell r="A98" t="str">
            <v>SU003527</v>
          </cell>
          <cell r="B98" t="str">
            <v>P004474</v>
          </cell>
          <cell r="C98">
            <v>4301071051</v>
          </cell>
          <cell r="D98">
            <v>4607111039262</v>
          </cell>
          <cell r="F98">
            <v>0.4</v>
          </cell>
          <cell r="G98">
            <v>16</v>
          </cell>
          <cell r="H98">
            <v>6.4</v>
          </cell>
          <cell r="I98">
            <v>6.7195999999999998</v>
          </cell>
          <cell r="J98">
            <v>84</v>
          </cell>
          <cell r="K98" t="str">
            <v>12</v>
          </cell>
          <cell r="L98" t="str">
            <v>Слой, мин. 1</v>
          </cell>
          <cell r="M98" t="str">
            <v>МГ</v>
          </cell>
          <cell r="O98">
            <v>180</v>
          </cell>
          <cell r="P98" t="str">
            <v>Пельмени «Бульмени с говядиной и свининой» 0,4 Сфера ТМ «Горячая штучка»</v>
          </cell>
          <cell r="W98" t="str">
            <v>кор</v>
          </cell>
          <cell r="X98">
            <v>0</v>
          </cell>
          <cell r="Y98">
            <v>0</v>
          </cell>
          <cell r="Z98">
            <v>0</v>
          </cell>
          <cell r="AC98" t="str">
            <v>ЕАЭС N RU Д-RU.РА02.В.13673/23</v>
          </cell>
        </row>
        <row r="99">
          <cell r="A99" t="str">
            <v>SU002627</v>
          </cell>
          <cell r="B99" t="str">
            <v>P003686</v>
          </cell>
          <cell r="C99">
            <v>4301070976</v>
          </cell>
          <cell r="D99">
            <v>4607111034144</v>
          </cell>
          <cell r="F99">
            <v>0.9</v>
          </cell>
          <cell r="G99">
            <v>8</v>
          </cell>
          <cell r="H99">
            <v>7.2</v>
          </cell>
          <cell r="I99">
            <v>7.4859999999999998</v>
          </cell>
          <cell r="J99">
            <v>84</v>
          </cell>
          <cell r="K99" t="str">
            <v>12</v>
          </cell>
          <cell r="L99" t="str">
            <v>Палетта, мин. 1</v>
          </cell>
          <cell r="M99" t="str">
            <v>МГ</v>
          </cell>
          <cell r="O99">
            <v>180</v>
          </cell>
          <cell r="P99" t="str">
            <v>Пельмени «Бульмени с говядиной и свининой» 0,9 Сфера ТМ «Горячая штучка»</v>
          </cell>
          <cell r="W99" t="str">
            <v>кор</v>
          </cell>
          <cell r="X99">
            <v>0</v>
          </cell>
          <cell r="Y99">
            <v>0</v>
          </cell>
          <cell r="Z99">
            <v>0</v>
          </cell>
          <cell r="AC99" t="str">
            <v>ЕАЭС N RU Д-RU.РА02.В.13673/23</v>
          </cell>
        </row>
        <row r="100">
          <cell r="A100" t="str">
            <v>SU003460</v>
          </cell>
          <cell r="B100" t="str">
            <v>P004345</v>
          </cell>
          <cell r="C100">
            <v>4301071038</v>
          </cell>
          <cell r="D100">
            <v>4607111039248</v>
          </cell>
          <cell r="F100">
            <v>0.7</v>
          </cell>
          <cell r="G100">
            <v>10</v>
          </cell>
          <cell r="H100">
            <v>7</v>
          </cell>
          <cell r="I100">
            <v>7.3</v>
          </cell>
          <cell r="J100">
            <v>84</v>
          </cell>
          <cell r="K100" t="str">
            <v>12</v>
          </cell>
          <cell r="L100" t="str">
            <v>Палетта, мин. 1</v>
          </cell>
          <cell r="M100" t="str">
            <v>МГ</v>
          </cell>
          <cell r="O100">
            <v>180</v>
          </cell>
          <cell r="P100" t="str">
            <v>Пельмени «Бульмени с говядиной и свининой» 0,7 Сфера ТМ «Горячая штучка»</v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C100" t="str">
            <v>ЕАЭС N RU Д-RU.РА02.В.13673/23</v>
          </cell>
        </row>
        <row r="101">
          <cell r="A101" t="str">
            <v>SU002622</v>
          </cell>
          <cell r="B101" t="str">
            <v>P003683</v>
          </cell>
          <cell r="C101">
            <v>4301070973</v>
          </cell>
          <cell r="D101">
            <v>4607111033987</v>
          </cell>
          <cell r="F101">
            <v>0.43</v>
          </cell>
          <cell r="G101">
            <v>16</v>
          </cell>
          <cell r="H101">
            <v>6.88</v>
          </cell>
          <cell r="I101">
            <v>7.1996000000000002</v>
          </cell>
          <cell r="J101">
            <v>84</v>
          </cell>
          <cell r="K101" t="str">
            <v>12</v>
          </cell>
          <cell r="L101" t="str">
            <v>Слой, мин. 1</v>
          </cell>
          <cell r="M101" t="str">
            <v>МГ</v>
          </cell>
          <cell r="O101">
            <v>180</v>
          </cell>
          <cell r="P101" t="str">
            <v>Пельмени «Бульмени со сливочным маслом» 0,43 Сфера ТМ «Горячая штучка»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№ RU Д- RU.АБ75.В.00925/19</v>
          </cell>
        </row>
        <row r="102">
          <cell r="A102" t="str">
            <v>SU003528</v>
          </cell>
          <cell r="B102" t="str">
            <v>P004444</v>
          </cell>
          <cell r="C102">
            <v>4301071049</v>
          </cell>
          <cell r="D102">
            <v>4607111039293</v>
          </cell>
          <cell r="F102">
            <v>0.4</v>
          </cell>
          <cell r="G102">
            <v>16</v>
          </cell>
          <cell r="H102">
            <v>6.4</v>
          </cell>
          <cell r="I102">
            <v>6.7195999999999998</v>
          </cell>
          <cell r="J102">
            <v>84</v>
          </cell>
          <cell r="K102" t="str">
            <v>12</v>
          </cell>
          <cell r="L102" t="str">
            <v>Палетта, мин. 1</v>
          </cell>
          <cell r="M102" t="str">
            <v>МГ</v>
          </cell>
          <cell r="O102">
            <v>180</v>
          </cell>
          <cell r="P102" t="str">
            <v>Пельмени «Бульмени со сливочным маслом» 0,4 Сфера ТМ «Горячая штучка»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C102" t="str">
            <v>ЕАЭС N RU Д-RU.РА08.В.95149/22</v>
          </cell>
        </row>
        <row r="103">
          <cell r="A103" t="str">
            <v>SU002623</v>
          </cell>
          <cell r="B103" t="str">
            <v>P003684</v>
          </cell>
          <cell r="C103">
            <v>4301070974</v>
          </cell>
          <cell r="D103">
            <v>4607111034151</v>
          </cell>
          <cell r="F103">
            <v>0.9</v>
          </cell>
          <cell r="G103">
            <v>8</v>
          </cell>
          <cell r="H103">
            <v>7.2</v>
          </cell>
          <cell r="I103">
            <v>7.4859999999999998</v>
          </cell>
          <cell r="J103">
            <v>84</v>
          </cell>
          <cell r="K103" t="str">
            <v>12</v>
          </cell>
          <cell r="L103" t="str">
            <v>Палетта, мин. 1</v>
          </cell>
          <cell r="M103" t="str">
            <v>МГ</v>
          </cell>
          <cell r="O103">
            <v>180</v>
          </cell>
          <cell r="P103" t="str">
            <v>Пельмени «Бульмени со сливочным маслом» 0,9 Сфера ТМ «Горячая штучка»</v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  <cell r="AC103" t="str">
            <v>ЕАЭС № RU Д- RU.АБ75.В.00925/19</v>
          </cell>
        </row>
        <row r="104">
          <cell r="A104" t="str">
            <v>SU003459</v>
          </cell>
          <cell r="B104" t="str">
            <v>P004346</v>
          </cell>
          <cell r="C104">
            <v>4301071039</v>
          </cell>
          <cell r="D104">
            <v>4607111039279</v>
          </cell>
          <cell r="F104">
            <v>0.7</v>
          </cell>
          <cell r="G104">
            <v>10</v>
          </cell>
          <cell r="H104">
            <v>7</v>
          </cell>
          <cell r="I104">
            <v>7.3</v>
          </cell>
          <cell r="J104">
            <v>84</v>
          </cell>
          <cell r="K104" t="str">
            <v>12</v>
          </cell>
          <cell r="L104" t="str">
            <v>Палетта, мин. 1</v>
          </cell>
          <cell r="M104" t="str">
            <v>МГ</v>
          </cell>
          <cell r="O104">
            <v>180</v>
          </cell>
          <cell r="P104" t="str">
            <v>Пельмени «Бульмени со сливочным маслом» 0,7 Сфера ТМ «Горячая штучка»</v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  <cell r="AC104" t="str">
            <v>ЕАЭС N RU Д-RU.РА02.В.13673/23</v>
          </cell>
        </row>
        <row r="105">
          <cell r="P105" t="str">
            <v>Итого</v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</row>
        <row r="106">
          <cell r="P106" t="str">
            <v>Итого</v>
          </cell>
          <cell r="W106" t="str">
            <v>кг</v>
          </cell>
          <cell r="X106">
            <v>0</v>
          </cell>
          <cell r="Y106">
            <v>0</v>
          </cell>
        </row>
        <row r="107">
          <cell r="A107" t="str">
            <v>Чебупицца</v>
          </cell>
        </row>
        <row r="108">
          <cell r="A108" t="str">
            <v>Снеки</v>
          </cell>
        </row>
        <row r="109">
          <cell r="A109" t="str">
            <v>SU003578</v>
          </cell>
          <cell r="B109" t="str">
            <v>P004484</v>
          </cell>
          <cell r="C109">
            <v>4301135533</v>
          </cell>
          <cell r="D109">
            <v>4607111034014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Снеки «Чебупицца курочка По-итальянски» Фикс.вес 0,25 Пакет ТМ «Горячая штучка»</v>
          </cell>
          <cell r="W109" t="str">
            <v>кор</v>
          </cell>
          <cell r="X109">
            <v>154</v>
          </cell>
          <cell r="Y109">
            <v>154</v>
          </cell>
          <cell r="Z109">
            <v>2.75352</v>
          </cell>
          <cell r="AC109" t="str">
            <v>ЕАЭС N RU Д-RU.РА10.В.33475/23</v>
          </cell>
        </row>
        <row r="110">
          <cell r="A110" t="str">
            <v>SU003580</v>
          </cell>
          <cell r="B110" t="str">
            <v>P004486</v>
          </cell>
          <cell r="C110">
            <v>4301135532</v>
          </cell>
          <cell r="D110">
            <v>4607111033994</v>
          </cell>
          <cell r="F110">
            <v>0.25</v>
          </cell>
          <cell r="G110">
            <v>12</v>
          </cell>
          <cell r="H110">
            <v>3</v>
          </cell>
          <cell r="I110">
            <v>3.7035999999999998</v>
          </cell>
          <cell r="J110">
            <v>70</v>
          </cell>
          <cell r="K110" t="str">
            <v>14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Снеки «Чебупицца Пепперони» Фикс.вес 0,25 Пакет ТМ «Горячая штучка»</v>
          </cell>
          <cell r="W110" t="str">
            <v>кор</v>
          </cell>
          <cell r="X110">
            <v>140</v>
          </cell>
          <cell r="Y110">
            <v>140</v>
          </cell>
          <cell r="Z110">
            <v>2.5032000000000001</v>
          </cell>
          <cell r="AC110" t="str">
            <v>ЕАЭС N RU Д-RU.РА02.В.49579/23</v>
          </cell>
        </row>
        <row r="111">
          <cell r="P111" t="str">
            <v>Итого</v>
          </cell>
          <cell r="W111" t="str">
            <v>кор</v>
          </cell>
          <cell r="X111">
            <v>294</v>
          </cell>
          <cell r="Y111">
            <v>294</v>
          </cell>
          <cell r="Z111">
            <v>5.2567199999999996</v>
          </cell>
        </row>
        <row r="112">
          <cell r="P112" t="str">
            <v>Итого</v>
          </cell>
          <cell r="W112" t="str">
            <v>кг</v>
          </cell>
          <cell r="X112">
            <v>882</v>
          </cell>
          <cell r="Y112">
            <v>882</v>
          </cell>
        </row>
        <row r="113">
          <cell r="A113" t="str">
            <v>Хотстеры</v>
          </cell>
        </row>
        <row r="114">
          <cell r="A114" t="str">
            <v>Снеки</v>
          </cell>
        </row>
        <row r="115">
          <cell r="A115" t="str">
            <v>SU003384</v>
          </cell>
          <cell r="B115" t="str">
            <v>P004205</v>
          </cell>
          <cell r="C115">
            <v>4301135311</v>
          </cell>
          <cell r="D115">
            <v>4607111039095</v>
          </cell>
          <cell r="F115">
            <v>0.25</v>
          </cell>
          <cell r="G115">
            <v>12</v>
          </cell>
          <cell r="H115">
            <v>3</v>
          </cell>
          <cell r="I115">
            <v>3.7480000000000002</v>
          </cell>
          <cell r="J115">
            <v>70</v>
          </cell>
          <cell r="K115" t="str">
            <v>14</v>
          </cell>
          <cell r="L115" t="str">
            <v>Слой, мин. 1</v>
          </cell>
          <cell r="M115" t="str">
            <v>МГ</v>
          </cell>
          <cell r="O115">
            <v>180</v>
          </cell>
          <cell r="P115" t="str">
            <v>Снеки «Хотстеры с сыром» ф/в 0,25 ТМ «Горячая штучка»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C115" t="str">
            <v>ЕАЭС N RU Д-RU.РА02.В.13267/24</v>
          </cell>
        </row>
        <row r="116">
          <cell r="A116" t="str">
            <v>SU003347</v>
          </cell>
          <cell r="B116" t="str">
            <v>P004144</v>
          </cell>
          <cell r="C116">
            <v>4301135300</v>
          </cell>
          <cell r="D116">
            <v>4607111039101</v>
          </cell>
          <cell r="F116">
            <v>0.45</v>
          </cell>
          <cell r="G116">
            <v>8</v>
          </cell>
          <cell r="H116">
            <v>3.6</v>
          </cell>
          <cell r="I116">
            <v>4.26</v>
          </cell>
          <cell r="J116">
            <v>70</v>
          </cell>
          <cell r="K116" t="str">
            <v>14</v>
          </cell>
          <cell r="L116" t="str">
            <v>Короб, мин. 1</v>
          </cell>
          <cell r="M116" t="str">
            <v>МГ</v>
          </cell>
          <cell r="O116">
            <v>180</v>
          </cell>
          <cell r="P116" t="str">
            <v>Снеки «Хотстеры с сыром» ф/в 0,45 лоток ТМ «Горячая штучка»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C116" t="str">
            <v>ЕАЭС N RU Д-RU.РА02.В.13267/24</v>
          </cell>
        </row>
        <row r="117">
          <cell r="A117" t="str">
            <v>SU002565</v>
          </cell>
          <cell r="B117" t="str">
            <v>P004110</v>
          </cell>
          <cell r="C117">
            <v>4301135282</v>
          </cell>
          <cell r="D117">
            <v>4607111034199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Палетта, мин. 1</v>
          </cell>
          <cell r="M117" t="str">
            <v>МГ</v>
          </cell>
          <cell r="O117">
            <v>180</v>
          </cell>
          <cell r="P117" t="str">
            <v>Хотстеры Хотстеры Фикс.вес 0,25 Лоток Горячая штучка</v>
          </cell>
          <cell r="W117" t="str">
            <v>кор</v>
          </cell>
          <cell r="X117">
            <v>126</v>
          </cell>
          <cell r="Y117">
            <v>126</v>
          </cell>
          <cell r="Z117">
            <v>2.2528800000000002</v>
          </cell>
          <cell r="AC117" t="str">
            <v>ЕАЭС N RU Д-RU.РА05.В.14086/23</v>
          </cell>
        </row>
        <row r="118">
          <cell r="P118" t="str">
            <v>Итого</v>
          </cell>
          <cell r="W118" t="str">
            <v>кор</v>
          </cell>
          <cell r="X118">
            <v>126</v>
          </cell>
          <cell r="Y118">
            <v>126</v>
          </cell>
          <cell r="Z118">
            <v>2.2528800000000002</v>
          </cell>
        </row>
        <row r="119">
          <cell r="P119" t="str">
            <v>Итого</v>
          </cell>
          <cell r="W119" t="str">
            <v>кг</v>
          </cell>
          <cell r="X119">
            <v>378</v>
          </cell>
          <cell r="Y119">
            <v>378</v>
          </cell>
        </row>
        <row r="120">
          <cell r="A120" t="str">
            <v>Круггетсы</v>
          </cell>
        </row>
        <row r="121">
          <cell r="A121" t="str">
            <v>Снеки</v>
          </cell>
        </row>
        <row r="122">
          <cell r="A122" t="str">
            <v>SU002890</v>
          </cell>
          <cell r="B122" t="str">
            <v>P003311</v>
          </cell>
          <cell r="C122">
            <v>4301135178</v>
          </cell>
          <cell r="D122">
            <v>4607111034816</v>
          </cell>
          <cell r="F122">
            <v>0.25</v>
          </cell>
          <cell r="G122">
            <v>6</v>
          </cell>
          <cell r="H122">
            <v>1.5</v>
          </cell>
          <cell r="I122">
            <v>1.9218</v>
          </cell>
          <cell r="J122">
            <v>140</v>
          </cell>
          <cell r="K122" t="str">
            <v>14</v>
          </cell>
          <cell r="L122" t="str">
            <v>Короб, мин. 1</v>
          </cell>
          <cell r="M122" t="str">
            <v>МГ</v>
          </cell>
          <cell r="O122">
            <v>180</v>
          </cell>
          <cell r="P122" t="str">
            <v>«Круггетсы с соусом Барбекю» Фикс.вес 0,25 Лоток ТМ «Горячая штучка»</v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  <cell r="AC122" t="str">
            <v>ЕАЭС N RU Д-RU.РА05.В.14086/23</v>
          </cell>
        </row>
        <row r="123">
          <cell r="A123" t="str">
            <v>SU000194</v>
          </cell>
          <cell r="B123" t="str">
            <v>P004095</v>
          </cell>
          <cell r="C123">
            <v>4301135275</v>
          </cell>
          <cell r="D123">
            <v>4607111034380</v>
          </cell>
          <cell r="F123">
            <v>0.25</v>
          </cell>
          <cell r="G123">
            <v>12</v>
          </cell>
          <cell r="H123">
            <v>3</v>
          </cell>
          <cell r="I123">
            <v>3.28</v>
          </cell>
          <cell r="J123">
            <v>70</v>
          </cell>
          <cell r="K123" t="str">
            <v>14</v>
          </cell>
          <cell r="L123" t="str">
            <v>Слой, мин. 1</v>
          </cell>
          <cell r="M123" t="str">
            <v>МГ</v>
          </cell>
          <cell r="O123">
            <v>180</v>
          </cell>
          <cell r="P123" t="str">
            <v>«Круггетсы с сырным соусом» Фикс.вес 0,25 ф/п ТМ «Горячая штучка»</v>
          </cell>
          <cell r="W123" t="str">
            <v>кор</v>
          </cell>
          <cell r="X123">
            <v>196</v>
          </cell>
          <cell r="Y123">
            <v>196</v>
          </cell>
          <cell r="Z123">
            <v>3.50448</v>
          </cell>
          <cell r="AC123" t="str">
            <v>ЕАЭС N RU Д-RU.РА09.В.48842/23, ЕАЭС N RU Д-RU.РА10.В.33475/23</v>
          </cell>
        </row>
        <row r="124">
          <cell r="A124" t="str">
            <v>SU000195</v>
          </cell>
          <cell r="B124" t="str">
            <v>P004097</v>
          </cell>
          <cell r="C124">
            <v>4301135277</v>
          </cell>
          <cell r="D124">
            <v>4607111034397</v>
          </cell>
          <cell r="F124">
            <v>0.25</v>
          </cell>
          <cell r="G124">
            <v>12</v>
          </cell>
          <cell r="H124">
            <v>3</v>
          </cell>
          <cell r="I124">
            <v>3.28</v>
          </cell>
          <cell r="J124">
            <v>70</v>
          </cell>
          <cell r="K124" t="str">
            <v>14</v>
          </cell>
          <cell r="L124" t="str">
            <v>Слой, мин. 1</v>
          </cell>
          <cell r="M124" t="str">
            <v>МГ</v>
          </cell>
          <cell r="O124">
            <v>180</v>
          </cell>
          <cell r="P124" t="str">
            <v>Снеки «Круггетсы Сочные» Фикс.вес 0,25 ф/п ТМ «Горячая штучка»</v>
          </cell>
          <cell r="W124" t="str">
            <v>кор</v>
          </cell>
          <cell r="X124">
            <v>0</v>
          </cell>
          <cell r="Y124">
            <v>0</v>
          </cell>
          <cell r="Z124">
            <v>0</v>
          </cell>
          <cell r="AC124" t="str">
            <v>ЕАЭС N RU Д-RU.РА10.В.33475/23</v>
          </cell>
        </row>
        <row r="125">
          <cell r="P125" t="str">
            <v>Итого</v>
          </cell>
          <cell r="W125" t="str">
            <v>кор</v>
          </cell>
          <cell r="X125">
            <v>196</v>
          </cell>
          <cell r="Y125">
            <v>196</v>
          </cell>
          <cell r="Z125">
            <v>3.50448</v>
          </cell>
        </row>
        <row r="126">
          <cell r="P126" t="str">
            <v>Итого</v>
          </cell>
          <cell r="W126" t="str">
            <v>кг</v>
          </cell>
          <cell r="X126">
            <v>588</v>
          </cell>
          <cell r="Y126">
            <v>588</v>
          </cell>
        </row>
        <row r="127">
          <cell r="A127" t="str">
            <v>Пекерсы</v>
          </cell>
        </row>
        <row r="128">
          <cell r="A128" t="str">
            <v>Снеки</v>
          </cell>
        </row>
        <row r="129">
          <cell r="A129" t="str">
            <v>SU002669</v>
          </cell>
          <cell r="B129" t="str">
            <v>P004107</v>
          </cell>
          <cell r="C129">
            <v>4301135279</v>
          </cell>
          <cell r="D129">
            <v>4607111035806</v>
          </cell>
          <cell r="F129">
            <v>0.25</v>
          </cell>
          <cell r="G129">
            <v>12</v>
          </cell>
          <cell r="H129">
            <v>3</v>
          </cell>
          <cell r="I129">
            <v>3.7035999999999998</v>
          </cell>
          <cell r="J129">
            <v>70</v>
          </cell>
          <cell r="K129" t="str">
            <v>14</v>
          </cell>
          <cell r="L129" t="str">
            <v>Слой, мин. 1</v>
          </cell>
          <cell r="M129" t="str">
            <v>МГ</v>
          </cell>
          <cell r="O129">
            <v>180</v>
          </cell>
          <cell r="P129" t="str">
            <v>Снеки Пекерсы с индейкой в сливочном соусе Пекерсы Фикс.вес 0,25 Лоток Горячая штучка НД</v>
          </cell>
          <cell r="W129" t="str">
            <v>кор</v>
          </cell>
          <cell r="X129">
            <v>0</v>
          </cell>
          <cell r="Y129">
            <v>0</v>
          </cell>
          <cell r="Z129">
            <v>0</v>
          </cell>
          <cell r="AC129" t="str">
            <v>ЕАЭС N RU Д-RU.РА09.В.53487/22</v>
          </cell>
        </row>
        <row r="130">
          <cell r="P130" t="str">
            <v>Итого</v>
          </cell>
          <cell r="W130" t="str">
            <v>кор</v>
          </cell>
          <cell r="X130">
            <v>0</v>
          </cell>
          <cell r="Y130">
            <v>0</v>
          </cell>
          <cell r="Z130">
            <v>0</v>
          </cell>
        </row>
        <row r="131">
          <cell r="P131" t="str">
            <v>Итого</v>
          </cell>
          <cell r="W131" t="str">
            <v>кг</v>
          </cell>
          <cell r="X131">
            <v>0</v>
          </cell>
          <cell r="Y131">
            <v>0</v>
          </cell>
        </row>
        <row r="132">
          <cell r="A132" t="str">
            <v>Супермени</v>
          </cell>
        </row>
        <row r="133">
          <cell r="A133" t="str">
            <v>Пельмени ПГП</v>
          </cell>
        </row>
        <row r="134">
          <cell r="A134" t="str">
            <v>SU002176</v>
          </cell>
          <cell r="B134" t="str">
            <v>P004522</v>
          </cell>
          <cell r="C134">
            <v>4301071054</v>
          </cell>
          <cell r="D134">
            <v>4607111035639</v>
          </cell>
          <cell r="F134">
            <v>0.2</v>
          </cell>
          <cell r="G134">
            <v>8</v>
          </cell>
          <cell r="H134">
            <v>1.6</v>
          </cell>
          <cell r="I134">
            <v>2.12</v>
          </cell>
          <cell r="J134">
            <v>72</v>
          </cell>
          <cell r="K134" t="str">
            <v>6</v>
          </cell>
          <cell r="L134" t="str">
            <v>Слой, мин. 1</v>
          </cell>
          <cell r="M134" t="str">
            <v>МГ</v>
          </cell>
          <cell r="O134">
            <v>180</v>
          </cell>
          <cell r="P134" t="str">
            <v>Пельмени ПГП «Супермени с мясом» 0,2 Сфера ТМ «Горячая штучка»</v>
          </cell>
          <cell r="W134" t="str">
            <v>кор</v>
          </cell>
          <cell r="X134">
            <v>0</v>
          </cell>
          <cell r="Y134">
            <v>0</v>
          </cell>
          <cell r="Z134">
            <v>0</v>
          </cell>
          <cell r="AC134" t="str">
            <v>ЕАЭС N RU Д-RU.РА02.В.69059/24</v>
          </cell>
        </row>
        <row r="135">
          <cell r="A135" t="str">
            <v>SU002177</v>
          </cell>
          <cell r="B135" t="str">
            <v>P004523</v>
          </cell>
          <cell r="C135">
            <v>4301135540</v>
          </cell>
          <cell r="D135">
            <v>4607111035646</v>
          </cell>
          <cell r="F135">
            <v>0.2</v>
          </cell>
          <cell r="G135">
            <v>8</v>
          </cell>
          <cell r="H135">
            <v>1.6</v>
          </cell>
          <cell r="I135">
            <v>2.12</v>
          </cell>
          <cell r="J135">
            <v>72</v>
          </cell>
          <cell r="K135" t="str">
            <v>6</v>
          </cell>
          <cell r="L135" t="str">
            <v>Слой, мин. 1</v>
          </cell>
          <cell r="M135" t="str">
            <v>МГ</v>
          </cell>
          <cell r="O135">
            <v>180</v>
          </cell>
          <cell r="P135" t="str">
            <v>Пельмени ПГП «Супермени со сливочным маслом» 0,2 Сфера ТМ «Горячая штучка»</v>
          </cell>
          <cell r="W135" t="str">
            <v>кор</v>
          </cell>
          <cell r="X135">
            <v>0</v>
          </cell>
          <cell r="Y135">
            <v>0</v>
          </cell>
          <cell r="Z135">
            <v>0</v>
          </cell>
          <cell r="AC135" t="str">
            <v>ЕАЭС N RU Д-RU.РА02.В.69059/24</v>
          </cell>
        </row>
        <row r="136">
          <cell r="P136" t="str">
            <v>Итого</v>
          </cell>
          <cell r="W136" t="str">
            <v>кор</v>
          </cell>
          <cell r="X136">
            <v>0</v>
          </cell>
          <cell r="Y136">
            <v>0</v>
          </cell>
          <cell r="Z136">
            <v>0</v>
          </cell>
        </row>
        <row r="137">
          <cell r="P137" t="str">
            <v>Итого</v>
          </cell>
          <cell r="W137" t="str">
            <v>кг</v>
          </cell>
          <cell r="X137">
            <v>0</v>
          </cell>
          <cell r="Y137">
            <v>0</v>
          </cell>
        </row>
        <row r="138">
          <cell r="A138" t="str">
            <v>Чебуманы</v>
          </cell>
        </row>
        <row r="139">
          <cell r="A139" t="str">
            <v>Снеки</v>
          </cell>
        </row>
        <row r="140">
          <cell r="A140" t="str">
            <v>SU002668</v>
          </cell>
          <cell r="B140" t="str">
            <v>P004109</v>
          </cell>
          <cell r="C140">
            <v>4301135281</v>
          </cell>
          <cell r="D140">
            <v>4607111036568</v>
          </cell>
          <cell r="F140">
            <v>0.28000000000000003</v>
          </cell>
          <cell r="G140">
            <v>6</v>
          </cell>
          <cell r="H140">
            <v>1.68</v>
          </cell>
          <cell r="I140">
            <v>2.1017999999999999</v>
          </cell>
          <cell r="J140">
            <v>140</v>
          </cell>
          <cell r="K140" t="str">
            <v>14</v>
          </cell>
          <cell r="L140" t="str">
            <v>Короб, мин. 1</v>
          </cell>
          <cell r="M140" t="str">
            <v>МГ</v>
          </cell>
          <cell r="O140">
            <v>180</v>
          </cell>
          <cell r="P140" t="str">
            <v>Снеки Чебуманы с говядиной Чебуманы Фикс.вес 0,28 лоток Горячая штучка</v>
          </cell>
          <cell r="W140" t="str">
            <v>кор</v>
          </cell>
          <cell r="X140">
            <v>0</v>
          </cell>
          <cell r="Y140">
            <v>0</v>
          </cell>
          <cell r="Z140">
            <v>0</v>
          </cell>
          <cell r="AC140" t="str">
            <v>ЕАЭС N RU Д-RU.РА10.В.56532/23</v>
          </cell>
        </row>
        <row r="141">
          <cell r="P141" t="str">
            <v>Итого</v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</row>
        <row r="142">
          <cell r="P142" t="str">
            <v>Итого</v>
          </cell>
          <cell r="W142" t="str">
            <v>кг</v>
          </cell>
          <cell r="X142">
            <v>0</v>
          </cell>
          <cell r="Y142">
            <v>0</v>
          </cell>
        </row>
        <row r="143">
          <cell r="A143" t="str">
            <v>No Name</v>
          </cell>
        </row>
        <row r="144">
          <cell r="A144" t="str">
            <v>Зареченские продукты</v>
          </cell>
        </row>
        <row r="145">
          <cell r="A145" t="str">
            <v>Снеки</v>
          </cell>
        </row>
        <row r="146">
          <cell r="A146" t="str">
            <v>SU003415</v>
          </cell>
          <cell r="B146" t="str">
            <v>P004235</v>
          </cell>
          <cell r="C146">
            <v>4301135317</v>
          </cell>
          <cell r="D146">
            <v>4607111039057</v>
          </cell>
          <cell r="F146">
            <v>1.8</v>
          </cell>
          <cell r="G146">
            <v>1</v>
          </cell>
          <cell r="H146">
            <v>1.8</v>
          </cell>
          <cell r="I146">
            <v>1.9</v>
          </cell>
          <cell r="J146">
            <v>234</v>
          </cell>
          <cell r="K146" t="str">
            <v>18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«Сосисоны в темпуре» Весовой ТМ «No Name» 1,8</v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C146" t="str">
            <v>ЕАЭС N RU Д-RU.РА02.В.13267/24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No Name ЗПФ</v>
          </cell>
        </row>
        <row r="150">
          <cell r="A150" t="str">
            <v>Пельмени</v>
          </cell>
        </row>
        <row r="151">
          <cell r="A151" t="str">
            <v>SU002396</v>
          </cell>
          <cell r="B151" t="str">
            <v>P004620</v>
          </cell>
          <cell r="C151">
            <v>4301071062</v>
          </cell>
          <cell r="D151">
            <v>4607111036384</v>
          </cell>
          <cell r="F151">
            <v>5</v>
          </cell>
          <cell r="G151">
            <v>1</v>
          </cell>
          <cell r="H151">
            <v>5</v>
          </cell>
          <cell r="I151">
            <v>5.2106000000000003</v>
          </cell>
          <cell r="J151">
            <v>144</v>
          </cell>
          <cell r="K151" t="str">
            <v>12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Пельмени «Зареченские» Весовые Сфера ТМ «No name» 5 кг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C151" t="str">
            <v>ЕАЭС N RU Д-RU.РА05.В.15328/24</v>
          </cell>
        </row>
        <row r="152">
          <cell r="A152" t="str">
            <v>SU002314</v>
          </cell>
          <cell r="B152" t="str">
            <v>P004568</v>
          </cell>
          <cell r="C152">
            <v>4301071056</v>
          </cell>
          <cell r="D152">
            <v>4640242180250</v>
          </cell>
          <cell r="F152">
            <v>5</v>
          </cell>
          <cell r="G152">
            <v>1</v>
          </cell>
          <cell r="H152">
            <v>5</v>
          </cell>
          <cell r="I152">
            <v>5.2131999999999996</v>
          </cell>
          <cell r="J152">
            <v>144</v>
          </cell>
          <cell r="K152" t="str">
            <v>12</v>
          </cell>
          <cell r="L152" t="str">
            <v>Короб, мин. 1</v>
          </cell>
          <cell r="M152" t="str">
            <v>МГ</v>
          </cell>
          <cell r="O152">
            <v>180</v>
          </cell>
          <cell r="P152" t="str">
            <v>Пельмени «Хинкали Классические» Весовые ТМ «Зареченские» 5 кг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  <cell r="AC152" t="str">
            <v>ЕАЭС N RU Д-RU.РА08.80803/23</v>
          </cell>
        </row>
        <row r="153">
          <cell r="A153" t="str">
            <v>SU000197</v>
          </cell>
          <cell r="B153" t="str">
            <v>P004472</v>
          </cell>
          <cell r="C153">
            <v>4301071050</v>
          </cell>
          <cell r="D153">
            <v>4607111036216</v>
          </cell>
          <cell r="F153">
            <v>5</v>
          </cell>
          <cell r="G153">
            <v>1</v>
          </cell>
          <cell r="H153">
            <v>5</v>
          </cell>
          <cell r="I153">
            <v>5.2131999999999996</v>
          </cell>
          <cell r="J153">
            <v>144</v>
          </cell>
          <cell r="K153" t="str">
            <v>12</v>
          </cell>
          <cell r="L153" t="str">
            <v>Палетта, мин. 1</v>
          </cell>
          <cell r="M153" t="str">
            <v>МГ</v>
          </cell>
          <cell r="O153">
            <v>180</v>
          </cell>
          <cell r="P153" t="str">
            <v>Пельмени «Пуговки с говядиной и свининой» Весовые Сфера ТМ «No Name» 5 кг</v>
          </cell>
          <cell r="W153" t="str">
            <v>кор</v>
          </cell>
          <cell r="X153">
            <v>96</v>
          </cell>
          <cell r="Y153">
            <v>96</v>
          </cell>
          <cell r="Z153">
            <v>0.83135999999999988</v>
          </cell>
          <cell r="AC153" t="str">
            <v>ЕАЭС N RU Д-RU.РА08.В.65691/23</v>
          </cell>
        </row>
        <row r="154">
          <cell r="A154" t="str">
            <v>SU002335</v>
          </cell>
          <cell r="B154" t="str">
            <v>P004619</v>
          </cell>
          <cell r="C154">
            <v>4301071061</v>
          </cell>
          <cell r="D154">
            <v>4607111036278</v>
          </cell>
          <cell r="F154">
            <v>5</v>
          </cell>
          <cell r="G154">
            <v>1</v>
          </cell>
          <cell r="H154">
            <v>5</v>
          </cell>
          <cell r="I154">
            <v>5.2405999999999997</v>
          </cell>
          <cell r="J154">
            <v>84</v>
          </cell>
          <cell r="K154" t="str">
            <v>12</v>
          </cell>
          <cell r="L154" t="str">
            <v>Короб, мин. 1</v>
          </cell>
          <cell r="M154" t="str">
            <v>МГ</v>
          </cell>
          <cell r="O154">
            <v>180</v>
          </cell>
          <cell r="P154" t="str">
            <v>Пельмени «Умелый повар» Весовые Равиоли ТМ «No name» 5 кг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  <cell r="AC154" t="str">
            <v>ЕАЭС N RU Д-RU.РА05.В.15378/24</v>
          </cell>
        </row>
        <row r="155">
          <cell r="P155" t="str">
            <v>Итого</v>
          </cell>
          <cell r="W155" t="str">
            <v>кор</v>
          </cell>
          <cell r="X155">
            <v>96</v>
          </cell>
          <cell r="Y155">
            <v>96</v>
          </cell>
          <cell r="Z155">
            <v>0.83135999999999988</v>
          </cell>
        </row>
        <row r="156">
          <cell r="P156" t="str">
            <v>Итого</v>
          </cell>
          <cell r="W156" t="str">
            <v>кг</v>
          </cell>
          <cell r="X156">
            <v>480</v>
          </cell>
          <cell r="Y156">
            <v>480</v>
          </cell>
        </row>
        <row r="157">
          <cell r="A157" t="str">
            <v>Вареники</v>
          </cell>
        </row>
        <row r="158">
          <cell r="A158" t="str">
            <v>SU002532</v>
          </cell>
          <cell r="B158" t="str">
            <v>P002958</v>
          </cell>
          <cell r="C158">
            <v>4301080153</v>
          </cell>
          <cell r="D158">
            <v>4607111036827</v>
          </cell>
          <cell r="F158">
            <v>1</v>
          </cell>
          <cell r="G158">
            <v>5</v>
          </cell>
          <cell r="H158">
            <v>5</v>
          </cell>
          <cell r="I158">
            <v>5.2</v>
          </cell>
          <cell r="J158">
            <v>144</v>
          </cell>
          <cell r="K158" t="str">
            <v>12</v>
          </cell>
          <cell r="L158" t="str">
            <v>Короб, мин. 1</v>
          </cell>
          <cell r="M158" t="str">
            <v>МГ</v>
          </cell>
          <cell r="O158">
            <v>90</v>
          </cell>
          <cell r="P158" t="str">
            <v>Вареники Благолепные с картофелем и грибами No name Весовые Классическая форма No name 5 кг</v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C158" t="str">
            <v>ЕАЭС N RU Д-RU.РА01.В.17205/22</v>
          </cell>
        </row>
        <row r="159">
          <cell r="A159" t="str">
            <v>SU002483</v>
          </cell>
          <cell r="B159" t="str">
            <v>P002961</v>
          </cell>
          <cell r="C159">
            <v>4301080154</v>
          </cell>
          <cell r="D159">
            <v>4607111036834</v>
          </cell>
          <cell r="F159">
            <v>1</v>
          </cell>
          <cell r="G159">
            <v>5</v>
          </cell>
          <cell r="H159">
            <v>5</v>
          </cell>
          <cell r="I159">
            <v>5.2530000000000001</v>
          </cell>
          <cell r="J159">
            <v>144</v>
          </cell>
          <cell r="K159" t="str">
            <v>12</v>
          </cell>
          <cell r="L159" t="str">
            <v>Короб, мин. 1</v>
          </cell>
          <cell r="M159" t="str">
            <v>МГ</v>
          </cell>
          <cell r="O159">
            <v>90</v>
          </cell>
          <cell r="P159" t="str">
            <v>Вареники с картофелем и луком No name Весовые Классическая форма No name 5 кг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  <cell r="AC159" t="str">
            <v>ЕАЭС N RU Д-RU.РА01.В.17205/22</v>
          </cell>
        </row>
        <row r="160">
          <cell r="P160" t="str">
            <v>Итого</v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</row>
        <row r="161">
          <cell r="P161" t="str">
            <v>Итого</v>
          </cell>
          <cell r="W161" t="str">
            <v>кг</v>
          </cell>
          <cell r="X161">
            <v>0</v>
          </cell>
          <cell r="Y161">
            <v>0</v>
          </cell>
        </row>
        <row r="162">
          <cell r="A162" t="str">
            <v>Вязанка</v>
          </cell>
        </row>
        <row r="163">
          <cell r="A163" t="str">
            <v>Сливушка</v>
          </cell>
        </row>
        <row r="164">
          <cell r="A164" t="str">
            <v>Наггетсы</v>
          </cell>
        </row>
        <row r="165">
          <cell r="A165" t="str">
            <v>SU002516</v>
          </cell>
          <cell r="B165" t="str">
            <v>P004152</v>
          </cell>
          <cell r="C165">
            <v>4301132097</v>
          </cell>
          <cell r="D165">
            <v>4607111035721</v>
          </cell>
          <cell r="F165">
            <v>0.25</v>
          </cell>
          <cell r="G165">
            <v>12</v>
          </cell>
          <cell r="H165">
            <v>3</v>
          </cell>
          <cell r="I165">
            <v>3.3879999999999999</v>
          </cell>
          <cell r="J165">
            <v>70</v>
          </cell>
          <cell r="K165" t="str">
            <v>14</v>
          </cell>
          <cell r="L165" t="str">
            <v>Палетта, мин. 1</v>
          </cell>
          <cell r="M165" t="str">
            <v>МГ</v>
          </cell>
          <cell r="O165">
            <v>365</v>
          </cell>
          <cell r="P165" t="str">
            <v>Наггетсы С индейкой Наггетсы Фикс.вес 0,25 Лоток Вязанка</v>
          </cell>
          <cell r="W165" t="str">
            <v>кор</v>
          </cell>
          <cell r="X165">
            <v>210</v>
          </cell>
          <cell r="Y165">
            <v>210</v>
          </cell>
          <cell r="Z165">
            <v>3.7547999999999999</v>
          </cell>
          <cell r="AC165" t="str">
            <v>ЕАЭС N RU Д-RU.РА05.В.03756/23</v>
          </cell>
        </row>
        <row r="166">
          <cell r="A166" t="str">
            <v>SU002514</v>
          </cell>
          <cell r="B166" t="str">
            <v>P004155</v>
          </cell>
          <cell r="C166">
            <v>4301132100</v>
          </cell>
          <cell r="D166">
            <v>4607111035691</v>
          </cell>
          <cell r="F166">
            <v>0.25</v>
          </cell>
          <cell r="G166">
            <v>12</v>
          </cell>
          <cell r="H166">
            <v>3</v>
          </cell>
          <cell r="I166">
            <v>3.3879999999999999</v>
          </cell>
          <cell r="J166">
            <v>70</v>
          </cell>
          <cell r="K166" t="str">
            <v>14</v>
          </cell>
          <cell r="L166" t="str">
            <v>Палетта, мин. 1</v>
          </cell>
          <cell r="M166" t="str">
            <v>МГ</v>
          </cell>
          <cell r="O166">
            <v>365</v>
          </cell>
          <cell r="P166" t="str">
            <v>Наггетсы с куриным филе (из печи) Наггетсы Фикс.вес 0,25 Лоток Вязанка</v>
          </cell>
          <cell r="W166" t="str">
            <v>кор</v>
          </cell>
          <cell r="X166">
            <v>0</v>
          </cell>
          <cell r="Y166">
            <v>0</v>
          </cell>
          <cell r="Z166">
            <v>0</v>
          </cell>
          <cell r="AC166" t="str">
            <v>ЕАЭС N RU Д-RU.РА05.В.03742/23</v>
          </cell>
        </row>
        <row r="167">
          <cell r="A167" t="str">
            <v>SU003001</v>
          </cell>
          <cell r="B167" t="str">
            <v>P003470</v>
          </cell>
          <cell r="C167">
            <v>4301132079</v>
          </cell>
          <cell r="D167">
            <v>4607111038487</v>
          </cell>
          <cell r="F167">
            <v>0.25</v>
          </cell>
          <cell r="G167">
            <v>12</v>
          </cell>
          <cell r="H167">
            <v>3</v>
          </cell>
          <cell r="I167">
            <v>3.7360000000000002</v>
          </cell>
          <cell r="J167">
            <v>70</v>
          </cell>
          <cell r="K167" t="str">
            <v>14</v>
          </cell>
          <cell r="L167" t="str">
            <v>Слой, мин. 1</v>
          </cell>
          <cell r="M167" t="str">
            <v>МГ</v>
          </cell>
          <cell r="O167">
            <v>180</v>
          </cell>
          <cell r="P167" t="str">
            <v>Наггетсы «с куриным филе и сыром» ф/в 0,25 ТМ «Вязанка»</v>
          </cell>
          <cell r="W167" t="str">
            <v>кор</v>
          </cell>
          <cell r="X167">
            <v>140</v>
          </cell>
          <cell r="Y167">
            <v>140</v>
          </cell>
          <cell r="Z167">
            <v>2.5032000000000001</v>
          </cell>
          <cell r="AC167" t="str">
            <v>ЕАЭС N RU Д-RU.РА08.В.07474/23</v>
          </cell>
        </row>
        <row r="168">
          <cell r="P168" t="str">
            <v>Итого</v>
          </cell>
          <cell r="W168" t="str">
            <v>кор</v>
          </cell>
          <cell r="X168">
            <v>350</v>
          </cell>
          <cell r="Y168">
            <v>350</v>
          </cell>
          <cell r="Z168">
            <v>6.258</v>
          </cell>
        </row>
        <row r="169">
          <cell r="P169" t="str">
            <v>Итого</v>
          </cell>
          <cell r="W169" t="str">
            <v>кг</v>
          </cell>
          <cell r="X169">
            <v>1050</v>
          </cell>
          <cell r="Y169">
            <v>1050</v>
          </cell>
        </row>
        <row r="170">
          <cell r="A170" t="str">
            <v>Сосиски замороженные</v>
          </cell>
        </row>
        <row r="171">
          <cell r="A171" t="str">
            <v>SU003643</v>
          </cell>
          <cell r="B171" t="str">
            <v>P004612</v>
          </cell>
          <cell r="C171">
            <v>4301051855</v>
          </cell>
          <cell r="D171">
            <v>4680115885875</v>
          </cell>
          <cell r="F171">
            <v>1</v>
          </cell>
          <cell r="G171">
            <v>9</v>
          </cell>
          <cell r="H171">
            <v>9</v>
          </cell>
          <cell r="I171">
            <v>9.48</v>
          </cell>
          <cell r="J171">
            <v>56</v>
          </cell>
          <cell r="K171" t="str">
            <v>8</v>
          </cell>
          <cell r="L171" t="str">
            <v>Короб, мин. 1</v>
          </cell>
          <cell r="M171" t="str">
            <v>СК2</v>
          </cell>
          <cell r="O171">
            <v>365</v>
          </cell>
          <cell r="P171" t="str">
            <v>Сосиски замороженные «Сосиски с сыром» Весовой ТМ «Вязанка» для корн-догов</v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C171" t="str">
            <v>ЕАЭС N RU Д-RU.РА05.В.23448/24</v>
          </cell>
        </row>
        <row r="172">
          <cell r="A172" t="str">
            <v>SU002677</v>
          </cell>
          <cell r="B172" t="str">
            <v>P003053</v>
          </cell>
          <cell r="C172">
            <v>4301051319</v>
          </cell>
          <cell r="D172">
            <v>4680115881204</v>
          </cell>
          <cell r="F172">
            <v>0.33</v>
          </cell>
          <cell r="G172">
            <v>6</v>
          </cell>
          <cell r="H172">
            <v>1.98</v>
          </cell>
          <cell r="I172">
            <v>2.246</v>
          </cell>
          <cell r="J172">
            <v>156</v>
          </cell>
          <cell r="K172" t="str">
            <v>12</v>
          </cell>
          <cell r="L172" t="str">
            <v>Короб, мин. 1</v>
          </cell>
          <cell r="M172" t="str">
            <v>СК2</v>
          </cell>
          <cell r="O172">
            <v>365</v>
          </cell>
          <cell r="P172" t="str">
            <v>Сосиски «Сливушки #нежнушки» замороженные Фикс.вес 0,33 п/а ТМ «Вязанка»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C172" t="str">
            <v>ЕАЭС N RU Д-RU.РА02.В.06757/23</v>
          </cell>
        </row>
        <row r="173">
          <cell r="P173" t="str">
            <v>Итого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</row>
        <row r="174">
          <cell r="P174" t="str">
            <v>Итого</v>
          </cell>
          <cell r="W174" t="str">
            <v>кг</v>
          </cell>
          <cell r="X174">
            <v>0</v>
          </cell>
          <cell r="Y174">
            <v>0</v>
          </cell>
        </row>
        <row r="175">
          <cell r="A175" t="str">
            <v>Стародворье</v>
          </cell>
        </row>
        <row r="176">
          <cell r="A176" t="str">
            <v>Стародворье ПГП</v>
          </cell>
        </row>
        <row r="177">
          <cell r="A177" t="str">
            <v>Снеки</v>
          </cell>
        </row>
        <row r="178">
          <cell r="A178" t="str">
            <v>SU003777</v>
          </cell>
          <cell r="B178" t="str">
            <v>P004822</v>
          </cell>
          <cell r="C178">
            <v>4301135707</v>
          </cell>
          <cell r="D178">
            <v>4620207490198</v>
          </cell>
          <cell r="F178">
            <v>0.2</v>
          </cell>
          <cell r="G178">
            <v>12</v>
          </cell>
          <cell r="H178">
            <v>2.4</v>
          </cell>
          <cell r="I178">
            <v>3.1036000000000001</v>
          </cell>
          <cell r="J178">
            <v>70</v>
          </cell>
          <cell r="K178" t="str">
            <v>14</v>
          </cell>
          <cell r="L178" t="str">
            <v>Короб, мин. 1</v>
          </cell>
          <cell r="M178" t="str">
            <v>МГ</v>
          </cell>
          <cell r="O178">
            <v>180</v>
          </cell>
          <cell r="P178" t="str">
            <v>Снеки «ЖАР-ладушки с клубникой и вишней» Фикс.вес 0,2 ТМ «Стародворье»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  <cell r="AB178" t="str">
            <v>Новинка</v>
          </cell>
          <cell r="AC178" t="str">
            <v>ЕАЭС N RU Д-RU.РА08.В.93674/24</v>
          </cell>
        </row>
        <row r="179">
          <cell r="A179" t="str">
            <v>SU003722</v>
          </cell>
          <cell r="B179" t="str">
            <v>P004812</v>
          </cell>
          <cell r="C179">
            <v>4301135697</v>
          </cell>
          <cell r="D179">
            <v>4620207490259</v>
          </cell>
          <cell r="F179">
            <v>0.2</v>
          </cell>
          <cell r="G179">
            <v>12</v>
          </cell>
          <cell r="H179">
            <v>2.4</v>
          </cell>
          <cell r="I179">
            <v>3.1036000000000001</v>
          </cell>
          <cell r="J179">
            <v>70</v>
          </cell>
          <cell r="K179" t="str">
            <v>14</v>
          </cell>
          <cell r="L179" t="str">
            <v>Короб, мин. 1</v>
          </cell>
          <cell r="M179" t="str">
            <v>МГ</v>
          </cell>
          <cell r="O179">
            <v>180</v>
          </cell>
          <cell r="P179" t="str">
            <v>Снеки «ЖАР-ладушки с яблоком и грушей» Фикс.вес 0,2 ТМ «Стародворье»</v>
          </cell>
          <cell r="W179" t="str">
            <v>кор</v>
          </cell>
          <cell r="X179">
            <v>0</v>
          </cell>
          <cell r="Y179">
            <v>0</v>
          </cell>
          <cell r="Z179">
            <v>0</v>
          </cell>
          <cell r="AB179" t="str">
            <v>Новинка</v>
          </cell>
          <cell r="AC179" t="str">
            <v>ЕАЭС N RU Д-RU.РА08.В.93674/24</v>
          </cell>
        </row>
        <row r="180">
          <cell r="A180" t="str">
            <v>SU003721</v>
          </cell>
          <cell r="B180" t="str">
            <v>P004811</v>
          </cell>
          <cell r="C180">
            <v>4301135719</v>
          </cell>
          <cell r="D180">
            <v>4620207490235</v>
          </cell>
          <cell r="F180">
            <v>0.2</v>
          </cell>
          <cell r="G180">
            <v>12</v>
          </cell>
          <cell r="H180">
            <v>2.4</v>
          </cell>
          <cell r="I180">
            <v>3.1036000000000001</v>
          </cell>
          <cell r="J180">
            <v>70</v>
          </cell>
          <cell r="K180" t="str">
            <v>14</v>
          </cell>
          <cell r="L180" t="str">
            <v>Короб, мин. 1</v>
          </cell>
          <cell r="M180" t="str">
            <v>МГ</v>
          </cell>
          <cell r="O180">
            <v>180</v>
          </cell>
          <cell r="P180" t="str">
            <v>Снеки «ЖАР-ладушки с мясом» Фикс.вес 0,2 ТМ «Стародворье»</v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C180" t="str">
            <v>ЕАЭС N RU Д-RU.РА09.В.00509/24</v>
          </cell>
        </row>
        <row r="181">
          <cell r="P181" t="str">
            <v>Итого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</row>
        <row r="182">
          <cell r="P182" t="str">
            <v>Итого</v>
          </cell>
          <cell r="W182" t="str">
            <v>кг</v>
          </cell>
          <cell r="X182">
            <v>0</v>
          </cell>
          <cell r="Y182">
            <v>0</v>
          </cell>
        </row>
        <row r="183">
          <cell r="A183" t="str">
            <v>Мясорубская</v>
          </cell>
        </row>
        <row r="184">
          <cell r="A184" t="str">
            <v>Пельмени</v>
          </cell>
        </row>
        <row r="185">
          <cell r="A185" t="str">
            <v>SU002920</v>
          </cell>
          <cell r="B185" t="str">
            <v>P003355</v>
          </cell>
          <cell r="C185">
            <v>4301070948</v>
          </cell>
          <cell r="D185">
            <v>4607111037022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Слой, мин. 1</v>
          </cell>
          <cell r="M185" t="str">
            <v>МГ</v>
          </cell>
          <cell r="O185">
            <v>180</v>
          </cell>
          <cell r="P185" t="str">
            <v>Пельмени Мясорубские Стародворье ЗПФ 0,7 Равиоли Стародворье</v>
          </cell>
          <cell r="W185" t="str">
            <v>кор</v>
          </cell>
          <cell r="X185">
            <v>108</v>
          </cell>
          <cell r="Y185">
            <v>108</v>
          </cell>
          <cell r="Z185">
            <v>1.6739999999999999</v>
          </cell>
          <cell r="AC185" t="str">
            <v>ЕАЭС N RU Д-RU.РА01.В.79461/23</v>
          </cell>
        </row>
        <row r="186">
          <cell r="A186" t="str">
            <v>SU003145</v>
          </cell>
          <cell r="B186" t="str">
            <v>P003731</v>
          </cell>
          <cell r="C186">
            <v>4301070990</v>
          </cell>
          <cell r="D186">
            <v>4607111038494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Пельмени «Мясорубские с рубленой говядиной» 0,7 сфера ТМ «Стародворье»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C186" t="str">
            <v>ЕАЭС N RU Д-RU.РА07.В.92933/23</v>
          </cell>
        </row>
        <row r="187">
          <cell r="A187" t="str">
            <v>SU003077</v>
          </cell>
          <cell r="B187" t="str">
            <v>P003648</v>
          </cell>
          <cell r="C187">
            <v>4301070966</v>
          </cell>
          <cell r="D187">
            <v>4607111038135</v>
          </cell>
          <cell r="F187">
            <v>0.7</v>
          </cell>
          <cell r="G187">
            <v>8</v>
          </cell>
          <cell r="H187">
            <v>5.6</v>
          </cell>
          <cell r="I187">
            <v>5.87</v>
          </cell>
          <cell r="J187">
            <v>84</v>
          </cell>
          <cell r="K187" t="str">
            <v>12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Пельмени «Мясорубские с рубленой грудинкой» 0,7 Классическая форма ТМ «Стародворье»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 РА06.В.00394/23</v>
          </cell>
        </row>
        <row r="188">
          <cell r="P188" t="str">
            <v>Итого</v>
          </cell>
          <cell r="W188" t="str">
            <v>кор</v>
          </cell>
          <cell r="X188">
            <v>108</v>
          </cell>
          <cell r="Y188">
            <v>108</v>
          </cell>
          <cell r="Z188">
            <v>1.6739999999999999</v>
          </cell>
        </row>
        <row r="189">
          <cell r="P189" t="str">
            <v>Итого</v>
          </cell>
          <cell r="W189" t="str">
            <v>кг</v>
          </cell>
          <cell r="X189">
            <v>604.79999999999995</v>
          </cell>
          <cell r="Y189">
            <v>604.79999999999995</v>
          </cell>
        </row>
        <row r="190">
          <cell r="A190" t="str">
            <v>Медвежьи ушки</v>
          </cell>
        </row>
        <row r="191">
          <cell r="A191" t="str">
            <v>Пельмени</v>
          </cell>
        </row>
        <row r="192">
          <cell r="A192" t="str">
            <v>SU003260</v>
          </cell>
          <cell r="B192" t="str">
            <v>P003918</v>
          </cell>
          <cell r="C192">
            <v>4301070996</v>
          </cell>
          <cell r="D192">
            <v>4607111038654</v>
          </cell>
          <cell r="F192">
            <v>0.4</v>
          </cell>
          <cell r="G192">
            <v>16</v>
          </cell>
          <cell r="H192">
            <v>6.4</v>
          </cell>
          <cell r="I192">
            <v>6.63</v>
          </cell>
          <cell r="J192">
            <v>84</v>
          </cell>
          <cell r="K192" t="str">
            <v>12</v>
          </cell>
          <cell r="L192" t="str">
            <v>Короб, мин. 1</v>
          </cell>
          <cell r="M192" t="str">
            <v>МГ</v>
          </cell>
          <cell r="O192">
            <v>180</v>
          </cell>
          <cell r="P192" t="str">
            <v>Пельмени «Медвежьи ушки с фермерскими сливками» 0,4 Классическая форма ТМ «Стародворье»</v>
          </cell>
          <cell r="W192" t="str">
            <v>кор</v>
          </cell>
          <cell r="X192">
            <v>0</v>
          </cell>
          <cell r="Y192">
            <v>0</v>
          </cell>
          <cell r="Z192">
            <v>0</v>
          </cell>
          <cell r="AC192" t="str">
            <v>ЕАЭС N RU Д-RU.РА10.В.37060/23</v>
          </cell>
        </row>
        <row r="193">
          <cell r="A193" t="str">
            <v>SU003259</v>
          </cell>
          <cell r="B193" t="str">
            <v>P003920</v>
          </cell>
          <cell r="C193">
            <v>4301070997</v>
          </cell>
          <cell r="D193">
            <v>4607111038586</v>
          </cell>
          <cell r="F193">
            <v>0.7</v>
          </cell>
          <cell r="G193">
            <v>8</v>
          </cell>
          <cell r="H193">
            <v>5.6</v>
          </cell>
          <cell r="I193">
            <v>5.83</v>
          </cell>
          <cell r="J193">
            <v>84</v>
          </cell>
          <cell r="K193" t="str">
            <v>12</v>
          </cell>
          <cell r="L193" t="str">
            <v>Слой, мин. 1</v>
          </cell>
          <cell r="M193" t="str">
            <v>МГ</v>
          </cell>
          <cell r="O193">
            <v>180</v>
          </cell>
          <cell r="P193" t="str">
            <v>Пельмени «Медвежьи ушки с фермерскими сливками» 0,7 Классическая форма ТМ «Стародворье»</v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C193" t="str">
            <v>ЕАЭС N RU Д-RU.РА10.В.37060/23</v>
          </cell>
        </row>
        <row r="194">
          <cell r="A194" t="str">
            <v>SU003064</v>
          </cell>
          <cell r="B194" t="str">
            <v>P003639</v>
          </cell>
          <cell r="C194">
            <v>4301070962</v>
          </cell>
          <cell r="D194">
            <v>4607111038609</v>
          </cell>
          <cell r="F194">
            <v>0.4</v>
          </cell>
          <cell r="G194">
            <v>16</v>
          </cell>
          <cell r="H194">
            <v>6.4</v>
          </cell>
          <cell r="I194">
            <v>6.71</v>
          </cell>
          <cell r="J194">
            <v>84</v>
          </cell>
          <cell r="K194" t="str">
            <v>12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Пельмени «Медвежьи ушки с фермерской свининой и говядиной Большие» 0,4 Классическая форма ТМ «Стародворье»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C194" t="str">
            <v>ЕАЭС N RU Д-RU.РА02.В.30885/24</v>
          </cell>
        </row>
        <row r="195">
          <cell r="A195" t="str">
            <v>SU003065</v>
          </cell>
          <cell r="B195" t="str">
            <v>P003641</v>
          </cell>
          <cell r="C195">
            <v>4301070963</v>
          </cell>
          <cell r="D195">
            <v>4607111038630</v>
          </cell>
          <cell r="F195">
            <v>0.7</v>
          </cell>
          <cell r="G195">
            <v>8</v>
          </cell>
          <cell r="H195">
            <v>5.6</v>
          </cell>
          <cell r="I195">
            <v>5.87</v>
          </cell>
          <cell r="J195">
            <v>84</v>
          </cell>
          <cell r="K195" t="str">
            <v>12</v>
          </cell>
          <cell r="L195" t="str">
            <v>Слой, мин. 1</v>
          </cell>
          <cell r="M195" t="str">
            <v>МГ</v>
          </cell>
          <cell r="O195">
            <v>180</v>
          </cell>
          <cell r="P195" t="str">
            <v>Пельмени «с фермерской свининой и говядиной Большие» 0,7 классическая форма ТМ «Стародворье»</v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  <cell r="AC195" t="str">
            <v>ЕАЭС N RU Д-RU.РА02.В.30885/24</v>
          </cell>
        </row>
        <row r="196">
          <cell r="A196" t="str">
            <v>SU003066</v>
          </cell>
          <cell r="B196" t="str">
            <v>P003630</v>
          </cell>
          <cell r="C196">
            <v>4301070959</v>
          </cell>
          <cell r="D196">
            <v>4607111038616</v>
          </cell>
          <cell r="F196">
            <v>0.4</v>
          </cell>
          <cell r="G196">
            <v>16</v>
          </cell>
          <cell r="H196">
            <v>6.4</v>
          </cell>
          <cell r="I196">
            <v>6.71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фермерской свининой и говядиной Малые» 0,4 Классическая форма ТМ «Стародворье»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C196" t="str">
            <v>ЕАЭС N RU Д-RU.РА10.В.37060/23</v>
          </cell>
        </row>
        <row r="197">
          <cell r="A197" t="str">
            <v>SU003067</v>
          </cell>
          <cell r="B197" t="str">
            <v>P003631</v>
          </cell>
          <cell r="C197">
            <v>4301070960</v>
          </cell>
          <cell r="D197">
            <v>4607111038623</v>
          </cell>
          <cell r="F197">
            <v>0.7</v>
          </cell>
          <cell r="G197">
            <v>8</v>
          </cell>
          <cell r="H197">
            <v>5.6</v>
          </cell>
          <cell r="I197">
            <v>5.87</v>
          </cell>
          <cell r="J197">
            <v>84</v>
          </cell>
          <cell r="K197" t="str">
            <v>12</v>
          </cell>
          <cell r="L197" t="str">
            <v>Слой,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Малые» 0,7 Классическая форма ТМ «Стародворье»</v>
          </cell>
          <cell r="W197" t="str">
            <v>кор</v>
          </cell>
          <cell r="X197">
            <v>24</v>
          </cell>
          <cell r="Y197">
            <v>24</v>
          </cell>
          <cell r="Z197">
            <v>0.372</v>
          </cell>
          <cell r="AC197" t="str">
            <v>ЕАЭС N RU Д-RU.РА10.В.37060/23</v>
          </cell>
        </row>
        <row r="198">
          <cell r="P198" t="str">
            <v>Итого</v>
          </cell>
          <cell r="W198" t="str">
            <v>кор</v>
          </cell>
          <cell r="X198">
            <v>24</v>
          </cell>
          <cell r="Y198">
            <v>24</v>
          </cell>
          <cell r="Z198">
            <v>0.372</v>
          </cell>
        </row>
        <row r="199">
          <cell r="P199" t="str">
            <v>Итого</v>
          </cell>
          <cell r="W199" t="str">
            <v>кг</v>
          </cell>
          <cell r="X199">
            <v>134.39999999999998</v>
          </cell>
          <cell r="Y199">
            <v>134.39999999999998</v>
          </cell>
        </row>
        <row r="200">
          <cell r="A200" t="str">
            <v>Медвежье ушко</v>
          </cell>
        </row>
        <row r="201">
          <cell r="A201" t="str">
            <v>Пельмени</v>
          </cell>
        </row>
        <row r="202">
          <cell r="A202" t="str">
            <v>SU002067</v>
          </cell>
          <cell r="B202" t="str">
            <v>P002999</v>
          </cell>
          <cell r="C202">
            <v>4301070915</v>
          </cell>
          <cell r="D202">
            <v>4607111035882</v>
          </cell>
          <cell r="F202">
            <v>0.43</v>
          </cell>
          <cell r="G202">
            <v>16</v>
          </cell>
          <cell r="H202">
            <v>6.88</v>
          </cell>
          <cell r="I202">
            <v>7.19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Отборные из говядины Медвежье ушко 0,43 Псевдозащип Стародворье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C202" t="str">
            <v>ЕАЭС N RU Д-RU.PA01.B.05295/21</v>
          </cell>
        </row>
        <row r="203">
          <cell r="A203" t="str">
            <v>SU002068</v>
          </cell>
          <cell r="B203" t="str">
            <v>P003005</v>
          </cell>
          <cell r="C203">
            <v>4301070921</v>
          </cell>
          <cell r="D203">
            <v>4607111035905</v>
          </cell>
          <cell r="F203">
            <v>0.9</v>
          </cell>
          <cell r="G203">
            <v>8</v>
          </cell>
          <cell r="H203">
            <v>7.2</v>
          </cell>
          <cell r="I203">
            <v>7.47</v>
          </cell>
          <cell r="J203">
            <v>84</v>
          </cell>
          <cell r="K203" t="str">
            <v>12</v>
          </cell>
          <cell r="L203" t="str">
            <v>Слой, мин. 1</v>
          </cell>
          <cell r="M203" t="str">
            <v>МГ</v>
          </cell>
          <cell r="O203">
            <v>180</v>
          </cell>
          <cell r="P203" t="str">
            <v>Пельмени Отборные из говядины Медвежье ушко 0,9 Псевдозащип Стародворье</v>
          </cell>
          <cell r="W203" t="str">
            <v>кор</v>
          </cell>
          <cell r="X203">
            <v>0</v>
          </cell>
          <cell r="Y203">
            <v>0</v>
          </cell>
          <cell r="Z203">
            <v>0</v>
          </cell>
          <cell r="AC203" t="str">
            <v>ЕАЭС N RU Д-RU.PA01.B.05295/21</v>
          </cell>
        </row>
        <row r="204">
          <cell r="A204" t="str">
            <v>SU002069</v>
          </cell>
          <cell r="B204" t="str">
            <v>P003001</v>
          </cell>
          <cell r="C204">
            <v>4301070917</v>
          </cell>
          <cell r="D204">
            <v>4607111035912</v>
          </cell>
          <cell r="F204">
            <v>0.43</v>
          </cell>
          <cell r="G204">
            <v>16</v>
          </cell>
          <cell r="H204">
            <v>6.88</v>
          </cell>
          <cell r="I204">
            <v>7.19</v>
          </cell>
          <cell r="J204">
            <v>84</v>
          </cell>
          <cell r="K204" t="str">
            <v>12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Пельмени Отборные из свинины и говядины Медвежье ушко 0,43 Псевдозащип Стародворье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C204" t="str">
            <v>ЕАЭС N RU Д-RU.PA01.B.06796/21</v>
          </cell>
        </row>
        <row r="205">
          <cell r="A205" t="str">
            <v>SU002066</v>
          </cell>
          <cell r="B205" t="str">
            <v>P003004</v>
          </cell>
          <cell r="C205">
            <v>4301070920</v>
          </cell>
          <cell r="D205">
            <v>4607111035929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Слой,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0,9 Псевдозащип Стародворье</v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  <cell r="AC205" t="str">
            <v>ЕАЭС N RU Д-RU.PA01.B.06796/21</v>
          </cell>
        </row>
        <row r="206">
          <cell r="P206" t="str">
            <v>Итого</v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</row>
        <row r="207">
          <cell r="P207" t="str">
            <v>Итого</v>
          </cell>
          <cell r="W207" t="str">
            <v>кг</v>
          </cell>
          <cell r="X207">
            <v>0</v>
          </cell>
          <cell r="Y207">
            <v>0</v>
          </cell>
        </row>
        <row r="208">
          <cell r="A208" t="str">
            <v>Царедворская EDLP/EDPP</v>
          </cell>
        </row>
        <row r="209">
          <cell r="A209" t="str">
            <v>Пельмени</v>
          </cell>
        </row>
        <row r="210">
          <cell r="A210" t="str">
            <v>SU002638</v>
          </cell>
          <cell r="B210" t="str">
            <v>P002986</v>
          </cell>
          <cell r="C210">
            <v>4301070912</v>
          </cell>
          <cell r="D210">
            <v>4607111037213</v>
          </cell>
          <cell r="F210">
            <v>0.4</v>
          </cell>
          <cell r="G210">
            <v>8</v>
          </cell>
          <cell r="H210">
            <v>3.2</v>
          </cell>
          <cell r="I210">
            <v>3.44</v>
          </cell>
          <cell r="J210">
            <v>144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Царедворские Первая цена 0,4 Равиоли Стародворье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C210" t="str">
            <v>ЕАЭС N RU Д-RU.РА03.В.46289/22</v>
          </cell>
        </row>
        <row r="211">
          <cell r="P211" t="str">
            <v>Итого</v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</row>
        <row r="212">
          <cell r="P212" t="str">
            <v>Итого</v>
          </cell>
          <cell r="W212" t="str">
            <v>кг</v>
          </cell>
          <cell r="X212">
            <v>0</v>
          </cell>
          <cell r="Y212">
            <v>0</v>
          </cell>
        </row>
        <row r="213">
          <cell r="A213" t="str">
            <v>Бордо</v>
          </cell>
        </row>
        <row r="214">
          <cell r="A214" t="str">
            <v>Сосиски замороженные</v>
          </cell>
        </row>
        <row r="215">
          <cell r="A215" t="str">
            <v>SU002678</v>
          </cell>
          <cell r="B215" t="str">
            <v>P003054</v>
          </cell>
          <cell r="C215">
            <v>4301051320</v>
          </cell>
          <cell r="D215">
            <v>4680115881334</v>
          </cell>
          <cell r="F215">
            <v>0.33</v>
          </cell>
          <cell r="G215">
            <v>6</v>
          </cell>
          <cell r="H215">
            <v>1.98</v>
          </cell>
          <cell r="I215">
            <v>2.27</v>
          </cell>
          <cell r="J215">
            <v>156</v>
          </cell>
          <cell r="K215" t="str">
            <v>12</v>
          </cell>
          <cell r="L215" t="str">
            <v>Короб, мин. 1</v>
          </cell>
          <cell r="M215" t="str">
            <v>СК2</v>
          </cell>
          <cell r="O215">
            <v>365</v>
          </cell>
          <cell r="P215" t="str">
            <v>Сосиски «Оригинальные» замороженные Фикс.вес 0,33 п/а ТМ «Стародворье»</v>
          </cell>
          <cell r="W215" t="str">
            <v>кор</v>
          </cell>
          <cell r="X215">
            <v>0</v>
          </cell>
          <cell r="Y215">
            <v>0</v>
          </cell>
          <cell r="Z215">
            <v>0</v>
          </cell>
          <cell r="AC215" t="str">
            <v>ЕАЭС N RU Д-RU.РА03.В.16517/23</v>
          </cell>
        </row>
        <row r="216">
          <cell r="P216" t="str">
            <v>Итого</v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</row>
        <row r="217">
          <cell r="P217" t="str">
            <v>Итого</v>
          </cell>
          <cell r="W217" t="str">
            <v>кг</v>
          </cell>
          <cell r="X217">
            <v>0</v>
          </cell>
          <cell r="Y217">
            <v>0</v>
          </cell>
        </row>
        <row r="218">
          <cell r="A218" t="str">
            <v>Сочные</v>
          </cell>
        </row>
        <row r="219">
          <cell r="A219" t="str">
            <v>Пельмени</v>
          </cell>
        </row>
        <row r="220">
          <cell r="A220" t="str">
            <v>SU001859</v>
          </cell>
          <cell r="B220" t="str">
            <v>P004634</v>
          </cell>
          <cell r="C220">
            <v>4301071063</v>
          </cell>
          <cell r="D220">
            <v>4607111039019</v>
          </cell>
          <cell r="F220">
            <v>0.43</v>
          </cell>
          <cell r="G220">
            <v>16</v>
          </cell>
          <cell r="H220">
            <v>6.88</v>
          </cell>
          <cell r="I220">
            <v>7.2060000000000004</v>
          </cell>
          <cell r="J220">
            <v>84</v>
          </cell>
          <cell r="K220" t="str">
            <v>12</v>
          </cell>
          <cell r="L220" t="str">
            <v>Короб, мин. 1</v>
          </cell>
          <cell r="M220" t="str">
            <v>МГ</v>
          </cell>
          <cell r="O220">
            <v>180</v>
          </cell>
          <cell r="P220" t="str">
            <v>Пельмени «Сочные» 0,43 ТМ «Стародворье»</v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  <cell r="AC220" t="str">
            <v>ЕАЭС N RU Д-RU.РА01.В.86265/24</v>
          </cell>
        </row>
        <row r="221">
          <cell r="A221" t="str">
            <v>SU003291</v>
          </cell>
          <cell r="B221" t="str">
            <v>P004009</v>
          </cell>
          <cell r="C221">
            <v>4301071000</v>
          </cell>
          <cell r="D221">
            <v>4607111038708</v>
          </cell>
          <cell r="F221">
            <v>0.8</v>
          </cell>
          <cell r="G221">
            <v>8</v>
          </cell>
          <cell r="H221">
            <v>6.4</v>
          </cell>
          <cell r="I221">
            <v>6.67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Сочные Сочные 0,8 Сфера Стародворье</v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C221" t="str">
            <v>ЕАЭС N RU Д-RU.РА01.В.86265/24</v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Колбасный стандарт</v>
          </cell>
        </row>
        <row r="225">
          <cell r="A225" t="str">
            <v>Владимирский Стандарт ЗПФ</v>
          </cell>
        </row>
        <row r="226">
          <cell r="A226" t="str">
            <v>Пельмени</v>
          </cell>
        </row>
        <row r="227">
          <cell r="A227" t="str">
            <v>SU002267</v>
          </cell>
          <cell r="B227" t="str">
            <v>P004241</v>
          </cell>
          <cell r="C227">
            <v>4301071036</v>
          </cell>
          <cell r="D227">
            <v>4607111036162</v>
          </cell>
          <cell r="F227">
            <v>0.8</v>
          </cell>
          <cell r="G227">
            <v>8</v>
          </cell>
          <cell r="H227">
            <v>6.4</v>
          </cell>
          <cell r="I227">
            <v>6.6811999999999996</v>
          </cell>
          <cell r="J227">
            <v>84</v>
          </cell>
          <cell r="K227" t="str">
            <v>12</v>
          </cell>
          <cell r="L227" t="str">
            <v>Короб, мин. 1</v>
          </cell>
          <cell r="M227" t="str">
            <v>МГ</v>
          </cell>
          <cell r="O227">
            <v>90</v>
          </cell>
          <cell r="P227" t="str">
            <v>Пельмени «Владимирский стандарт с говядиной и свининой» флоу-пак 0,8 Сфера ТМ «Владимирский стандарт»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  <cell r="AC227" t="str">
            <v>ЕАЭС N RU Д-RU.РА01.В.86313/24</v>
          </cell>
        </row>
        <row r="228">
          <cell r="P228" t="str">
            <v>Итого</v>
          </cell>
          <cell r="W228" t="str">
            <v>кор</v>
          </cell>
          <cell r="X228">
            <v>0</v>
          </cell>
          <cell r="Y228">
            <v>0</v>
          </cell>
          <cell r="Z228">
            <v>0</v>
          </cell>
        </row>
        <row r="229">
          <cell r="P229" t="str">
            <v>Итого</v>
          </cell>
          <cell r="W229" t="str">
            <v>кг</v>
          </cell>
          <cell r="X229">
            <v>0</v>
          </cell>
          <cell r="Y229">
            <v>0</v>
          </cell>
        </row>
        <row r="230">
          <cell r="A230" t="str">
            <v>Особый рецепт</v>
          </cell>
        </row>
        <row r="231">
          <cell r="A231" t="str">
            <v>Любимая ложка</v>
          </cell>
        </row>
        <row r="232">
          <cell r="A232" t="str">
            <v>Пельмени</v>
          </cell>
        </row>
        <row r="233">
          <cell r="A233" t="str">
            <v>SU002268</v>
          </cell>
          <cell r="B233" t="str">
            <v>P004081</v>
          </cell>
          <cell r="C233">
            <v>4301071029</v>
          </cell>
          <cell r="D233">
            <v>4607111035899</v>
          </cell>
          <cell r="F233">
            <v>1</v>
          </cell>
          <cell r="G233">
            <v>5</v>
          </cell>
          <cell r="H233">
            <v>5</v>
          </cell>
          <cell r="I233">
            <v>5.2619999999999996</v>
          </cell>
          <cell r="J233">
            <v>84</v>
          </cell>
          <cell r="K233" t="str">
            <v>12</v>
          </cell>
          <cell r="L233" t="str">
            <v>Палетта, мин. 1</v>
          </cell>
          <cell r="M233" t="str">
            <v>МГ</v>
          </cell>
          <cell r="O233">
            <v>180</v>
          </cell>
          <cell r="P233" t="str">
            <v>Пельмени Со свининой и говядиной Любимая ложка 1,0 Равиоли Особый рецепт</v>
          </cell>
          <cell r="W233" t="str">
            <v>кор</v>
          </cell>
          <cell r="X233">
            <v>456</v>
          </cell>
          <cell r="Y233">
            <v>456</v>
          </cell>
          <cell r="Z233">
            <v>7.0679999999999996</v>
          </cell>
          <cell r="AC233" t="str">
            <v>ЕАЭС N RU Д-RU.РА08.В.65691/23</v>
          </cell>
        </row>
        <row r="234">
          <cell r="A234" t="str">
            <v>SU003146</v>
          </cell>
          <cell r="B234" t="str">
            <v>P003732</v>
          </cell>
          <cell r="C234">
            <v>4301070991</v>
          </cell>
          <cell r="D234">
            <v>4607111038180</v>
          </cell>
          <cell r="F234">
            <v>0.4</v>
          </cell>
          <cell r="G234">
            <v>16</v>
          </cell>
          <cell r="H234">
            <v>6.4</v>
          </cell>
          <cell r="I234">
            <v>6.71</v>
          </cell>
          <cell r="J234">
            <v>84</v>
          </cell>
          <cell r="K234" t="str">
            <v>12</v>
          </cell>
          <cell r="L234" t="str">
            <v>Короб, мин. 1</v>
          </cell>
          <cell r="M234" t="str">
            <v>МГ</v>
          </cell>
          <cell r="O234">
            <v>180</v>
          </cell>
          <cell r="P234" t="str">
            <v>Пельмени «Татарские» Фикс.вес 0,4 Классическая форма ТМ «Особый рецепт»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  <cell r="AC234" t="str">
            <v>ЕАЭС N RU Д-RU.РА10.В.21233/23</v>
          </cell>
        </row>
        <row r="235">
          <cell r="P235" t="str">
            <v>Итого</v>
          </cell>
          <cell r="W235" t="str">
            <v>кор</v>
          </cell>
          <cell r="X235">
            <v>456</v>
          </cell>
          <cell r="Y235">
            <v>456</v>
          </cell>
          <cell r="Z235">
            <v>7.0679999999999996</v>
          </cell>
        </row>
        <row r="236">
          <cell r="P236" t="str">
            <v>Итого</v>
          </cell>
          <cell r="W236" t="str">
            <v>кг</v>
          </cell>
          <cell r="X236">
            <v>2280</v>
          </cell>
          <cell r="Y236">
            <v>2280</v>
          </cell>
        </row>
        <row r="237">
          <cell r="A237" t="str">
            <v>Особая Без свинины</v>
          </cell>
        </row>
        <row r="238">
          <cell r="A238" t="str">
            <v>Пельмени</v>
          </cell>
        </row>
        <row r="239">
          <cell r="A239" t="str">
            <v>SU002408</v>
          </cell>
          <cell r="B239" t="str">
            <v>P002686</v>
          </cell>
          <cell r="C239">
            <v>4301070870</v>
          </cell>
          <cell r="D239">
            <v>4607111036711</v>
          </cell>
          <cell r="F239">
            <v>0.8</v>
          </cell>
          <cell r="G239">
            <v>8</v>
          </cell>
          <cell r="H239">
            <v>6.4</v>
          </cell>
          <cell r="I239">
            <v>6.67</v>
          </cell>
          <cell r="J239">
            <v>84</v>
          </cell>
          <cell r="K239" t="str">
            <v>12</v>
          </cell>
          <cell r="L239" t="str">
            <v>Короб, мин. 1</v>
          </cell>
          <cell r="M239" t="str">
            <v>МГ</v>
          </cell>
          <cell r="O239">
            <v>90</v>
          </cell>
          <cell r="P239" t="str">
            <v>Пельмени Левантские Особая без свинины 0,8 Сфера Особый рецепт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  <cell r="AC239" t="str">
            <v>ЕАЭС N RU Д-RU.РА03.В.46289/22</v>
          </cell>
        </row>
        <row r="240">
          <cell r="P240" t="str">
            <v>Итого</v>
          </cell>
          <cell r="W240" t="str">
            <v>кор</v>
          </cell>
          <cell r="X240">
            <v>0</v>
          </cell>
          <cell r="Y240">
            <v>0</v>
          </cell>
          <cell r="Z240">
            <v>0</v>
          </cell>
        </row>
        <row r="241">
          <cell r="P241" t="str">
            <v>Итого</v>
          </cell>
          <cell r="W241" t="str">
            <v>кг</v>
          </cell>
          <cell r="X241">
            <v>0</v>
          </cell>
          <cell r="Y241">
            <v>0</v>
          </cell>
        </row>
        <row r="242">
          <cell r="A242" t="str">
            <v>Владимирский стандарт</v>
          </cell>
        </row>
        <row r="243">
          <cell r="A243" t="str">
            <v>Владимирский Стандарт ПГП</v>
          </cell>
        </row>
        <row r="244">
          <cell r="A244" t="str">
            <v>Снеки</v>
          </cell>
        </row>
        <row r="245">
          <cell r="A245" t="str">
            <v>SU003458</v>
          </cell>
          <cell r="B245" t="str">
            <v>P004385</v>
          </cell>
          <cell r="C245">
            <v>4301135400</v>
          </cell>
          <cell r="D245">
            <v>4607111039361</v>
          </cell>
          <cell r="F245">
            <v>0.25</v>
          </cell>
          <cell r="G245">
            <v>12</v>
          </cell>
          <cell r="H245">
            <v>3</v>
          </cell>
          <cell r="I245">
            <v>3.7035999999999998</v>
          </cell>
          <cell r="J245">
            <v>70</v>
          </cell>
          <cell r="K245" t="str">
            <v>14</v>
          </cell>
          <cell r="L245" t="str">
            <v>Короб, мин. 1</v>
          </cell>
          <cell r="M245" t="str">
            <v>МГ</v>
          </cell>
          <cell r="O245">
            <v>180</v>
          </cell>
          <cell r="P245" t="str">
            <v>Снеки «Мини-пицца Владимирский стандарт с ветчиной и грибами» ф/в 0,25 ТМ «Владимирский стандарт»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  <cell r="AC245" t="str">
            <v>ЕАЭС N RU Д-RU.РА04.В.81528/24</v>
          </cell>
        </row>
        <row r="246">
          <cell r="P246" t="str">
            <v>Итого</v>
          </cell>
          <cell r="W246" t="str">
            <v>кор</v>
          </cell>
          <cell r="X246">
            <v>0</v>
          </cell>
          <cell r="Y246">
            <v>0</v>
          </cell>
          <cell r="Z246">
            <v>0</v>
          </cell>
        </row>
        <row r="247">
          <cell r="P247" t="str">
            <v>Итого</v>
          </cell>
          <cell r="W247" t="str">
            <v>кг</v>
          </cell>
          <cell r="X247">
            <v>0</v>
          </cell>
          <cell r="Y247">
            <v>0</v>
          </cell>
        </row>
        <row r="248">
          <cell r="A248" t="str">
            <v>Зареченские продукты</v>
          </cell>
        </row>
        <row r="249">
          <cell r="A249" t="str">
            <v>Зареченские продукты</v>
          </cell>
        </row>
        <row r="250">
          <cell r="A250" t="str">
            <v>Пельмени</v>
          </cell>
        </row>
        <row r="251">
          <cell r="A251" t="str">
            <v>SU003319</v>
          </cell>
          <cell r="B251" t="str">
            <v>P004053</v>
          </cell>
          <cell r="C251">
            <v>4301071014</v>
          </cell>
          <cell r="D251">
            <v>4640242181264</v>
          </cell>
          <cell r="F251">
            <v>0.7</v>
          </cell>
          <cell r="G251">
            <v>10</v>
          </cell>
          <cell r="H251">
            <v>7</v>
          </cell>
          <cell r="I251">
            <v>7.28</v>
          </cell>
          <cell r="J251">
            <v>84</v>
          </cell>
          <cell r="K251" t="str">
            <v>12</v>
          </cell>
          <cell r="L251" t="str">
            <v>Слой, мин. 1</v>
          </cell>
          <cell r="M251" t="str">
            <v>МГ</v>
          </cell>
          <cell r="O251">
            <v>180</v>
          </cell>
          <cell r="P251" t="str">
            <v>Пельмени «Домашние» 0,7 сфера ТМ «Зареченские»</v>
          </cell>
          <cell r="W251" t="str">
            <v>кор</v>
          </cell>
          <cell r="X251">
            <v>0</v>
          </cell>
          <cell r="Y251">
            <v>0</v>
          </cell>
          <cell r="Z251">
            <v>0</v>
          </cell>
          <cell r="AC251" t="str">
            <v>ЕАЭС N RU Д-RU.РА01.В.15225/24</v>
          </cell>
        </row>
        <row r="252">
          <cell r="A252" t="str">
            <v>SU003320</v>
          </cell>
          <cell r="B252" t="str">
            <v>P004060</v>
          </cell>
          <cell r="C252">
            <v>4301071021</v>
          </cell>
          <cell r="D252">
            <v>4640242181325</v>
          </cell>
          <cell r="F252">
            <v>0.7</v>
          </cell>
          <cell r="G252">
            <v>10</v>
          </cell>
          <cell r="H252">
            <v>7</v>
          </cell>
          <cell r="I252">
            <v>7.28</v>
          </cell>
          <cell r="J252">
            <v>84</v>
          </cell>
          <cell r="K252" t="str">
            <v>12</v>
          </cell>
          <cell r="L252" t="str">
            <v>Слой, мин. 1</v>
          </cell>
          <cell r="M252" t="str">
            <v>МГ</v>
          </cell>
          <cell r="O252">
            <v>180</v>
          </cell>
          <cell r="P252" t="str">
            <v>Пельмени «Домашние со сливочным маслом» 0,7 сфера ТМ «Зареченские»</v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  <cell r="AC252" t="str">
            <v>ЕАЭС N RU Д-RU.РА01.В.15225/24</v>
          </cell>
        </row>
        <row r="253">
          <cell r="A253" t="str">
            <v>SU003086</v>
          </cell>
          <cell r="B253" t="str">
            <v>P003803</v>
          </cell>
          <cell r="C253">
            <v>4301070993</v>
          </cell>
          <cell r="D253">
            <v>4640242180670</v>
          </cell>
          <cell r="F253">
            <v>1</v>
          </cell>
          <cell r="G253">
            <v>6</v>
          </cell>
          <cell r="H253">
            <v>6</v>
          </cell>
          <cell r="I253">
            <v>6.23</v>
          </cell>
          <cell r="J253">
            <v>84</v>
          </cell>
          <cell r="K253" t="str">
            <v>12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Пельмени «Жемчужные» 1,0 сфера ТМ «Зареченские»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C253" t="str">
            <v>ЕАЭС N RU Д-RU.РА05.В.31150/22</v>
          </cell>
        </row>
        <row r="254">
          <cell r="P254" t="str">
            <v>Итого</v>
          </cell>
          <cell r="W254" t="str">
            <v>кор</v>
          </cell>
          <cell r="X254">
            <v>0</v>
          </cell>
          <cell r="Y254">
            <v>0</v>
          </cell>
          <cell r="Z254">
            <v>0</v>
          </cell>
        </row>
        <row r="255">
          <cell r="P255" t="str">
            <v>Итого</v>
          </cell>
          <cell r="W255" t="str">
            <v>кг</v>
          </cell>
          <cell r="X255">
            <v>0</v>
          </cell>
          <cell r="Y255">
            <v>0</v>
          </cell>
        </row>
        <row r="256">
          <cell r="A256" t="str">
            <v>Крылья</v>
          </cell>
        </row>
        <row r="257">
          <cell r="A257" t="str">
            <v>SU003024</v>
          </cell>
          <cell r="B257" t="str">
            <v>P003488</v>
          </cell>
          <cell r="C257">
            <v>4301131019</v>
          </cell>
          <cell r="D257">
            <v>4640242180427</v>
          </cell>
          <cell r="F257">
            <v>1.8</v>
          </cell>
          <cell r="G257">
            <v>1</v>
          </cell>
          <cell r="H257">
            <v>1.8</v>
          </cell>
          <cell r="I257">
            <v>1.915</v>
          </cell>
          <cell r="J257">
            <v>234</v>
          </cell>
          <cell r="K257" t="str">
            <v>18</v>
          </cell>
          <cell r="L257" t="str">
            <v>Слой, мин. 1</v>
          </cell>
          <cell r="M257" t="str">
            <v>МГ</v>
          </cell>
          <cell r="O257">
            <v>180</v>
          </cell>
          <cell r="P257" t="str">
            <v>Крылья «Хрустящие крылышки» Весовой ТМ «Зареченские» 1,8 кг</v>
          </cell>
          <cell r="W257" t="str">
            <v>кор</v>
          </cell>
          <cell r="X257">
            <v>0</v>
          </cell>
          <cell r="Y257">
            <v>0</v>
          </cell>
          <cell r="Z257">
            <v>0</v>
          </cell>
          <cell r="AC257" t="str">
            <v>ЕАЭС N RU Д-RU. РА04.В.81210/23</v>
          </cell>
        </row>
        <row r="258">
          <cell r="P258" t="str">
            <v>Итого</v>
          </cell>
          <cell r="W258" t="str">
            <v>кор</v>
          </cell>
          <cell r="X258">
            <v>0</v>
          </cell>
          <cell r="Y258">
            <v>0</v>
          </cell>
          <cell r="Z258">
            <v>0</v>
          </cell>
        </row>
        <row r="259">
          <cell r="P259" t="str">
            <v>Итого</v>
          </cell>
          <cell r="W259" t="str">
            <v>кг</v>
          </cell>
          <cell r="X259">
            <v>0</v>
          </cell>
          <cell r="Y259">
            <v>0</v>
          </cell>
        </row>
        <row r="260">
          <cell r="A260" t="str">
            <v>Наггетсы</v>
          </cell>
        </row>
        <row r="261">
          <cell r="A261" t="str">
            <v>SU003020</v>
          </cell>
          <cell r="B261" t="str">
            <v>P003486</v>
          </cell>
          <cell r="C261">
            <v>4301132080</v>
          </cell>
          <cell r="D261">
            <v>4640242180397</v>
          </cell>
          <cell r="F261">
            <v>1</v>
          </cell>
          <cell r="G261">
            <v>6</v>
          </cell>
          <cell r="H261">
            <v>6</v>
          </cell>
          <cell r="I261">
            <v>6.26</v>
          </cell>
          <cell r="J261">
            <v>84</v>
          </cell>
          <cell r="K261" t="str">
            <v>12</v>
          </cell>
          <cell r="L261" t="str">
            <v>Палетта, мин. 1</v>
          </cell>
          <cell r="M261" t="str">
            <v>МГ</v>
          </cell>
          <cell r="O261">
            <v>180</v>
          </cell>
          <cell r="P261" t="str">
            <v>Наггетсы «Хрустящие» Весовые ТМ «Зареченские» 6 кг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C261" t="str">
            <v>ЕАЭС N RU Д-RU. РА04.В.81113/23</v>
          </cell>
        </row>
        <row r="262">
          <cell r="A262" t="str">
            <v>SU003381</v>
          </cell>
          <cell r="B262" t="str">
            <v>P004190</v>
          </cell>
          <cell r="C262">
            <v>4301132104</v>
          </cell>
          <cell r="D262">
            <v>4640242181219</v>
          </cell>
          <cell r="F262">
            <v>0.3</v>
          </cell>
          <cell r="G262">
            <v>9</v>
          </cell>
          <cell r="H262">
            <v>2.7</v>
          </cell>
          <cell r="I262">
            <v>2.8450000000000002</v>
          </cell>
          <cell r="J262">
            <v>234</v>
          </cell>
          <cell r="K262" t="str">
            <v>18</v>
          </cell>
          <cell r="L262" t="str">
            <v>Короб, мин. 1</v>
          </cell>
          <cell r="M262" t="str">
            <v>МГ</v>
          </cell>
          <cell r="O262">
            <v>180</v>
          </cell>
          <cell r="P262" t="str">
            <v>Наггетсы «Хрустящие» Фикс.вес 0,3 ф/п ТМ «Зареченские»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  <cell r="AC262" t="str">
            <v>ЕАЭС N RU Д-RU. РА04.В.81113/23</v>
          </cell>
        </row>
        <row r="263">
          <cell r="P263" t="str">
            <v>Итого</v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</row>
        <row r="264">
          <cell r="P264" t="str">
            <v>Итого</v>
          </cell>
          <cell r="W264" t="str">
            <v>кг</v>
          </cell>
          <cell r="X264">
            <v>0</v>
          </cell>
          <cell r="Y264">
            <v>0</v>
          </cell>
        </row>
        <row r="265">
          <cell r="A265" t="str">
            <v>Чебуреки</v>
          </cell>
        </row>
        <row r="266">
          <cell r="A266" t="str">
            <v>SU003012</v>
          </cell>
          <cell r="B266" t="str">
            <v>P003478</v>
          </cell>
          <cell r="C266">
            <v>4301136028</v>
          </cell>
          <cell r="D266">
            <v>4640242180304</v>
          </cell>
          <cell r="F266">
            <v>2.7</v>
          </cell>
          <cell r="G266">
            <v>1</v>
          </cell>
          <cell r="H266">
            <v>2.7</v>
          </cell>
          <cell r="I266">
            <v>2.8906000000000001</v>
          </cell>
          <cell r="J266">
            <v>126</v>
          </cell>
          <cell r="K266" t="str">
            <v>14</v>
          </cell>
          <cell r="L266" t="str">
            <v>Слой, мин. 1</v>
          </cell>
          <cell r="M266" t="str">
            <v>МГ</v>
          </cell>
          <cell r="O266">
            <v>180</v>
          </cell>
          <cell r="P266" t="str">
            <v>Чебуреки «Мясные» Весовые ТМ «Зареченские» 2,7 кг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C266" t="str">
            <v>ЕАЭС N RU Д-RU. РА04.В.83320/23</v>
          </cell>
        </row>
        <row r="267">
          <cell r="A267" t="str">
            <v>SU003010</v>
          </cell>
          <cell r="B267" t="str">
            <v>P003476</v>
          </cell>
          <cell r="C267">
            <v>4301136026</v>
          </cell>
          <cell r="D267">
            <v>4640242180236</v>
          </cell>
          <cell r="F267">
            <v>5</v>
          </cell>
          <cell r="G267">
            <v>1</v>
          </cell>
          <cell r="H267">
            <v>5</v>
          </cell>
          <cell r="I267">
            <v>5.2350000000000003</v>
          </cell>
          <cell r="J267">
            <v>84</v>
          </cell>
          <cell r="K267" t="str">
            <v>12</v>
          </cell>
          <cell r="L267" t="str">
            <v>Палетта, мин. 1</v>
          </cell>
          <cell r="M267" t="str">
            <v>МГ</v>
          </cell>
          <cell r="O267">
            <v>180</v>
          </cell>
          <cell r="P267" t="str">
            <v>Чебуреки «Сочные» Весовые ТМ «Зареченские» 5 кг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C267" t="str">
            <v>ЕАЭС N RU Д-RU. РА04.В.83320/23</v>
          </cell>
        </row>
        <row r="268">
          <cell r="A268" t="str">
            <v>SU003025</v>
          </cell>
          <cell r="B268" t="str">
            <v>P003495</v>
          </cell>
          <cell r="C268">
            <v>4301136029</v>
          </cell>
          <cell r="D268">
            <v>4640242180410</v>
          </cell>
          <cell r="F268">
            <v>2.2400000000000002</v>
          </cell>
          <cell r="G268">
            <v>1</v>
          </cell>
          <cell r="H268">
            <v>2.2400000000000002</v>
          </cell>
          <cell r="I268">
            <v>2.4319999999999999</v>
          </cell>
          <cell r="J268">
            <v>126</v>
          </cell>
          <cell r="K268" t="str">
            <v>14</v>
          </cell>
          <cell r="L268" t="str">
            <v>Короб, мин. 1</v>
          </cell>
          <cell r="M268" t="str">
            <v>МГ</v>
          </cell>
          <cell r="O268">
            <v>180</v>
          </cell>
          <cell r="P268" t="str">
            <v>Чебуреки «Сочный мегачебурек» Весовой ТМ «Зареченские» 2,24 кг</v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C268" t="str">
            <v>ЕАЭС N RU Д-RU. РА04.В.83320/23</v>
          </cell>
        </row>
        <row r="269">
          <cell r="P269" t="str">
            <v>Итого</v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</row>
        <row r="270">
          <cell r="P270" t="str">
            <v>Итого</v>
          </cell>
          <cell r="W270" t="str">
            <v>кг</v>
          </cell>
          <cell r="X270">
            <v>0</v>
          </cell>
          <cell r="Y270">
            <v>0</v>
          </cell>
        </row>
        <row r="271">
          <cell r="A271" t="str">
            <v>Снеки</v>
          </cell>
        </row>
        <row r="272">
          <cell r="A272" t="str">
            <v>SU003510</v>
          </cell>
          <cell r="B272" t="str">
            <v>P004457</v>
          </cell>
          <cell r="C272">
            <v>4301135504</v>
          </cell>
          <cell r="D272">
            <v>4640242181554</v>
          </cell>
          <cell r="F272">
            <v>3</v>
          </cell>
          <cell r="G272">
            <v>1</v>
          </cell>
          <cell r="H272">
            <v>3</v>
          </cell>
          <cell r="I272">
            <v>3.1920000000000002</v>
          </cell>
          <cell r="J272">
            <v>126</v>
          </cell>
          <cell r="K272" t="str">
            <v>14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Снеки «Мини-пицца с ветчиной и сыром» Весовые ТМ «Зареченские продукты» 3 кг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C272" t="str">
            <v>ЕАЭС N RU Д-RU.РА02.В.25079/24</v>
          </cell>
        </row>
        <row r="273">
          <cell r="A273" t="str">
            <v>SU003454</v>
          </cell>
          <cell r="B273" t="str">
            <v>P004364</v>
          </cell>
          <cell r="C273">
            <v>4301135394</v>
          </cell>
          <cell r="D273">
            <v>4640242181561</v>
          </cell>
          <cell r="F273">
            <v>3.7</v>
          </cell>
          <cell r="G273">
            <v>1</v>
          </cell>
          <cell r="H273">
            <v>3.7</v>
          </cell>
          <cell r="I273">
            <v>3.8919999999999999</v>
          </cell>
          <cell r="J273">
            <v>126</v>
          </cell>
          <cell r="K273" t="str">
            <v>14</v>
          </cell>
          <cell r="L273" t="str">
            <v>Слой, мин. 1</v>
          </cell>
          <cell r="M273" t="str">
            <v>МГ</v>
          </cell>
          <cell r="O273">
            <v>180</v>
          </cell>
          <cell r="P273" t="str">
            <v>Снеки «Мини-сосиски в тесте» Весовые ТМ «Зареченские» 3,7 кг</v>
          </cell>
          <cell r="W273" t="str">
            <v>кор</v>
          </cell>
          <cell r="X273">
            <v>28</v>
          </cell>
          <cell r="Y273">
            <v>28</v>
          </cell>
          <cell r="Z273">
            <v>0.26207999999999998</v>
          </cell>
          <cell r="AC273" t="str">
            <v>ЕАЭС N RU Д-RU.РА02.В.58883/24</v>
          </cell>
        </row>
        <row r="274">
          <cell r="A274" t="str">
            <v>SU003436</v>
          </cell>
          <cell r="B274" t="str">
            <v>P004439</v>
          </cell>
          <cell r="C274">
            <v>4301135552</v>
          </cell>
          <cell r="D274">
            <v>4640242181431</v>
          </cell>
          <cell r="F274">
            <v>3.5</v>
          </cell>
          <cell r="G274">
            <v>1</v>
          </cell>
          <cell r="H274">
            <v>3.5</v>
          </cell>
          <cell r="I274">
            <v>3.6920000000000002</v>
          </cell>
          <cell r="J274">
            <v>126</v>
          </cell>
          <cell r="K274" t="str">
            <v>14</v>
          </cell>
          <cell r="L274" t="str">
            <v>Короб, мин. 1</v>
          </cell>
          <cell r="M274" t="str">
            <v>МГ</v>
          </cell>
          <cell r="O274">
            <v>180</v>
          </cell>
          <cell r="P274" t="str">
            <v>Снеки «Мини-чебуречки с картофелем и сочной грудинкой» Весовой ТМ «Зареченские продукты» 3,5 кг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C274" t="str">
            <v>ЕАЭС N RU Д-RU.РА03.В.46679/24</v>
          </cell>
        </row>
        <row r="275">
          <cell r="A275" t="str">
            <v>SU003434</v>
          </cell>
          <cell r="B275" t="str">
            <v>P004358</v>
          </cell>
          <cell r="C275">
            <v>4301135374</v>
          </cell>
          <cell r="D275">
            <v>4640242181424</v>
          </cell>
          <cell r="F275">
            <v>5.5</v>
          </cell>
          <cell r="G275">
            <v>1</v>
          </cell>
          <cell r="H275">
            <v>5.5</v>
          </cell>
          <cell r="I275">
            <v>5.7350000000000003</v>
          </cell>
          <cell r="J275">
            <v>84</v>
          </cell>
          <cell r="K275" t="str">
            <v>12</v>
          </cell>
          <cell r="L275" t="str">
            <v>Слой, мин. 1</v>
          </cell>
          <cell r="M275" t="str">
            <v>МГ</v>
          </cell>
          <cell r="O275">
            <v>180</v>
          </cell>
          <cell r="P275" t="str">
            <v>Снеки «Мини-чебуречки с мясом» Весовой ТМ «Зареченские» 5,5 кг</v>
          </cell>
          <cell r="W275" t="str">
            <v>кор</v>
          </cell>
          <cell r="X275">
            <v>36</v>
          </cell>
          <cell r="Y275">
            <v>36</v>
          </cell>
          <cell r="Z275">
            <v>0.55800000000000005</v>
          </cell>
          <cell r="AC275" t="str">
            <v>ЕАЭС N RU Д-RU.РА02.В.25079/24</v>
          </cell>
        </row>
        <row r="276">
          <cell r="A276" t="str">
            <v>SU003431</v>
          </cell>
          <cell r="B276" t="str">
            <v>P004279</v>
          </cell>
          <cell r="C276">
            <v>4301135320</v>
          </cell>
          <cell r="D276">
            <v>4640242181592</v>
          </cell>
          <cell r="F276">
            <v>3.5</v>
          </cell>
          <cell r="G276">
            <v>1</v>
          </cell>
          <cell r="H276">
            <v>3.5</v>
          </cell>
          <cell r="I276">
            <v>3.6850000000000001</v>
          </cell>
          <cell r="J276">
            <v>126</v>
          </cell>
          <cell r="K276" t="str">
            <v>14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Снеки «Мини-чебуречки с сыром и ветчиной» Весовые ТМ «Зареченские» 3,5 кг</v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C276" t="str">
            <v>ЕАЭС N RU Д-RU.РА02.В.25079/24, ЕАЭС N RU Д-RU.РА03.В.88195/24</v>
          </cell>
        </row>
        <row r="277">
          <cell r="A277" t="str">
            <v>SU003448</v>
          </cell>
          <cell r="B277" t="str">
            <v>P004394</v>
          </cell>
          <cell r="C277">
            <v>4301135405</v>
          </cell>
          <cell r="D277">
            <v>4640242181523</v>
          </cell>
          <cell r="F277">
            <v>3</v>
          </cell>
          <cell r="G277">
            <v>1</v>
          </cell>
          <cell r="H277">
            <v>3</v>
          </cell>
          <cell r="I277">
            <v>3.1920000000000002</v>
          </cell>
          <cell r="J277">
            <v>126</v>
          </cell>
          <cell r="K277" t="str">
            <v>14</v>
          </cell>
          <cell r="L277" t="str">
            <v>Слой, мин. 1</v>
          </cell>
          <cell r="M277" t="str">
            <v>МГ</v>
          </cell>
          <cell r="O277">
            <v>180</v>
          </cell>
          <cell r="P277" t="str">
            <v>Снеки «Мини-шарики с курочкой и сыром» Весовой ТМ «Зареченские» 3 кг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C277" t="str">
            <v>ЕАЭС N RU Д-RU.РА02.В.58883/24</v>
          </cell>
        </row>
        <row r="278">
          <cell r="A278" t="str">
            <v>SU003446</v>
          </cell>
          <cell r="B278" t="str">
            <v>P004393</v>
          </cell>
          <cell r="C278">
            <v>4301135404</v>
          </cell>
          <cell r="D278">
            <v>4640242181516</v>
          </cell>
          <cell r="F278">
            <v>3.7</v>
          </cell>
          <cell r="G278">
            <v>1</v>
          </cell>
          <cell r="H278">
            <v>3.7</v>
          </cell>
          <cell r="I278">
            <v>3.8919999999999999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«Пирожки с клубникой и вишней» Весовые ТМ «Зареченские» 3,7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Д-RU.РА03.В.46679/24</v>
          </cell>
        </row>
        <row r="279">
          <cell r="A279" t="str">
            <v>SU003442</v>
          </cell>
          <cell r="B279" t="str">
            <v>P004391</v>
          </cell>
          <cell r="C279">
            <v>4301135402</v>
          </cell>
          <cell r="D279">
            <v>4640242181493</v>
          </cell>
          <cell r="F279">
            <v>3.7</v>
          </cell>
          <cell r="G279">
            <v>1</v>
          </cell>
          <cell r="H279">
            <v>3.7</v>
          </cell>
          <cell r="I279">
            <v>3.8919999999999999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«Пирожки с мясом, картофелем и грибами» Весовые ТМ «Зареченские» 3,7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</v>
          </cell>
        </row>
        <row r="280">
          <cell r="A280" t="str">
            <v>SU003439</v>
          </cell>
          <cell r="B280" t="str">
            <v>P004359</v>
          </cell>
          <cell r="C280">
            <v>4301135375</v>
          </cell>
          <cell r="D280">
            <v>4640242181486</v>
          </cell>
          <cell r="F280">
            <v>3.7</v>
          </cell>
          <cell r="G280">
            <v>1</v>
          </cell>
          <cell r="H280">
            <v>3.7</v>
          </cell>
          <cell r="I280">
            <v>3.8919999999999999</v>
          </cell>
          <cell r="J280">
            <v>126</v>
          </cell>
          <cell r="K280" t="str">
            <v>14</v>
          </cell>
          <cell r="L280" t="str">
            <v>Палетта, мин. 1</v>
          </cell>
          <cell r="M280" t="str">
            <v>МГ</v>
          </cell>
          <cell r="O280">
            <v>180</v>
          </cell>
          <cell r="P280" t="str">
            <v>«Пирожки с мясом» Весовые ТМ «Зареченские» 3,7 кг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C280" t="str">
            <v>ЕАЭС N RU Д-RU.РА02.В.25079/24</v>
          </cell>
        </row>
        <row r="281">
          <cell r="A281" t="str">
            <v>SU003444</v>
          </cell>
          <cell r="B281" t="str">
            <v>P004392</v>
          </cell>
          <cell r="C281">
            <v>4301135403</v>
          </cell>
          <cell r="D281">
            <v>4640242181509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яблоком и грушей» Весовой ТМ «Зареченские» 3,7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Д-RU.РА02.В.25079/24</v>
          </cell>
        </row>
        <row r="282">
          <cell r="A282" t="str">
            <v>SU003383</v>
          </cell>
          <cell r="B282" t="str">
            <v>P004191</v>
          </cell>
          <cell r="C282">
            <v>4301135304</v>
          </cell>
          <cell r="D282">
            <v>4640242181240</v>
          </cell>
          <cell r="F282">
            <v>0.3</v>
          </cell>
          <cell r="G282">
            <v>9</v>
          </cell>
          <cell r="H282">
            <v>2.7</v>
          </cell>
          <cell r="I282">
            <v>2.88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«Мини-пицца с ветчиной и сыром» Фикс.вес 0,3 ф/п ТМ «Зареченские»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SU003382</v>
          </cell>
          <cell r="B283" t="str">
            <v>P004195</v>
          </cell>
          <cell r="C283">
            <v>4301135310</v>
          </cell>
          <cell r="D283">
            <v>4640242181318</v>
          </cell>
          <cell r="F283">
            <v>0.3</v>
          </cell>
          <cell r="G283">
            <v>9</v>
          </cell>
          <cell r="H283">
            <v>2.7</v>
          </cell>
          <cell r="I283">
            <v>2.988</v>
          </cell>
          <cell r="J283">
            <v>126</v>
          </cell>
          <cell r="K283" t="str">
            <v>14</v>
          </cell>
          <cell r="L283" t="str">
            <v>Слой, мин. 1</v>
          </cell>
          <cell r="M283" t="str">
            <v>МГ</v>
          </cell>
          <cell r="O283">
            <v>180</v>
          </cell>
          <cell r="P283" t="str">
            <v>Снеки «Мини-сосиски в тесте» Фикс.вес 0,3 ф/п ТМ «Зареченские»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Д-RU.РА02.В.58883/24</v>
          </cell>
        </row>
        <row r="284">
          <cell r="A284" t="str">
            <v>SU003377</v>
          </cell>
          <cell r="B284" t="str">
            <v>P004193</v>
          </cell>
          <cell r="C284">
            <v>4301135306</v>
          </cell>
          <cell r="D284">
            <v>4640242181578</v>
          </cell>
          <cell r="F284">
            <v>0.3</v>
          </cell>
          <cell r="G284">
            <v>9</v>
          </cell>
          <cell r="H284">
            <v>2.7</v>
          </cell>
          <cell r="I284">
            <v>2.8450000000000002</v>
          </cell>
          <cell r="J284">
            <v>234</v>
          </cell>
          <cell r="K284" t="str">
            <v>18</v>
          </cell>
          <cell r="L284" t="str">
            <v>Слой, мин. 1</v>
          </cell>
          <cell r="M284" t="str">
            <v>МГ</v>
          </cell>
          <cell r="O284">
            <v>180</v>
          </cell>
          <cell r="P284" t="str">
            <v>Снеки «Мини-чебуречки с мясом» Фикс.вес 0,3 ф/п ТМ «Зареченские»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SU003376</v>
          </cell>
          <cell r="B285" t="str">
            <v>P004194</v>
          </cell>
          <cell r="C285">
            <v>4301135305</v>
          </cell>
          <cell r="D285">
            <v>4640242181394</v>
          </cell>
          <cell r="F285">
            <v>0.3</v>
          </cell>
          <cell r="G285">
            <v>9</v>
          </cell>
          <cell r="H285">
            <v>2.7</v>
          </cell>
          <cell r="I285">
            <v>2.8450000000000002</v>
          </cell>
          <cell r="J285">
            <v>234</v>
          </cell>
          <cell r="K285" t="str">
            <v>18</v>
          </cell>
          <cell r="L285" t="str">
            <v>Слой, мин. 1</v>
          </cell>
          <cell r="M285" t="str">
            <v>МГ</v>
          </cell>
          <cell r="O285">
            <v>180</v>
          </cell>
          <cell r="P285" t="str">
            <v>Снеки «Мини-чебуречки с сыром и ветчиной»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SU003378</v>
          </cell>
          <cell r="B286" t="str">
            <v>P004196</v>
          </cell>
          <cell r="C286">
            <v>4301135309</v>
          </cell>
          <cell r="D286">
            <v>4640242181332</v>
          </cell>
          <cell r="F286">
            <v>0.3</v>
          </cell>
          <cell r="G286">
            <v>9</v>
          </cell>
          <cell r="H286">
            <v>2.7</v>
          </cell>
          <cell r="I286">
            <v>2.9079999999999999</v>
          </cell>
          <cell r="J286">
            <v>234</v>
          </cell>
          <cell r="K286" t="str">
            <v>18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«Пирожки с мясом»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Д-RU.РА02.В.25079/24</v>
          </cell>
        </row>
        <row r="287">
          <cell r="A287" t="str">
            <v>SU003379</v>
          </cell>
          <cell r="B287" t="str">
            <v>P004197</v>
          </cell>
          <cell r="C287">
            <v>4301135308</v>
          </cell>
          <cell r="D287">
            <v>4640242181349</v>
          </cell>
          <cell r="F287">
            <v>0.3</v>
          </cell>
          <cell r="G287">
            <v>9</v>
          </cell>
          <cell r="H287">
            <v>2.7</v>
          </cell>
          <cell r="I287">
            <v>2.9079999999999999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«Пирожки с мясом, картофелем и грибами»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SU003380</v>
          </cell>
          <cell r="B288" t="str">
            <v>P004192</v>
          </cell>
          <cell r="C288">
            <v>4301135307</v>
          </cell>
          <cell r="D288">
            <v>4640242181370</v>
          </cell>
          <cell r="F288">
            <v>0.3</v>
          </cell>
          <cell r="G288">
            <v>9</v>
          </cell>
          <cell r="H288">
            <v>2.7</v>
          </cell>
          <cell r="I288">
            <v>2.9079999999999999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«Пирожки с яблоком и грушей»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 РА04. В.83232/23, ЕАЭС N RU Д-RU.РА02.В.25079/24</v>
          </cell>
        </row>
        <row r="289">
          <cell r="A289" t="str">
            <v>SU002766</v>
          </cell>
          <cell r="B289" t="str">
            <v>P004236</v>
          </cell>
          <cell r="C289">
            <v>4301135318</v>
          </cell>
          <cell r="D289">
            <v>4607111037480</v>
          </cell>
          <cell r="F289">
            <v>1</v>
          </cell>
          <cell r="G289">
            <v>4</v>
          </cell>
          <cell r="H289">
            <v>4</v>
          </cell>
          <cell r="I289">
            <v>4.2724000000000002</v>
          </cell>
          <cell r="J289">
            <v>84</v>
          </cell>
          <cell r="K289" t="str">
            <v>12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«Смак-мени с картофелем и сочной грудинкой» Фикс.вес 1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Д-RU.РА08.В.72250/22, ЕАЭС N RU Д-RU.РА11.В.12797/23</v>
          </cell>
        </row>
        <row r="290">
          <cell r="A290" t="str">
            <v>SU002767</v>
          </cell>
          <cell r="B290" t="str">
            <v>P004238</v>
          </cell>
          <cell r="C290">
            <v>4301135319</v>
          </cell>
          <cell r="D290">
            <v>4607111037473</v>
          </cell>
          <cell r="F290">
            <v>1</v>
          </cell>
          <cell r="G290">
            <v>4</v>
          </cell>
          <cell r="H290">
            <v>4</v>
          </cell>
          <cell r="I290">
            <v>4.2300000000000004</v>
          </cell>
          <cell r="J290">
            <v>84</v>
          </cell>
          <cell r="K290" t="str">
            <v>12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Смак-мени с мясом ТМ Зареченские ТС Зареченские продукты ф/п ф/в 1,0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Д-RU.РА08.В.71672/22</v>
          </cell>
        </row>
        <row r="291">
          <cell r="A291" t="str">
            <v>SU003085</v>
          </cell>
          <cell r="B291" t="str">
            <v>P003651</v>
          </cell>
          <cell r="C291">
            <v>4301135198</v>
          </cell>
          <cell r="D291">
            <v>4640242180663</v>
          </cell>
          <cell r="F291">
            <v>0.9</v>
          </cell>
          <cell r="G291">
            <v>4</v>
          </cell>
          <cell r="H291">
            <v>3.6</v>
          </cell>
          <cell r="I291">
            <v>3.83</v>
          </cell>
          <cell r="J291">
            <v>84</v>
          </cell>
          <cell r="K291" t="str">
            <v>12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«Смаколадьи с яблоком и грушей» ф/в 0,9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Д-RU.РА05.В.59099/23</v>
          </cell>
        </row>
        <row r="292">
          <cell r="P292" t="str">
            <v>Итого</v>
          </cell>
          <cell r="W292" t="str">
            <v>кор</v>
          </cell>
          <cell r="X292">
            <v>64</v>
          </cell>
          <cell r="Y292">
            <v>64</v>
          </cell>
          <cell r="Z292">
            <v>0.82008000000000003</v>
          </cell>
        </row>
        <row r="293">
          <cell r="P293" t="str">
            <v>Итого</v>
          </cell>
          <cell r="W293" t="str">
            <v>кг</v>
          </cell>
          <cell r="X293">
            <v>301.60000000000002</v>
          </cell>
          <cell r="Y293">
            <v>301.60000000000002</v>
          </cell>
        </row>
        <row r="294">
          <cell r="P294" t="str">
            <v>ИТОГО НЕТТО</v>
          </cell>
          <cell r="W294" t="str">
            <v>кг</v>
          </cell>
          <cell r="X294">
            <v>9748.6</v>
          </cell>
          <cell r="Y294">
            <v>9748.6</v>
          </cell>
        </row>
        <row r="295">
          <cell r="P295" t="str">
            <v>ИТОГО БРУТТО</v>
          </cell>
          <cell r="W295" t="str">
            <v>кг</v>
          </cell>
          <cell r="X295">
            <v>10938.101999999999</v>
          </cell>
          <cell r="Y295">
            <v>10938.101999999999</v>
          </cell>
        </row>
        <row r="296">
          <cell r="P296" t="str">
            <v>Кол-во паллет</v>
          </cell>
          <cell r="W296" t="str">
            <v>шт</v>
          </cell>
          <cell r="X296">
            <v>33</v>
          </cell>
          <cell r="Y296">
            <v>33</v>
          </cell>
        </row>
        <row r="297">
          <cell r="P297" t="str">
            <v>Вес брутто  с паллетами</v>
          </cell>
          <cell r="W297" t="str">
            <v>кг</v>
          </cell>
          <cell r="X297">
            <v>11763.101999999999</v>
          </cell>
          <cell r="Y297">
            <v>11763.101999999999</v>
          </cell>
        </row>
        <row r="298">
          <cell r="P298" t="str">
            <v>Кол-во коробок</v>
          </cell>
          <cell r="W298" t="str">
            <v>шт</v>
          </cell>
          <cell r="X298">
            <v>2638</v>
          </cell>
          <cell r="Y298">
            <v>2638</v>
          </cell>
        </row>
        <row r="299">
          <cell r="P299" t="str">
            <v>Объем заказа</v>
          </cell>
          <cell r="W299" t="str">
            <v>м3</v>
          </cell>
          <cell r="Z299">
            <v>40.71998</v>
          </cell>
        </row>
        <row r="301">
          <cell r="A301" t="str">
            <v>ТОРГОВАЯ МАРКА</v>
          </cell>
          <cell r="B301" t="str">
            <v>Ядрена копоть</v>
          </cell>
          <cell r="C301" t="str">
            <v>Горячая штучка</v>
          </cell>
          <cell r="T301" t="str">
            <v>No Name</v>
          </cell>
          <cell r="V301" t="str">
            <v>Вязанка</v>
          </cell>
          <cell r="W301" t="str">
            <v>Стародворье</v>
          </cell>
        </row>
        <row r="302">
          <cell r="A302" t="str">
            <v>СЕРИЯ</v>
          </cell>
          <cell r="B302" t="str">
            <v>Ядрена копоть</v>
          </cell>
          <cell r="C302" t="str">
            <v>Наггетсы ГШ</v>
          </cell>
          <cell r="D302" t="str">
            <v>Grandmeni</v>
          </cell>
          <cell r="E302" t="str">
            <v>Чебупай</v>
          </cell>
          <cell r="F302" t="str">
            <v>Бигбули ГШ</v>
          </cell>
          <cell r="G302" t="str">
            <v>Бульмени вес ГШ</v>
          </cell>
          <cell r="H302" t="str">
            <v>Бельмеши</v>
          </cell>
          <cell r="I302" t="str">
            <v>Крылышки ГШ</v>
          </cell>
          <cell r="J302" t="str">
            <v>Чебупели</v>
          </cell>
          <cell r="K302" t="str">
            <v>Чебуреки ГШ</v>
          </cell>
          <cell r="L302" t="str">
            <v>Бульмени ГШ</v>
          </cell>
          <cell r="M302" t="str">
            <v>Чебупицца</v>
          </cell>
          <cell r="O302" t="str">
            <v>Хотстеры</v>
          </cell>
          <cell r="P302" t="str">
            <v>Круггетсы</v>
          </cell>
          <cell r="Q302" t="str">
            <v>Пекерсы</v>
          </cell>
          <cell r="R302" t="str">
            <v>Супермени</v>
          </cell>
          <cell r="S302" t="str">
            <v>Чебуманы</v>
          </cell>
          <cell r="T302" t="str">
            <v>Зареченские продукты</v>
          </cell>
          <cell r="U302" t="str">
            <v>No Name ЗПФ</v>
          </cell>
          <cell r="V302" t="str">
            <v>Сливушка</v>
          </cell>
          <cell r="W302" t="str">
            <v>Стародворье ПГП</v>
          </cell>
          <cell r="X302" t="str">
            <v>Мясорубская</v>
          </cell>
          <cell r="Y302" t="str">
            <v>Медвежьи ушки</v>
          </cell>
          <cell r="Z302" t="str">
            <v>Медвежье ушко</v>
          </cell>
          <cell r="AA302" t="str">
            <v>Царедворская EDLP/EDPP</v>
          </cell>
          <cell r="AB302" t="str">
            <v>Бордо</v>
          </cell>
          <cell r="AC302" t="str">
            <v>Сочные</v>
          </cell>
        </row>
        <row r="304">
          <cell r="A304" t="str">
            <v>ИТОГО, кг</v>
          </cell>
          <cell r="B304">
            <v>0</v>
          </cell>
          <cell r="C304">
            <v>609</v>
          </cell>
          <cell r="D304">
            <v>144</v>
          </cell>
          <cell r="E304">
            <v>0</v>
          </cell>
          <cell r="F304">
            <v>1036.8</v>
          </cell>
          <cell r="G304">
            <v>0</v>
          </cell>
          <cell r="H304">
            <v>0</v>
          </cell>
          <cell r="I304">
            <v>0</v>
          </cell>
          <cell r="J304">
            <v>1260</v>
          </cell>
          <cell r="K304">
            <v>0</v>
          </cell>
          <cell r="L304">
            <v>0</v>
          </cell>
          <cell r="M304">
            <v>882</v>
          </cell>
          <cell r="O304">
            <v>378</v>
          </cell>
          <cell r="P304">
            <v>588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480</v>
          </cell>
          <cell r="V304">
            <v>1050</v>
          </cell>
          <cell r="W304">
            <v>0</v>
          </cell>
          <cell r="X304">
            <v>604.79999999999995</v>
          </cell>
          <cell r="Y304">
            <v>134.39999999999998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</row>
        <row r="306">
          <cell r="A306" t="str">
            <v>ЗПФ, кг</v>
          </cell>
          <cell r="B306" t="str">
            <v xml:space="preserve">ПГП, кг </v>
          </cell>
          <cell r="C306" t="str">
            <v>КИЗ, кг</v>
          </cell>
        </row>
        <row r="307">
          <cell r="A307">
            <v>4680</v>
          </cell>
          <cell r="B307">
            <v>5068.6000000000004</v>
          </cell>
          <cell r="C30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14" sqref="AK14"/>
    </sheetView>
  </sheetViews>
  <sheetFormatPr defaultRowHeight="15" x14ac:dyDescent="0.25"/>
  <cols>
    <col min="1" max="1" width="41.7109375" customWidth="1"/>
    <col min="2" max="2" width="3.28515625" customWidth="1"/>
    <col min="3" max="6" width="6.7109375" customWidth="1"/>
    <col min="7" max="7" width="5.140625" style="8" customWidth="1"/>
    <col min="8" max="8" width="5.140625" customWidth="1"/>
    <col min="9" max="9" width="14" customWidth="1"/>
    <col min="10" max="11" width="6.42578125" customWidth="1"/>
    <col min="12" max="14" width="1" customWidth="1"/>
    <col min="15" max="15" width="6.42578125" customWidth="1"/>
    <col min="16" max="17" width="8.42578125" customWidth="1"/>
    <col min="18" max="18" width="7.140625" customWidth="1"/>
    <col min="19" max="19" width="9.140625" customWidth="1"/>
    <col min="20" max="21" width="5.7109375" customWidth="1"/>
    <col min="22" max="26" width="6.28515625" customWidth="1"/>
    <col min="27" max="27" width="16" customWidth="1"/>
    <col min="28" max="28" width="6.85546875" customWidth="1"/>
    <col min="29" max="29" width="6.85546875" style="8" customWidth="1"/>
    <col min="30" max="30" width="6.85546875" style="13" customWidth="1"/>
    <col min="31" max="34" width="6.85546875" customWidth="1"/>
    <col min="35" max="35" width="4.28515625" customWidth="1"/>
    <col min="36" max="36" width="10.28515625" customWidth="1"/>
    <col min="37" max="37" width="10.28515625" style="8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9"/>
      <c r="Q1" s="20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>
        <f>9748-AE5</f>
        <v>-259.79999999999927</v>
      </c>
      <c r="AF1" s="1"/>
      <c r="AG1" s="1"/>
      <c r="AH1" s="1"/>
      <c r="AI1" s="1"/>
      <c r="AJ1" s="1"/>
      <c r="AK1" s="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9" t="s">
        <v>122</v>
      </c>
      <c r="Q2" s="20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122</v>
      </c>
      <c r="AC2" s="16"/>
      <c r="AD2" s="17"/>
      <c r="AE2" s="18" t="s">
        <v>123</v>
      </c>
      <c r="AF2" s="1"/>
      <c r="AG2" s="1"/>
      <c r="AH2" s="1"/>
      <c r="AI2" s="1"/>
      <c r="AJ2" s="1"/>
      <c r="AK2" s="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119</v>
      </c>
      <c r="AG3" s="14" t="s">
        <v>120</v>
      </c>
      <c r="AH3" s="1"/>
      <c r="AI3" s="1"/>
      <c r="AJ3" s="1"/>
      <c r="AK3" s="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131</v>
      </c>
      <c r="AE4" s="1"/>
      <c r="AF4" s="1"/>
      <c r="AG4" s="1"/>
      <c r="AH4" s="1" t="s">
        <v>121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19927.8</v>
      </c>
      <c r="F5" s="4">
        <f>SUM(F6:F491)</f>
        <v>38959.599999999999</v>
      </c>
      <c r="G5" s="6"/>
      <c r="H5" s="1"/>
      <c r="I5" s="1"/>
      <c r="J5" s="4">
        <f t="shared" ref="J5:R5" si="0">SUM(J6:J491)</f>
        <v>20436.900000000001</v>
      </c>
      <c r="K5" s="4">
        <f t="shared" si="0"/>
        <v>-509.1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3985.559999999999</v>
      </c>
      <c r="P5" s="4">
        <f t="shared" si="0"/>
        <v>24082.100000000006</v>
      </c>
      <c r="Q5" s="4">
        <f t="shared" si="0"/>
        <v>23977.599999999999</v>
      </c>
      <c r="R5" s="4">
        <f t="shared" si="0"/>
        <v>0</v>
      </c>
      <c r="S5" s="1"/>
      <c r="T5" s="1">
        <v>15</v>
      </c>
      <c r="U5" s="1"/>
      <c r="V5" s="4">
        <f>SUM(V6:V491)</f>
        <v>3563.2600000000007</v>
      </c>
      <c r="W5" s="4">
        <f>SUM(W6:W491)</f>
        <v>5143.0000000000009</v>
      </c>
      <c r="X5" s="4">
        <f>SUM(X6:X491)</f>
        <v>3332.0999999999995</v>
      </c>
      <c r="Y5" s="4">
        <f>SUM(Y6:Y491)</f>
        <v>3496.8</v>
      </c>
      <c r="Z5" s="4">
        <f>SUM(Z6:Z491)</f>
        <v>3777.9</v>
      </c>
      <c r="AA5" s="1"/>
      <c r="AB5" s="4">
        <f>SUM(AB6:AB491)</f>
        <v>10033.509999999998</v>
      </c>
      <c r="AC5" s="6"/>
      <c r="AD5" s="12">
        <f>SUM(AD6:AD491)</f>
        <v>2674</v>
      </c>
      <c r="AE5" s="4">
        <f>SUM(AE6:AE491)</f>
        <v>10007.799999999999</v>
      </c>
      <c r="AF5" s="1"/>
      <c r="AG5" s="1"/>
      <c r="AH5" s="12">
        <f>SUM(AH6:AH484)</f>
        <v>32.446031746031743</v>
      </c>
      <c r="AI5" s="1"/>
      <c r="AJ5" s="1"/>
      <c r="AK5" s="6" t="s">
        <v>22</v>
      </c>
      <c r="AL5" s="1" t="s">
        <v>132</v>
      </c>
      <c r="AM5" s="1" t="s">
        <v>133</v>
      </c>
      <c r="AN5" s="1" t="s">
        <v>134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80</v>
      </c>
      <c r="D6" s="1">
        <v>60</v>
      </c>
      <c r="E6" s="1">
        <v>5</v>
      </c>
      <c r="F6" s="1">
        <v>115</v>
      </c>
      <c r="G6" s="6">
        <v>1</v>
      </c>
      <c r="H6" s="1">
        <v>90</v>
      </c>
      <c r="I6" s="1" t="s">
        <v>35</v>
      </c>
      <c r="J6" s="1">
        <v>5</v>
      </c>
      <c r="K6" s="1">
        <f t="shared" ref="K6:K34" si="1">E6-J6</f>
        <v>0</v>
      </c>
      <c r="L6" s="1"/>
      <c r="M6" s="1"/>
      <c r="N6" s="1"/>
      <c r="O6" s="1">
        <f>E6/5</f>
        <v>1</v>
      </c>
      <c r="P6" s="5"/>
      <c r="Q6" s="5">
        <f>AC6*AD6</f>
        <v>0</v>
      </c>
      <c r="R6" s="5"/>
      <c r="S6" s="1"/>
      <c r="T6" s="1">
        <f>(F6+Q6)/O6</f>
        <v>115</v>
      </c>
      <c r="U6" s="1">
        <f>F6/O6</f>
        <v>115</v>
      </c>
      <c r="V6" s="1">
        <v>7</v>
      </c>
      <c r="W6" s="1">
        <v>10</v>
      </c>
      <c r="X6" s="1">
        <v>7</v>
      </c>
      <c r="Y6" s="1">
        <v>0</v>
      </c>
      <c r="Z6" s="1">
        <v>12</v>
      </c>
      <c r="AA6" s="32" t="s">
        <v>129</v>
      </c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437</v>
      </c>
      <c r="D7" s="1">
        <v>1176</v>
      </c>
      <c r="E7" s="1">
        <v>325</v>
      </c>
      <c r="F7" s="1">
        <v>1136</v>
      </c>
      <c r="G7" s="6">
        <v>0.3</v>
      </c>
      <c r="H7" s="1">
        <v>180</v>
      </c>
      <c r="I7" s="1" t="s">
        <v>35</v>
      </c>
      <c r="J7" s="1">
        <v>319</v>
      </c>
      <c r="K7" s="1">
        <f t="shared" si="1"/>
        <v>6</v>
      </c>
      <c r="L7" s="1"/>
      <c r="M7" s="1"/>
      <c r="N7" s="1"/>
      <c r="O7" s="1">
        <f t="shared" ref="O7:O61" si="2">E7/5</f>
        <v>65</v>
      </c>
      <c r="P7" s="5"/>
      <c r="Q7" s="5">
        <f>AC7*AD7</f>
        <v>0</v>
      </c>
      <c r="R7" s="5"/>
      <c r="S7" s="1"/>
      <c r="T7" s="1">
        <f t="shared" ref="T7:T61" si="3">(F7+Q7)/O7</f>
        <v>17.476923076923075</v>
      </c>
      <c r="U7" s="1">
        <f t="shared" ref="U7:U61" si="4">F7/O7</f>
        <v>17.476923076923075</v>
      </c>
      <c r="V7" s="1">
        <v>87.2</v>
      </c>
      <c r="W7" s="1">
        <v>66.2</v>
      </c>
      <c r="X7" s="1">
        <v>72.400000000000006</v>
      </c>
      <c r="Y7" s="1">
        <v>84</v>
      </c>
      <c r="Z7" s="1">
        <v>85.4</v>
      </c>
      <c r="AA7" s="1"/>
      <c r="AB7" s="1">
        <f t="shared" ref="AB7:AB67" si="5">P7*G7</f>
        <v>0</v>
      </c>
      <c r="AC7" s="6">
        <v>12</v>
      </c>
      <c r="AD7" s="10">
        <f>MROUND(P7,AC7*AF7)/AC7</f>
        <v>0</v>
      </c>
      <c r="AE7" s="1">
        <f>AD7*AC7*G7</f>
        <v>0</v>
      </c>
      <c r="AF7" s="1">
        <f>VLOOKUP(A7,[1]Sheet!$A:$AH,33,0)</f>
        <v>14</v>
      </c>
      <c r="AG7" s="1">
        <f>VLOOKUP(A7,[1]Sheet!$A:$AH,34,0)</f>
        <v>70</v>
      </c>
      <c r="AH7" s="1">
        <f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8" t="s">
        <v>39</v>
      </c>
      <c r="B8" s="28" t="s">
        <v>38</v>
      </c>
      <c r="C8" s="28"/>
      <c r="D8" s="28"/>
      <c r="E8" s="28"/>
      <c r="F8" s="28"/>
      <c r="G8" s="29">
        <v>0</v>
      </c>
      <c r="H8" s="28">
        <v>180</v>
      </c>
      <c r="I8" s="28" t="s">
        <v>35</v>
      </c>
      <c r="J8" s="28"/>
      <c r="K8" s="28">
        <f t="shared" si="1"/>
        <v>0</v>
      </c>
      <c r="L8" s="28"/>
      <c r="M8" s="28"/>
      <c r="N8" s="28"/>
      <c r="O8" s="28">
        <f t="shared" si="2"/>
        <v>0</v>
      </c>
      <c r="P8" s="30"/>
      <c r="Q8" s="30"/>
      <c r="R8" s="30"/>
      <c r="S8" s="28"/>
      <c r="T8" s="28" t="e">
        <f t="shared" si="3"/>
        <v>#DIV/0!</v>
      </c>
      <c r="U8" s="28" t="e">
        <f t="shared" si="4"/>
        <v>#DIV/0!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 t="s">
        <v>40</v>
      </c>
      <c r="AB8" s="28">
        <f t="shared" si="5"/>
        <v>0</v>
      </c>
      <c r="AC8" s="29">
        <v>0</v>
      </c>
      <c r="AD8" s="31"/>
      <c r="AE8" s="28"/>
      <c r="AF8" s="28">
        <f>VLOOKUP(A8,[1]Sheet!$A:$AH,33,0)</f>
        <v>14</v>
      </c>
      <c r="AG8" s="28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478</v>
      </c>
      <c r="D9" s="1">
        <v>2856</v>
      </c>
      <c r="E9" s="1">
        <v>1251</v>
      </c>
      <c r="F9" s="1">
        <v>1828</v>
      </c>
      <c r="G9" s="6">
        <v>0.3</v>
      </c>
      <c r="H9" s="1">
        <v>180</v>
      </c>
      <c r="I9" s="1" t="s">
        <v>35</v>
      </c>
      <c r="J9" s="1">
        <v>1238</v>
      </c>
      <c r="K9" s="1">
        <f t="shared" si="1"/>
        <v>13</v>
      </c>
      <c r="L9" s="1"/>
      <c r="M9" s="1"/>
      <c r="N9" s="1"/>
      <c r="O9" s="1">
        <f t="shared" si="2"/>
        <v>250.2</v>
      </c>
      <c r="P9" s="5">
        <f>17*O9-F9</f>
        <v>2425.3999999999996</v>
      </c>
      <c r="Q9" s="5">
        <f>AC9*AD9</f>
        <v>2352</v>
      </c>
      <c r="R9" s="5"/>
      <c r="S9" s="1"/>
      <c r="T9" s="1">
        <f t="shared" si="3"/>
        <v>16.706634692246205</v>
      </c>
      <c r="U9" s="1">
        <f t="shared" si="4"/>
        <v>7.3061550759392491</v>
      </c>
      <c r="V9" s="1">
        <v>192.2</v>
      </c>
      <c r="W9" s="1">
        <v>263</v>
      </c>
      <c r="X9" s="1">
        <v>189.2</v>
      </c>
      <c r="Y9" s="1">
        <v>184.2</v>
      </c>
      <c r="Z9" s="1">
        <v>193.4</v>
      </c>
      <c r="AA9" s="1" t="s">
        <v>125</v>
      </c>
      <c r="AB9" s="1">
        <f t="shared" si="5"/>
        <v>727.61999999999989</v>
      </c>
      <c r="AC9" s="6">
        <v>12</v>
      </c>
      <c r="AD9" s="10">
        <f>MROUND(P9,AC9*AF9)/AC9</f>
        <v>196</v>
      </c>
      <c r="AE9" s="1">
        <f>AD9*AC9*G9</f>
        <v>705.6</v>
      </c>
      <c r="AF9" s="1">
        <f>VLOOKUP(A9,[1]Sheet!$A:$AH,33,0)</f>
        <v>14</v>
      </c>
      <c r="AG9" s="1">
        <f>VLOOKUP(A9,[1]Sheet!$A:$AH,34,0)</f>
        <v>70</v>
      </c>
      <c r="AH9" s="1">
        <f>AD9/AG9</f>
        <v>2.8</v>
      </c>
      <c r="AI9" s="1"/>
      <c r="AJ9" s="1" t="str">
        <f>VLOOKUP(A9,[2]Лист1!$A:$B,2,0)</f>
        <v>SU003609</v>
      </c>
      <c r="AK9" s="6">
        <f>VLOOKUP(AJ9,'[3]Бланк заказа'!$A:$AC,6,0)</f>
        <v>0.3</v>
      </c>
      <c r="AL9" s="1">
        <f>VLOOKUP(AJ9,'[3]Бланк заказа'!$A:$AC,7,0)</f>
        <v>12</v>
      </c>
      <c r="AM9" s="1" t="str">
        <f>VLOOKUP(AJ9,'[3]Бланк заказа'!$A:$AC,11,0)</f>
        <v>14</v>
      </c>
      <c r="AN9" s="1">
        <f>VLOOKUP(AJ9,'[3]Бланк заказа'!$A:$AC,10,0)</f>
        <v>70</v>
      </c>
      <c r="AO9" s="1">
        <f>G9*AC9+AF9+AG9-AK9*AL9-AM9-AN9</f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8" t="s">
        <v>42</v>
      </c>
      <c r="B10" s="28" t="s">
        <v>38</v>
      </c>
      <c r="C10" s="28"/>
      <c r="D10" s="28"/>
      <c r="E10" s="28"/>
      <c r="F10" s="28"/>
      <c r="G10" s="29">
        <v>0</v>
      </c>
      <c r="H10" s="28">
        <v>180</v>
      </c>
      <c r="I10" s="28" t="s">
        <v>35</v>
      </c>
      <c r="J10" s="28"/>
      <c r="K10" s="28">
        <f t="shared" si="1"/>
        <v>0</v>
      </c>
      <c r="L10" s="28"/>
      <c r="M10" s="28"/>
      <c r="N10" s="28"/>
      <c r="O10" s="28">
        <f t="shared" si="2"/>
        <v>0</v>
      </c>
      <c r="P10" s="30"/>
      <c r="Q10" s="30"/>
      <c r="R10" s="30"/>
      <c r="S10" s="28"/>
      <c r="T10" s="28" t="e">
        <f t="shared" si="3"/>
        <v>#DIV/0!</v>
      </c>
      <c r="U10" s="28" t="e">
        <f t="shared" si="4"/>
        <v>#DIV/0!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 t="s">
        <v>40</v>
      </c>
      <c r="AB10" s="28">
        <f t="shared" si="5"/>
        <v>0</v>
      </c>
      <c r="AC10" s="29">
        <v>0</v>
      </c>
      <c r="AD10" s="31"/>
      <c r="AE10" s="28"/>
      <c r="AF10" s="28">
        <f>VLOOKUP(A10,[1]Sheet!$A:$AH,33,0)</f>
        <v>14</v>
      </c>
      <c r="AG10" s="28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109</v>
      </c>
      <c r="D11" s="1">
        <v>3864</v>
      </c>
      <c r="E11" s="1">
        <v>1304</v>
      </c>
      <c r="F11" s="1">
        <v>2558</v>
      </c>
      <c r="G11" s="6">
        <v>0.3</v>
      </c>
      <c r="H11" s="1">
        <v>180</v>
      </c>
      <c r="I11" s="1" t="s">
        <v>35</v>
      </c>
      <c r="J11" s="1">
        <v>1304</v>
      </c>
      <c r="K11" s="1">
        <f t="shared" si="1"/>
        <v>0</v>
      </c>
      <c r="L11" s="1"/>
      <c r="M11" s="1"/>
      <c r="N11" s="1"/>
      <c r="O11" s="1">
        <f t="shared" si="2"/>
        <v>260.8</v>
      </c>
      <c r="P11" s="5">
        <f>17*O11-F11</f>
        <v>1875.6000000000004</v>
      </c>
      <c r="Q11" s="5">
        <f>AC11*AD11</f>
        <v>1848</v>
      </c>
      <c r="R11" s="5"/>
      <c r="S11" s="1"/>
      <c r="T11" s="1">
        <f t="shared" si="3"/>
        <v>16.894171779141104</v>
      </c>
      <c r="U11" s="1">
        <f t="shared" si="4"/>
        <v>9.8082822085889561</v>
      </c>
      <c r="V11" s="1">
        <v>244.4</v>
      </c>
      <c r="W11" s="1">
        <v>301</v>
      </c>
      <c r="X11" s="1">
        <v>216.6</v>
      </c>
      <c r="Y11" s="1">
        <v>205.8</v>
      </c>
      <c r="Z11" s="1">
        <v>283.60000000000002</v>
      </c>
      <c r="AA11" s="1" t="s">
        <v>125</v>
      </c>
      <c r="AB11" s="1">
        <f t="shared" si="5"/>
        <v>562.68000000000006</v>
      </c>
      <c r="AC11" s="6">
        <v>12</v>
      </c>
      <c r="AD11" s="10">
        <f>MROUND(P11,AC11*AF11)/AC11</f>
        <v>154</v>
      </c>
      <c r="AE11" s="1">
        <f>AD11*AC11*G11</f>
        <v>554.4</v>
      </c>
      <c r="AF11" s="1">
        <f>VLOOKUP(A11,[1]Sheet!$A:$AH,33,0)</f>
        <v>14</v>
      </c>
      <c r="AG11" s="1">
        <f>VLOOKUP(A11,[1]Sheet!$A:$AH,34,0)</f>
        <v>70</v>
      </c>
      <c r="AH11" s="1">
        <f>AD11/AG11</f>
        <v>2.2000000000000002</v>
      </c>
      <c r="AI11" s="1"/>
      <c r="AJ11" s="1" t="str">
        <f>VLOOKUP(A11,[2]Лист1!$A:$B,2,0)</f>
        <v>SU003604</v>
      </c>
      <c r="AK11" s="6">
        <f>VLOOKUP(AJ11,'[3]Бланк заказа'!$A:$AC,6,0)</f>
        <v>0.3</v>
      </c>
      <c r="AL11" s="1">
        <f>VLOOKUP(AJ11,'[3]Бланк заказа'!$A:$AC,7,0)</f>
        <v>12</v>
      </c>
      <c r="AM11" s="1" t="str">
        <f>VLOOKUP(AJ11,'[3]Бланк заказа'!$A:$AC,11,0)</f>
        <v>14</v>
      </c>
      <c r="AN11" s="1">
        <f>VLOOKUP(AJ11,'[3]Бланк заказа'!$A:$AC,10,0)</f>
        <v>70</v>
      </c>
      <c r="AO11" s="1">
        <f>G11*AC11+AF11+AG11-AK11*AL11-AM11-AN11</f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8" t="s">
        <v>44</v>
      </c>
      <c r="B12" s="28" t="s">
        <v>38</v>
      </c>
      <c r="C12" s="28"/>
      <c r="D12" s="28"/>
      <c r="E12" s="28"/>
      <c r="F12" s="28"/>
      <c r="G12" s="29">
        <v>0</v>
      </c>
      <c r="H12" s="28">
        <v>180</v>
      </c>
      <c r="I12" s="28" t="s">
        <v>35</v>
      </c>
      <c r="J12" s="28"/>
      <c r="K12" s="28">
        <f t="shared" si="1"/>
        <v>0</v>
      </c>
      <c r="L12" s="28"/>
      <c r="M12" s="28"/>
      <c r="N12" s="28"/>
      <c r="O12" s="28">
        <f t="shared" si="2"/>
        <v>0</v>
      </c>
      <c r="P12" s="30"/>
      <c r="Q12" s="30"/>
      <c r="R12" s="30"/>
      <c r="S12" s="28"/>
      <c r="T12" s="28" t="e">
        <f t="shared" si="3"/>
        <v>#DIV/0!</v>
      </c>
      <c r="U12" s="28" t="e">
        <f t="shared" si="4"/>
        <v>#DIV/0!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 t="s">
        <v>40</v>
      </c>
      <c r="AB12" s="28">
        <f t="shared" si="5"/>
        <v>0</v>
      </c>
      <c r="AC12" s="29">
        <v>0</v>
      </c>
      <c r="AD12" s="31"/>
      <c r="AE12" s="28"/>
      <c r="AF12" s="28">
        <f>VLOOKUP(A12,[1]Sheet!$A:$AH,33,0)</f>
        <v>14</v>
      </c>
      <c r="AG12" s="28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8" t="s">
        <v>45</v>
      </c>
      <c r="B13" s="28" t="s">
        <v>38</v>
      </c>
      <c r="C13" s="28"/>
      <c r="D13" s="28"/>
      <c r="E13" s="28"/>
      <c r="F13" s="28"/>
      <c r="G13" s="29">
        <v>0</v>
      </c>
      <c r="H13" s="28">
        <v>180</v>
      </c>
      <c r="I13" s="28" t="s">
        <v>35</v>
      </c>
      <c r="J13" s="28"/>
      <c r="K13" s="28">
        <f t="shared" si="1"/>
        <v>0</v>
      </c>
      <c r="L13" s="28"/>
      <c r="M13" s="28"/>
      <c r="N13" s="28"/>
      <c r="O13" s="28">
        <f t="shared" si="2"/>
        <v>0</v>
      </c>
      <c r="P13" s="30"/>
      <c r="Q13" s="30"/>
      <c r="R13" s="30"/>
      <c r="S13" s="28"/>
      <c r="T13" s="28" t="e">
        <f t="shared" si="3"/>
        <v>#DIV/0!</v>
      </c>
      <c r="U13" s="28" t="e">
        <f t="shared" si="4"/>
        <v>#DIV/0!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 t="s">
        <v>40</v>
      </c>
      <c r="AB13" s="28">
        <f t="shared" si="5"/>
        <v>0</v>
      </c>
      <c r="AC13" s="29">
        <v>0</v>
      </c>
      <c r="AD13" s="31"/>
      <c r="AE13" s="28"/>
      <c r="AF13" s="28">
        <f>VLOOKUP(A13,[1]Sheet!$A:$AH,33,0)</f>
        <v>14</v>
      </c>
      <c r="AG13" s="28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38</v>
      </c>
      <c r="C14" s="1"/>
      <c r="D14" s="1">
        <v>168</v>
      </c>
      <c r="E14" s="1">
        <v>47</v>
      </c>
      <c r="F14" s="1">
        <v>121</v>
      </c>
      <c r="G14" s="6">
        <v>0.2</v>
      </c>
      <c r="H14" s="1">
        <v>180</v>
      </c>
      <c r="I14" s="1" t="s">
        <v>35</v>
      </c>
      <c r="J14" s="1">
        <v>46</v>
      </c>
      <c r="K14" s="1">
        <f t="shared" si="1"/>
        <v>1</v>
      </c>
      <c r="L14" s="1"/>
      <c r="M14" s="1"/>
      <c r="N14" s="1"/>
      <c r="O14" s="1">
        <f t="shared" si="2"/>
        <v>9.4</v>
      </c>
      <c r="P14" s="5"/>
      <c r="Q14" s="5">
        <f t="shared" ref="Q14:Q16" si="6">AC14*AD14</f>
        <v>0</v>
      </c>
      <c r="R14" s="5"/>
      <c r="S14" s="1"/>
      <c r="T14" s="1">
        <f t="shared" si="3"/>
        <v>12.872340425531915</v>
      </c>
      <c r="U14" s="1">
        <f t="shared" si="4"/>
        <v>12.872340425531915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 t="s">
        <v>36</v>
      </c>
      <c r="AB14" s="1">
        <f t="shared" si="5"/>
        <v>0</v>
      </c>
      <c r="AC14" s="6">
        <v>12</v>
      </c>
      <c r="AD14" s="10">
        <f t="shared" ref="AD14:AD16" si="7">MROUND(P14,AC14*AF14)/AC14</f>
        <v>0</v>
      </c>
      <c r="AE14" s="1">
        <f t="shared" ref="AE14:AE16" si="8">AD14*AC14*G14</f>
        <v>0</v>
      </c>
      <c r="AF14" s="1">
        <f>VLOOKUP(A14,[1]Sheet!$A:$AH,33,0)</f>
        <v>14</v>
      </c>
      <c r="AG14" s="1">
        <f>VLOOKUP(A14,[1]Sheet!$A:$AH,34,0)</f>
        <v>70</v>
      </c>
      <c r="AH14" s="1">
        <f t="shared" ref="AH14:AH16" si="9">AD14/AG14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38</v>
      </c>
      <c r="C15" s="1">
        <v>116</v>
      </c>
      <c r="D15" s="1">
        <v>504</v>
      </c>
      <c r="E15" s="1">
        <v>28</v>
      </c>
      <c r="F15" s="1">
        <v>504</v>
      </c>
      <c r="G15" s="6">
        <v>0.2</v>
      </c>
      <c r="H15" s="1">
        <v>180</v>
      </c>
      <c r="I15" s="1" t="s">
        <v>35</v>
      </c>
      <c r="J15" s="1">
        <v>38</v>
      </c>
      <c r="K15" s="1">
        <f t="shared" si="1"/>
        <v>-10</v>
      </c>
      <c r="L15" s="1"/>
      <c r="M15" s="1"/>
      <c r="N15" s="1"/>
      <c r="O15" s="1">
        <f t="shared" si="2"/>
        <v>5.6</v>
      </c>
      <c r="P15" s="5"/>
      <c r="Q15" s="5">
        <f t="shared" si="6"/>
        <v>0</v>
      </c>
      <c r="R15" s="5"/>
      <c r="S15" s="1"/>
      <c r="T15" s="1">
        <f t="shared" si="3"/>
        <v>90</v>
      </c>
      <c r="U15" s="1">
        <f t="shared" si="4"/>
        <v>90</v>
      </c>
      <c r="V15" s="1">
        <v>28</v>
      </c>
      <c r="W15" s="1">
        <v>0</v>
      </c>
      <c r="X15" s="1"/>
      <c r="Y15" s="1">
        <v>0</v>
      </c>
      <c r="Z15" s="1">
        <v>0</v>
      </c>
      <c r="AA15" s="1" t="s">
        <v>36</v>
      </c>
      <c r="AB15" s="1">
        <f t="shared" si="5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VLOOKUP(A15,[1]Sheet!$A:$AH,33,0)</f>
        <v>14</v>
      </c>
      <c r="AG15" s="1">
        <f>VLOOKUP(A15,[1]Sheet!$A:$AH,34,0)</f>
        <v>70</v>
      </c>
      <c r="AH15" s="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38</v>
      </c>
      <c r="C16" s="1"/>
      <c r="D16" s="1">
        <v>168</v>
      </c>
      <c r="E16" s="1">
        <v>39</v>
      </c>
      <c r="F16" s="1">
        <v>129</v>
      </c>
      <c r="G16" s="6">
        <v>0.2</v>
      </c>
      <c r="H16" s="1">
        <v>180</v>
      </c>
      <c r="I16" s="1" t="s">
        <v>35</v>
      </c>
      <c r="J16" s="1">
        <v>38</v>
      </c>
      <c r="K16" s="1">
        <f t="shared" si="1"/>
        <v>1</v>
      </c>
      <c r="L16" s="1"/>
      <c r="M16" s="1"/>
      <c r="N16" s="1"/>
      <c r="O16" s="1">
        <f t="shared" si="2"/>
        <v>7.8</v>
      </c>
      <c r="P16" s="5"/>
      <c r="Q16" s="5">
        <f t="shared" si="6"/>
        <v>0</v>
      </c>
      <c r="R16" s="5"/>
      <c r="S16" s="1"/>
      <c r="T16" s="1">
        <f t="shared" si="3"/>
        <v>16.53846153846154</v>
      </c>
      <c r="U16" s="1">
        <f t="shared" si="4"/>
        <v>16.53846153846154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 t="s">
        <v>36</v>
      </c>
      <c r="AB16" s="1">
        <f t="shared" si="5"/>
        <v>0</v>
      </c>
      <c r="AC16" s="6">
        <v>12</v>
      </c>
      <c r="AD16" s="10">
        <f t="shared" si="7"/>
        <v>0</v>
      </c>
      <c r="AE16" s="1">
        <f t="shared" si="8"/>
        <v>0</v>
      </c>
      <c r="AF16" s="1">
        <f>VLOOKUP(A16,[1]Sheet!$A:$AH,33,0)</f>
        <v>14</v>
      </c>
      <c r="AG16" s="1">
        <f>VLOOKUP(A16,[1]Sheet!$A:$AH,34,0)</f>
        <v>70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49</v>
      </c>
      <c r="B17" s="22" t="s">
        <v>34</v>
      </c>
      <c r="C17" s="22">
        <v>59.2</v>
      </c>
      <c r="D17" s="22"/>
      <c r="E17" s="22"/>
      <c r="F17" s="22">
        <v>55.5</v>
      </c>
      <c r="G17" s="23">
        <v>0</v>
      </c>
      <c r="H17" s="22">
        <v>180</v>
      </c>
      <c r="I17" s="22" t="s">
        <v>50</v>
      </c>
      <c r="J17" s="22"/>
      <c r="K17" s="22">
        <f t="shared" si="1"/>
        <v>0</v>
      </c>
      <c r="L17" s="22"/>
      <c r="M17" s="22"/>
      <c r="N17" s="22"/>
      <c r="O17" s="22">
        <f t="shared" si="2"/>
        <v>0</v>
      </c>
      <c r="P17" s="24"/>
      <c r="Q17" s="24"/>
      <c r="R17" s="24"/>
      <c r="S17" s="22"/>
      <c r="T17" s="22" t="e">
        <f t="shared" si="3"/>
        <v>#DIV/0!</v>
      </c>
      <c r="U17" s="22" t="e">
        <f t="shared" si="4"/>
        <v>#DIV/0!</v>
      </c>
      <c r="V17" s="22">
        <v>2.2200000000000002</v>
      </c>
      <c r="W17" s="22">
        <v>0</v>
      </c>
      <c r="X17" s="22">
        <v>0</v>
      </c>
      <c r="Y17" s="22">
        <v>2.96</v>
      </c>
      <c r="Z17" s="22">
        <v>0.6</v>
      </c>
      <c r="AA17" s="27" t="s">
        <v>51</v>
      </c>
      <c r="AB17" s="22">
        <f t="shared" si="5"/>
        <v>0</v>
      </c>
      <c r="AC17" s="23">
        <v>0</v>
      </c>
      <c r="AD17" s="25"/>
      <c r="AE17" s="22"/>
      <c r="AF17" s="22"/>
      <c r="AG17" s="2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38</v>
      </c>
      <c r="C18" s="1">
        <v>-12</v>
      </c>
      <c r="D18" s="1">
        <v>1008</v>
      </c>
      <c r="E18" s="1">
        <v>742</v>
      </c>
      <c r="F18" s="1">
        <v>254</v>
      </c>
      <c r="G18" s="6">
        <v>0.25</v>
      </c>
      <c r="H18" s="1">
        <v>180</v>
      </c>
      <c r="I18" s="1" t="s">
        <v>35</v>
      </c>
      <c r="J18" s="1">
        <v>777</v>
      </c>
      <c r="K18" s="1">
        <f t="shared" si="1"/>
        <v>-35</v>
      </c>
      <c r="L18" s="1"/>
      <c r="M18" s="1"/>
      <c r="N18" s="1"/>
      <c r="O18" s="1">
        <f t="shared" si="2"/>
        <v>148.4</v>
      </c>
      <c r="P18" s="5">
        <f>17*O18-F18</f>
        <v>2268.8000000000002</v>
      </c>
      <c r="Q18" s="5">
        <f>AC18*AD18</f>
        <v>2352</v>
      </c>
      <c r="R18" s="5"/>
      <c r="S18" s="1"/>
      <c r="T18" s="1">
        <f t="shared" si="3"/>
        <v>17.560646900269543</v>
      </c>
      <c r="U18" s="1">
        <f t="shared" si="4"/>
        <v>1.7115902964959568</v>
      </c>
      <c r="V18" s="1">
        <v>58.4</v>
      </c>
      <c r="W18" s="1">
        <v>170</v>
      </c>
      <c r="X18" s="1">
        <v>80.400000000000006</v>
      </c>
      <c r="Y18" s="1">
        <v>85.2</v>
      </c>
      <c r="Z18" s="1">
        <v>66.2</v>
      </c>
      <c r="AA18" s="1" t="s">
        <v>125</v>
      </c>
      <c r="AB18" s="1">
        <f t="shared" si="5"/>
        <v>567.20000000000005</v>
      </c>
      <c r="AC18" s="6">
        <v>12</v>
      </c>
      <c r="AD18" s="10">
        <f>MROUND(P18,AC18*AF18)/AC18</f>
        <v>196</v>
      </c>
      <c r="AE18" s="1">
        <f>AD18*AC18*G18</f>
        <v>588</v>
      </c>
      <c r="AF18" s="1">
        <f>VLOOKUP(A18,[1]Sheet!$A:$AH,33,0)</f>
        <v>14</v>
      </c>
      <c r="AG18" s="1">
        <f>VLOOKUP(A18,[1]Sheet!$A:$AH,34,0)</f>
        <v>70</v>
      </c>
      <c r="AH18" s="1">
        <f>AD18/AG18</f>
        <v>2.8</v>
      </c>
      <c r="AI18" s="1"/>
      <c r="AJ18" s="1" t="str">
        <f>VLOOKUP(A18,[2]Лист1!$A:$B,2,0)</f>
        <v>SU000194</v>
      </c>
      <c r="AK18" s="6">
        <f>VLOOKUP(AJ18,'[3]Бланк заказа'!$A:$AC,6,0)</f>
        <v>0.25</v>
      </c>
      <c r="AL18" s="1">
        <f>VLOOKUP(AJ18,'[3]Бланк заказа'!$A:$AC,7,0)</f>
        <v>12</v>
      </c>
      <c r="AM18" s="1" t="str">
        <f>VLOOKUP(AJ18,'[3]Бланк заказа'!$A:$AC,11,0)</f>
        <v>14</v>
      </c>
      <c r="AN18" s="1">
        <f>VLOOKUP(AJ18,'[3]Бланк заказа'!$A:$AC,10,0)</f>
        <v>70</v>
      </c>
      <c r="AO18" s="1">
        <f>G18*AC18+AF18+AG18-AK18*AL18-AM18-AN18</f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8" t="s">
        <v>53</v>
      </c>
      <c r="B19" s="28" t="s">
        <v>38</v>
      </c>
      <c r="C19" s="28"/>
      <c r="D19" s="28"/>
      <c r="E19" s="28"/>
      <c r="F19" s="28"/>
      <c r="G19" s="29">
        <v>0</v>
      </c>
      <c r="H19" s="28">
        <v>180</v>
      </c>
      <c r="I19" s="28" t="s">
        <v>35</v>
      </c>
      <c r="J19" s="28"/>
      <c r="K19" s="28">
        <f t="shared" si="1"/>
        <v>0</v>
      </c>
      <c r="L19" s="28"/>
      <c r="M19" s="28"/>
      <c r="N19" s="28"/>
      <c r="O19" s="28">
        <f t="shared" si="2"/>
        <v>0</v>
      </c>
      <c r="P19" s="30"/>
      <c r="Q19" s="30"/>
      <c r="R19" s="30"/>
      <c r="S19" s="28"/>
      <c r="T19" s="28" t="e">
        <f t="shared" si="3"/>
        <v>#DIV/0!</v>
      </c>
      <c r="U19" s="28" t="e">
        <f t="shared" si="4"/>
        <v>#DIV/0!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 t="s">
        <v>40</v>
      </c>
      <c r="AB19" s="28">
        <f t="shared" si="5"/>
        <v>0</v>
      </c>
      <c r="AC19" s="29">
        <v>0</v>
      </c>
      <c r="AD19" s="31"/>
      <c r="AE19" s="28"/>
      <c r="AF19" s="28">
        <f>VLOOKUP(A19,[1]Sheet!$A:$AH,33,0)</f>
        <v>14</v>
      </c>
      <c r="AG19" s="28">
        <f>VLOOKUP(A19,[1]Sheet!$A:$AH,34,0)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277.5</v>
      </c>
      <c r="D20" s="1">
        <v>362.6</v>
      </c>
      <c r="E20" s="1">
        <v>174.5</v>
      </c>
      <c r="F20" s="1">
        <v>436</v>
      </c>
      <c r="G20" s="6">
        <v>1</v>
      </c>
      <c r="H20" s="1">
        <v>180</v>
      </c>
      <c r="I20" s="1" t="s">
        <v>35</v>
      </c>
      <c r="J20" s="1">
        <v>174.5</v>
      </c>
      <c r="K20" s="1">
        <f t="shared" si="1"/>
        <v>0</v>
      </c>
      <c r="L20" s="1"/>
      <c r="M20" s="1"/>
      <c r="N20" s="1"/>
      <c r="O20" s="1">
        <f t="shared" si="2"/>
        <v>34.9</v>
      </c>
      <c r="P20" s="5">
        <f>16*O20-F20</f>
        <v>122.39999999999998</v>
      </c>
      <c r="Q20" s="5">
        <f t="shared" ref="Q20:Q26" si="10">AC20*AD20</f>
        <v>103.60000000000001</v>
      </c>
      <c r="R20" s="5"/>
      <c r="S20" s="1"/>
      <c r="T20" s="1">
        <f t="shared" si="3"/>
        <v>15.461318051575933</v>
      </c>
      <c r="U20" s="1">
        <f t="shared" si="4"/>
        <v>12.492836676217765</v>
      </c>
      <c r="V20" s="1">
        <v>38.479999999999997</v>
      </c>
      <c r="W20" s="1">
        <v>49.58</v>
      </c>
      <c r="X20" s="1">
        <v>42.92</v>
      </c>
      <c r="Y20" s="1">
        <v>55.5</v>
      </c>
      <c r="Z20" s="1">
        <v>48.84</v>
      </c>
      <c r="AA20" s="1"/>
      <c r="AB20" s="1">
        <f t="shared" si="5"/>
        <v>122.39999999999998</v>
      </c>
      <c r="AC20" s="6">
        <v>3.7</v>
      </c>
      <c r="AD20" s="10">
        <f t="shared" ref="AD20:AD26" si="11">MROUND(P20,AC20*AF20)/AC20</f>
        <v>28</v>
      </c>
      <c r="AE20" s="1">
        <f>AD20*AC20*G20</f>
        <v>103.60000000000001</v>
      </c>
      <c r="AF20" s="1">
        <f>VLOOKUP(A20,[1]Sheet!$A:$AH,33,0)</f>
        <v>14</v>
      </c>
      <c r="AG20" s="1">
        <f>VLOOKUP(A20,[1]Sheet!$A:$AH,34,0)</f>
        <v>126</v>
      </c>
      <c r="AH20" s="1">
        <f t="shared" ref="AH20:AH26" si="12">AD20/AG20</f>
        <v>0.22222222222222221</v>
      </c>
      <c r="AI20" s="1"/>
      <c r="AJ20" s="1" t="str">
        <f>VLOOKUP(A20,[2]Лист1!$A:$B,2,0)</f>
        <v>SU003454</v>
      </c>
      <c r="AK20" s="6">
        <f>VLOOKUP(AJ20,'[3]Бланк заказа'!$A:$AC,6,0)</f>
        <v>3.7</v>
      </c>
      <c r="AL20" s="1">
        <f>VLOOKUP(AJ20,'[3]Бланк заказа'!$A:$AC,7,0)</f>
        <v>1</v>
      </c>
      <c r="AM20" s="1" t="str">
        <f>VLOOKUP(AJ20,'[3]Бланк заказа'!$A:$AC,11,0)</f>
        <v>14</v>
      </c>
      <c r="AN20" s="1">
        <f>VLOOKUP(AJ20,'[3]Бланк заказа'!$A:$AC,10,0)</f>
        <v>126</v>
      </c>
      <c r="AO20" s="1">
        <f>G20*AC20+AF20+AG20-AK20*AL20-AM20-AN20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38</v>
      </c>
      <c r="C21" s="1">
        <v>49</v>
      </c>
      <c r="D21" s="1">
        <v>126</v>
      </c>
      <c r="E21" s="1">
        <v>12</v>
      </c>
      <c r="F21" s="1">
        <v>158</v>
      </c>
      <c r="G21" s="6">
        <v>0.3</v>
      </c>
      <c r="H21" s="1">
        <v>180</v>
      </c>
      <c r="I21" s="1" t="s">
        <v>56</v>
      </c>
      <c r="J21" s="1">
        <v>13</v>
      </c>
      <c r="K21" s="1">
        <f t="shared" si="1"/>
        <v>-1</v>
      </c>
      <c r="L21" s="1"/>
      <c r="M21" s="1"/>
      <c r="N21" s="1"/>
      <c r="O21" s="1">
        <f t="shared" si="2"/>
        <v>2.4</v>
      </c>
      <c r="P21" s="5"/>
      <c r="Q21" s="5">
        <f t="shared" si="10"/>
        <v>0</v>
      </c>
      <c r="R21" s="5"/>
      <c r="S21" s="1"/>
      <c r="T21" s="1">
        <f t="shared" si="3"/>
        <v>65.833333333333343</v>
      </c>
      <c r="U21" s="1">
        <f t="shared" si="4"/>
        <v>65.833333333333343</v>
      </c>
      <c r="V21" s="1">
        <v>5</v>
      </c>
      <c r="W21" s="1">
        <v>2.4</v>
      </c>
      <c r="X21" s="1">
        <v>6.2</v>
      </c>
      <c r="Y21" s="1">
        <v>5.8</v>
      </c>
      <c r="Z21" s="1">
        <v>5.4</v>
      </c>
      <c r="AA21" s="27" t="s">
        <v>51</v>
      </c>
      <c r="AB21" s="1">
        <f t="shared" si="5"/>
        <v>0</v>
      </c>
      <c r="AC21" s="6">
        <v>9</v>
      </c>
      <c r="AD21" s="10">
        <f t="shared" si="11"/>
        <v>0</v>
      </c>
      <c r="AE21" s="1">
        <f t="shared" ref="AE21:AE25" si="13">AD21*AC21*G21</f>
        <v>0</v>
      </c>
      <c r="AF21" s="1">
        <f>VLOOKUP(A21,[1]Sheet!$A:$AH,33,0)</f>
        <v>14</v>
      </c>
      <c r="AG21" s="1">
        <f>VLOOKUP(A21,[1]Sheet!$A:$AH,34,0)</f>
        <v>126</v>
      </c>
      <c r="AH21" s="1">
        <f t="shared" si="12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71.5</v>
      </c>
      <c r="D22" s="1">
        <v>198</v>
      </c>
      <c r="E22" s="1">
        <v>104.5</v>
      </c>
      <c r="F22" s="1">
        <v>159.5</v>
      </c>
      <c r="G22" s="6">
        <v>1</v>
      </c>
      <c r="H22" s="1">
        <v>180</v>
      </c>
      <c r="I22" s="1" t="s">
        <v>35</v>
      </c>
      <c r="J22" s="1">
        <v>104</v>
      </c>
      <c r="K22" s="1">
        <f t="shared" si="1"/>
        <v>0.5</v>
      </c>
      <c r="L22" s="1"/>
      <c r="M22" s="1"/>
      <c r="N22" s="1"/>
      <c r="O22" s="1">
        <f t="shared" si="2"/>
        <v>20.9</v>
      </c>
      <c r="P22" s="5">
        <f>16*O22-F22</f>
        <v>174.89999999999998</v>
      </c>
      <c r="Q22" s="5">
        <f t="shared" si="10"/>
        <v>198</v>
      </c>
      <c r="R22" s="5"/>
      <c r="S22" s="1"/>
      <c r="T22" s="1">
        <f t="shared" si="3"/>
        <v>17.105263157894736</v>
      </c>
      <c r="U22" s="1">
        <f t="shared" si="4"/>
        <v>7.6315789473684212</v>
      </c>
      <c r="V22" s="1">
        <v>17.600000000000001</v>
      </c>
      <c r="W22" s="1">
        <v>16.5</v>
      </c>
      <c r="X22" s="1">
        <v>14.3</v>
      </c>
      <c r="Y22" s="1">
        <v>13.2</v>
      </c>
      <c r="Z22" s="1">
        <v>24.2</v>
      </c>
      <c r="AA22" s="1" t="s">
        <v>125</v>
      </c>
      <c r="AB22" s="1">
        <f t="shared" si="5"/>
        <v>174.89999999999998</v>
      </c>
      <c r="AC22" s="6">
        <v>5.5</v>
      </c>
      <c r="AD22" s="10">
        <f t="shared" si="11"/>
        <v>36</v>
      </c>
      <c r="AE22" s="1">
        <f>AD22*AC22*G22</f>
        <v>198</v>
      </c>
      <c r="AF22" s="1">
        <f>VLOOKUP(A22,[1]Sheet!$A:$AH,33,0)</f>
        <v>12</v>
      </c>
      <c r="AG22" s="1">
        <f>VLOOKUP(A22,[1]Sheet!$A:$AH,34,0)</f>
        <v>84</v>
      </c>
      <c r="AH22" s="1">
        <f t="shared" si="12"/>
        <v>0.42857142857142855</v>
      </c>
      <c r="AI22" s="1"/>
      <c r="AJ22" s="1" t="str">
        <f>VLOOKUP(A22,[2]Лист1!$A:$B,2,0)</f>
        <v>SU003434</v>
      </c>
      <c r="AK22" s="6">
        <f>VLOOKUP(AJ22,'[3]Бланк заказа'!$A:$AC,6,0)</f>
        <v>5.5</v>
      </c>
      <c r="AL22" s="1">
        <f>VLOOKUP(AJ22,'[3]Бланк заказа'!$A:$AC,7,0)</f>
        <v>1</v>
      </c>
      <c r="AM22" s="1" t="str">
        <f>VLOOKUP(AJ22,'[3]Бланк заказа'!$A:$AC,11,0)</f>
        <v>12</v>
      </c>
      <c r="AN22" s="1">
        <f>VLOOKUP(AJ22,'[3]Бланк заказа'!$A:$AC,10,0)</f>
        <v>84</v>
      </c>
      <c r="AO22" s="1">
        <f>G22*AC22+AF22+AG22-AK22*AL22-AM22-AN22</f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38</v>
      </c>
      <c r="C23" s="1">
        <v>72</v>
      </c>
      <c r="D23" s="1"/>
      <c r="E23" s="1">
        <v>4</v>
      </c>
      <c r="F23" s="1">
        <v>63</v>
      </c>
      <c r="G23" s="6">
        <v>0.3</v>
      </c>
      <c r="H23" s="1">
        <v>180</v>
      </c>
      <c r="I23" s="1" t="s">
        <v>56</v>
      </c>
      <c r="J23" s="1">
        <v>8</v>
      </c>
      <c r="K23" s="1">
        <f t="shared" si="1"/>
        <v>-4</v>
      </c>
      <c r="L23" s="1"/>
      <c r="M23" s="1"/>
      <c r="N23" s="1"/>
      <c r="O23" s="1">
        <f t="shared" si="2"/>
        <v>0.8</v>
      </c>
      <c r="P23" s="5"/>
      <c r="Q23" s="5">
        <f t="shared" si="10"/>
        <v>0</v>
      </c>
      <c r="R23" s="5"/>
      <c r="S23" s="1"/>
      <c r="T23" s="1">
        <f t="shared" si="3"/>
        <v>78.75</v>
      </c>
      <c r="U23" s="1">
        <f t="shared" si="4"/>
        <v>78.75</v>
      </c>
      <c r="V23" s="1">
        <v>5.4</v>
      </c>
      <c r="W23" s="1">
        <v>1.2</v>
      </c>
      <c r="X23" s="1">
        <v>6.2</v>
      </c>
      <c r="Y23" s="1">
        <v>7.2</v>
      </c>
      <c r="Z23" s="1">
        <v>5</v>
      </c>
      <c r="AA23" s="27" t="s">
        <v>51</v>
      </c>
      <c r="AB23" s="1">
        <f t="shared" si="5"/>
        <v>0</v>
      </c>
      <c r="AC23" s="6">
        <v>9</v>
      </c>
      <c r="AD23" s="10">
        <f t="shared" si="11"/>
        <v>0</v>
      </c>
      <c r="AE23" s="1">
        <f t="shared" si="13"/>
        <v>0</v>
      </c>
      <c r="AF23" s="1">
        <f>VLOOKUP(A23,[1]Sheet!$A:$AH,33,0)</f>
        <v>18</v>
      </c>
      <c r="AG23" s="1">
        <f>VLOOKUP(A23,[1]Sheet!$A:$AH,34,0)</f>
        <v>234</v>
      </c>
      <c r="AH23" s="1">
        <f t="shared" si="12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133</v>
      </c>
      <c r="D24" s="1"/>
      <c r="E24" s="1">
        <v>3</v>
      </c>
      <c r="F24" s="1">
        <v>130</v>
      </c>
      <c r="G24" s="6">
        <v>0.3</v>
      </c>
      <c r="H24" s="1">
        <v>180</v>
      </c>
      <c r="I24" s="1" t="s">
        <v>56</v>
      </c>
      <c r="J24" s="1">
        <v>3</v>
      </c>
      <c r="K24" s="1">
        <f t="shared" si="1"/>
        <v>0</v>
      </c>
      <c r="L24" s="1"/>
      <c r="M24" s="1"/>
      <c r="N24" s="1"/>
      <c r="O24" s="1">
        <f t="shared" si="2"/>
        <v>0.6</v>
      </c>
      <c r="P24" s="5"/>
      <c r="Q24" s="5">
        <f t="shared" si="10"/>
        <v>0</v>
      </c>
      <c r="R24" s="5"/>
      <c r="S24" s="1"/>
      <c r="T24" s="1">
        <f t="shared" si="3"/>
        <v>216.66666666666669</v>
      </c>
      <c r="U24" s="1">
        <f t="shared" si="4"/>
        <v>216.66666666666669</v>
      </c>
      <c r="V24" s="1">
        <v>1.2</v>
      </c>
      <c r="W24" s="1">
        <v>1.2</v>
      </c>
      <c r="X24" s="1">
        <v>3</v>
      </c>
      <c r="Y24" s="1">
        <v>5.6</v>
      </c>
      <c r="Z24" s="1">
        <v>0.4</v>
      </c>
      <c r="AA24" s="27" t="s">
        <v>51</v>
      </c>
      <c r="AB24" s="1">
        <f t="shared" si="5"/>
        <v>0</v>
      </c>
      <c r="AC24" s="6">
        <v>9</v>
      </c>
      <c r="AD24" s="10">
        <f t="shared" si="11"/>
        <v>0</v>
      </c>
      <c r="AE24" s="1">
        <f t="shared" si="13"/>
        <v>0</v>
      </c>
      <c r="AF24" s="1">
        <f>VLOOKUP(A24,[1]Sheet!$A:$AH,33,0)</f>
        <v>18</v>
      </c>
      <c r="AG24" s="1">
        <f>VLOOKUP(A24,[1]Sheet!$A:$AH,34,0)</f>
        <v>234</v>
      </c>
      <c r="AH24" s="1">
        <f t="shared" si="12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180</v>
      </c>
      <c r="D25" s="1">
        <v>210</v>
      </c>
      <c r="E25" s="1">
        <v>90</v>
      </c>
      <c r="F25" s="1">
        <v>279</v>
      </c>
      <c r="G25" s="6">
        <v>1</v>
      </c>
      <c r="H25" s="1">
        <v>180</v>
      </c>
      <c r="I25" s="1" t="s">
        <v>35</v>
      </c>
      <c r="J25" s="1">
        <v>89.7</v>
      </c>
      <c r="K25" s="1">
        <f t="shared" si="1"/>
        <v>0.29999999999999716</v>
      </c>
      <c r="L25" s="1"/>
      <c r="M25" s="1"/>
      <c r="N25" s="1"/>
      <c r="O25" s="1">
        <f t="shared" si="2"/>
        <v>18</v>
      </c>
      <c r="P25" s="5"/>
      <c r="Q25" s="5">
        <f t="shared" si="10"/>
        <v>0</v>
      </c>
      <c r="R25" s="5"/>
      <c r="S25" s="1"/>
      <c r="T25" s="1">
        <f t="shared" si="3"/>
        <v>15.5</v>
      </c>
      <c r="U25" s="1">
        <f t="shared" si="4"/>
        <v>15.5</v>
      </c>
      <c r="V25" s="1">
        <v>23.4</v>
      </c>
      <c r="W25" s="1">
        <v>15.6</v>
      </c>
      <c r="X25" s="1">
        <v>26.4</v>
      </c>
      <c r="Y25" s="1">
        <v>24</v>
      </c>
      <c r="Z25" s="1">
        <v>24</v>
      </c>
      <c r="AA25" s="1"/>
      <c r="AB25" s="1">
        <f t="shared" si="5"/>
        <v>0</v>
      </c>
      <c r="AC25" s="6">
        <v>3</v>
      </c>
      <c r="AD25" s="10">
        <f t="shared" si="11"/>
        <v>0</v>
      </c>
      <c r="AE25" s="1">
        <f t="shared" si="13"/>
        <v>0</v>
      </c>
      <c r="AF25" s="1">
        <f>VLOOKUP(A25,[1]Sheet!$A:$AH,33,0)</f>
        <v>14</v>
      </c>
      <c r="AG25" s="1">
        <f>VLOOKUP(A25,[1]Sheet!$A:$AH,34,0)</f>
        <v>126</v>
      </c>
      <c r="AH25" s="1">
        <f t="shared" si="1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38</v>
      </c>
      <c r="C26" s="1"/>
      <c r="D26" s="1">
        <v>1848</v>
      </c>
      <c r="E26" s="1">
        <v>978</v>
      </c>
      <c r="F26" s="1">
        <v>870</v>
      </c>
      <c r="G26" s="6">
        <v>0.25</v>
      </c>
      <c r="H26" s="1">
        <v>180</v>
      </c>
      <c r="I26" s="1" t="s">
        <v>35</v>
      </c>
      <c r="J26" s="1">
        <v>976</v>
      </c>
      <c r="K26" s="1">
        <f t="shared" si="1"/>
        <v>2</v>
      </c>
      <c r="L26" s="1"/>
      <c r="M26" s="1"/>
      <c r="N26" s="1"/>
      <c r="O26" s="1">
        <f t="shared" si="2"/>
        <v>195.6</v>
      </c>
      <c r="P26" s="5">
        <f>17*O26-F26</f>
        <v>2455.1999999999998</v>
      </c>
      <c r="Q26" s="5">
        <f t="shared" si="10"/>
        <v>2436</v>
      </c>
      <c r="R26" s="5"/>
      <c r="S26" s="1"/>
      <c r="T26" s="1">
        <f t="shared" si="3"/>
        <v>16.901840490797547</v>
      </c>
      <c r="U26" s="1">
        <f t="shared" si="4"/>
        <v>4.4478527607361968</v>
      </c>
      <c r="V26" s="1">
        <v>99</v>
      </c>
      <c r="W26" s="1">
        <v>237.6</v>
      </c>
      <c r="X26" s="1">
        <v>117.8</v>
      </c>
      <c r="Y26" s="1">
        <v>141.6</v>
      </c>
      <c r="Z26" s="1">
        <v>125.8</v>
      </c>
      <c r="AA26" s="1" t="s">
        <v>125</v>
      </c>
      <c r="AB26" s="1">
        <f t="shared" si="5"/>
        <v>613.79999999999995</v>
      </c>
      <c r="AC26" s="6">
        <v>6</v>
      </c>
      <c r="AD26" s="10">
        <f t="shared" si="11"/>
        <v>406</v>
      </c>
      <c r="AE26" s="1">
        <f>AD26*AC26*G26</f>
        <v>609</v>
      </c>
      <c r="AF26" s="1">
        <f>VLOOKUP(A26,[1]Sheet!$A:$AH,33,0)</f>
        <v>14</v>
      </c>
      <c r="AG26" s="1">
        <v>140</v>
      </c>
      <c r="AH26" s="1">
        <f t="shared" si="12"/>
        <v>2.9</v>
      </c>
      <c r="AI26" s="1"/>
      <c r="AJ26" s="1" t="str">
        <f>VLOOKUP(A26,[2]Лист1!$A:$B,2,0)</f>
        <v>SU002763</v>
      </c>
      <c r="AK26" s="6">
        <f>VLOOKUP(AJ26,'[3]Бланк заказа'!$A:$AC,6,0)</f>
        <v>0.25</v>
      </c>
      <c r="AL26" s="1">
        <f>VLOOKUP(AJ26,'[3]Бланк заказа'!$A:$AC,7,0)</f>
        <v>6</v>
      </c>
      <c r="AM26" s="1" t="str">
        <f>VLOOKUP(AJ26,'[3]Бланк заказа'!$A:$AC,11,0)</f>
        <v>14</v>
      </c>
      <c r="AN26" s="1">
        <f>VLOOKUP(AJ26,'[3]Бланк заказа'!$A:$AC,10,0)</f>
        <v>140</v>
      </c>
      <c r="AO26" s="1">
        <f>G26*AC26+AF26+AG26-AK26*AL26-AM26-AN26</f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8" t="s">
        <v>62</v>
      </c>
      <c r="B27" s="28" t="s">
        <v>38</v>
      </c>
      <c r="C27" s="28"/>
      <c r="D27" s="28"/>
      <c r="E27" s="28"/>
      <c r="F27" s="28"/>
      <c r="G27" s="29">
        <v>0</v>
      </c>
      <c r="H27" s="28">
        <v>180</v>
      </c>
      <c r="I27" s="28" t="s">
        <v>35</v>
      </c>
      <c r="J27" s="28"/>
      <c r="K27" s="28">
        <f t="shared" si="1"/>
        <v>0</v>
      </c>
      <c r="L27" s="28"/>
      <c r="M27" s="28"/>
      <c r="N27" s="28"/>
      <c r="O27" s="28">
        <f t="shared" si="2"/>
        <v>0</v>
      </c>
      <c r="P27" s="30"/>
      <c r="Q27" s="30"/>
      <c r="R27" s="30"/>
      <c r="S27" s="28"/>
      <c r="T27" s="28" t="e">
        <f t="shared" si="3"/>
        <v>#DIV/0!</v>
      </c>
      <c r="U27" s="28" t="e">
        <f t="shared" si="4"/>
        <v>#DIV/0!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 t="s">
        <v>40</v>
      </c>
      <c r="AB27" s="28">
        <f t="shared" si="5"/>
        <v>0</v>
      </c>
      <c r="AC27" s="29">
        <v>0</v>
      </c>
      <c r="AD27" s="31"/>
      <c r="AE27" s="28"/>
      <c r="AF27" s="28">
        <f>VLOOKUP(A27,[1]Sheet!$A:$AH,33,0)</f>
        <v>14</v>
      </c>
      <c r="AG27" s="28">
        <f>VLOOKUP(A27,[1]Sheet!$A:$AH,34,0)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63</v>
      </c>
      <c r="B28" s="28" t="s">
        <v>38</v>
      </c>
      <c r="C28" s="28"/>
      <c r="D28" s="28"/>
      <c r="E28" s="28"/>
      <c r="F28" s="28"/>
      <c r="G28" s="29">
        <v>0</v>
      </c>
      <c r="H28" s="28">
        <v>180</v>
      </c>
      <c r="I28" s="28" t="s">
        <v>35</v>
      </c>
      <c r="J28" s="28"/>
      <c r="K28" s="28">
        <f t="shared" si="1"/>
        <v>0</v>
      </c>
      <c r="L28" s="28"/>
      <c r="M28" s="28"/>
      <c r="N28" s="28"/>
      <c r="O28" s="28">
        <f t="shared" si="2"/>
        <v>0</v>
      </c>
      <c r="P28" s="30"/>
      <c r="Q28" s="30"/>
      <c r="R28" s="30"/>
      <c r="S28" s="28"/>
      <c r="T28" s="28" t="e">
        <f t="shared" si="3"/>
        <v>#DIV/0!</v>
      </c>
      <c r="U28" s="28" t="e">
        <f t="shared" si="4"/>
        <v>#DIV/0!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 t="s">
        <v>40</v>
      </c>
      <c r="AB28" s="28">
        <f t="shared" si="5"/>
        <v>0</v>
      </c>
      <c r="AC28" s="29">
        <v>0</v>
      </c>
      <c r="AD28" s="31"/>
      <c r="AE28" s="28"/>
      <c r="AF28" s="28">
        <f>VLOOKUP(A28,[1]Sheet!$A:$AH,33,0)</f>
        <v>14</v>
      </c>
      <c r="AG28" s="28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414</v>
      </c>
      <c r="D29" s="1">
        <v>1296</v>
      </c>
      <c r="E29" s="1">
        <v>396</v>
      </c>
      <c r="F29" s="1">
        <v>1170</v>
      </c>
      <c r="G29" s="6">
        <v>1</v>
      </c>
      <c r="H29" s="1">
        <v>180</v>
      </c>
      <c r="I29" s="1" t="s">
        <v>35</v>
      </c>
      <c r="J29" s="1">
        <v>396</v>
      </c>
      <c r="K29" s="1">
        <f t="shared" si="1"/>
        <v>0</v>
      </c>
      <c r="L29" s="1"/>
      <c r="M29" s="1"/>
      <c r="N29" s="1"/>
      <c r="O29" s="1">
        <f t="shared" si="2"/>
        <v>79.2</v>
      </c>
      <c r="P29" s="5"/>
      <c r="Q29" s="5">
        <f>AC29*AD29</f>
        <v>0</v>
      </c>
      <c r="R29" s="5"/>
      <c r="S29" s="1"/>
      <c r="T29" s="1">
        <f t="shared" si="3"/>
        <v>14.772727272727272</v>
      </c>
      <c r="U29" s="1">
        <f t="shared" si="4"/>
        <v>14.772727272727272</v>
      </c>
      <c r="V29" s="1">
        <v>99.6</v>
      </c>
      <c r="W29" s="1">
        <v>92.4</v>
      </c>
      <c r="X29" s="1">
        <v>92.4</v>
      </c>
      <c r="Y29" s="1">
        <v>86.4</v>
      </c>
      <c r="Z29" s="1">
        <v>111.6</v>
      </c>
      <c r="AA29" s="1"/>
      <c r="AB29" s="1">
        <f t="shared" si="5"/>
        <v>0</v>
      </c>
      <c r="AC29" s="6">
        <v>6</v>
      </c>
      <c r="AD29" s="10">
        <f>MROUND(P29,AC29*AF29)/AC29</f>
        <v>0</v>
      </c>
      <c r="AE29" s="1">
        <f>AD29*AC29*G29</f>
        <v>0</v>
      </c>
      <c r="AF29" s="1">
        <f>VLOOKUP(A29,[1]Sheet!$A:$AH,33,0)</f>
        <v>12</v>
      </c>
      <c r="AG29" s="1">
        <f>VLOOKUP(A29,[1]Sheet!$A:$AH,34,0)</f>
        <v>84</v>
      </c>
      <c r="AH29" s="1">
        <f>AD29/AG29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8" t="s">
        <v>65</v>
      </c>
      <c r="B30" s="28" t="s">
        <v>38</v>
      </c>
      <c r="C30" s="28"/>
      <c r="D30" s="28"/>
      <c r="E30" s="28"/>
      <c r="F30" s="28"/>
      <c r="G30" s="29">
        <v>0</v>
      </c>
      <c r="H30" s="28">
        <v>365</v>
      </c>
      <c r="I30" s="28" t="s">
        <v>35</v>
      </c>
      <c r="J30" s="28"/>
      <c r="K30" s="28">
        <f t="shared" si="1"/>
        <v>0</v>
      </c>
      <c r="L30" s="28"/>
      <c r="M30" s="28"/>
      <c r="N30" s="28"/>
      <c r="O30" s="28">
        <f t="shared" si="2"/>
        <v>0</v>
      </c>
      <c r="P30" s="30"/>
      <c r="Q30" s="30"/>
      <c r="R30" s="30"/>
      <c r="S30" s="28"/>
      <c r="T30" s="28" t="e">
        <f t="shared" si="3"/>
        <v>#DIV/0!</v>
      </c>
      <c r="U30" s="28" t="e">
        <f t="shared" si="4"/>
        <v>#DIV/0!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 t="s">
        <v>40</v>
      </c>
      <c r="AB30" s="28">
        <f t="shared" si="5"/>
        <v>0</v>
      </c>
      <c r="AC30" s="29">
        <v>0</v>
      </c>
      <c r="AD30" s="31"/>
      <c r="AE30" s="28"/>
      <c r="AF30" s="28">
        <f>VLOOKUP(A30,[1]Sheet!$A:$AH,33,0)</f>
        <v>14</v>
      </c>
      <c r="AG30" s="28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38</v>
      </c>
      <c r="C31" s="1"/>
      <c r="D31" s="1">
        <v>1344</v>
      </c>
      <c r="E31" s="1">
        <v>894</v>
      </c>
      <c r="F31" s="1">
        <v>450</v>
      </c>
      <c r="G31" s="6">
        <v>0.25</v>
      </c>
      <c r="H31" s="1">
        <v>365</v>
      </c>
      <c r="I31" s="1" t="s">
        <v>35</v>
      </c>
      <c r="J31" s="1">
        <v>886</v>
      </c>
      <c r="K31" s="1">
        <f t="shared" si="1"/>
        <v>8</v>
      </c>
      <c r="L31" s="1"/>
      <c r="M31" s="1"/>
      <c r="N31" s="1"/>
      <c r="O31" s="1">
        <f t="shared" si="2"/>
        <v>178.8</v>
      </c>
      <c r="P31" s="5">
        <f>17*O31-F31</f>
        <v>2589.6000000000004</v>
      </c>
      <c r="Q31" s="5">
        <f t="shared" ref="Q31:Q32" si="14">AC31*AD31</f>
        <v>2520</v>
      </c>
      <c r="R31" s="5"/>
      <c r="S31" s="1"/>
      <c r="T31" s="1">
        <f t="shared" si="3"/>
        <v>16.610738255033556</v>
      </c>
      <c r="U31" s="1">
        <f t="shared" si="4"/>
        <v>2.5167785234899327</v>
      </c>
      <c r="V31" s="1">
        <v>35.4</v>
      </c>
      <c r="W31" s="1">
        <v>210.4</v>
      </c>
      <c r="X31" s="1">
        <v>95.8</v>
      </c>
      <c r="Y31" s="1">
        <v>100.8</v>
      </c>
      <c r="Z31" s="1">
        <v>107.6</v>
      </c>
      <c r="AA31" s="1"/>
      <c r="AB31" s="1">
        <f t="shared" si="5"/>
        <v>647.40000000000009</v>
      </c>
      <c r="AC31" s="6">
        <v>12</v>
      </c>
      <c r="AD31" s="10">
        <f t="shared" ref="AD31:AD32" si="15">MROUND(P31,AC31*AF31)/AC31</f>
        <v>210</v>
      </c>
      <c r="AE31" s="1">
        <f t="shared" ref="AE31:AE32" si="16">AD31*AC31*G31</f>
        <v>630</v>
      </c>
      <c r="AF31" s="1">
        <f>VLOOKUP(A31,[1]Sheet!$A:$AH,33,0)</f>
        <v>14</v>
      </c>
      <c r="AG31" s="1">
        <f>VLOOKUP(A31,[1]Sheet!$A:$AH,34,0)</f>
        <v>70</v>
      </c>
      <c r="AH31" s="1">
        <f t="shared" ref="AH31:AH32" si="17">AD31/AG31</f>
        <v>3</v>
      </c>
      <c r="AI31" s="1"/>
      <c r="AJ31" s="1" t="str">
        <f>VLOOKUP(A31,[2]Лист1!$A:$B,2,0)</f>
        <v>SU002516</v>
      </c>
      <c r="AK31" s="6">
        <f>VLOOKUP(AJ31,'[3]Бланк заказа'!$A:$AC,6,0)</f>
        <v>0.25</v>
      </c>
      <c r="AL31" s="1">
        <f>VLOOKUP(AJ31,'[3]Бланк заказа'!$A:$AC,7,0)</f>
        <v>12</v>
      </c>
      <c r="AM31" s="1" t="str">
        <f>VLOOKUP(AJ31,'[3]Бланк заказа'!$A:$AC,11,0)</f>
        <v>14</v>
      </c>
      <c r="AN31" s="1">
        <f>VLOOKUP(AJ31,'[3]Бланк заказа'!$A:$AC,10,0)</f>
        <v>70</v>
      </c>
      <c r="AO31" s="1">
        <f t="shared" ref="AO31:AO32" si="18">G31*AC31+AF31+AG31-AK31*AL31-AM31-AN31</f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38</v>
      </c>
      <c r="C32" s="1"/>
      <c r="D32" s="1">
        <v>1008</v>
      </c>
      <c r="E32" s="1">
        <v>627</v>
      </c>
      <c r="F32" s="1">
        <v>381</v>
      </c>
      <c r="G32" s="6">
        <v>0.25</v>
      </c>
      <c r="H32" s="1">
        <v>180</v>
      </c>
      <c r="I32" s="1" t="s">
        <v>35</v>
      </c>
      <c r="J32" s="1">
        <v>728</v>
      </c>
      <c r="K32" s="1">
        <f t="shared" si="1"/>
        <v>-101</v>
      </c>
      <c r="L32" s="1"/>
      <c r="M32" s="1"/>
      <c r="N32" s="1"/>
      <c r="O32" s="1">
        <f t="shared" si="2"/>
        <v>125.4</v>
      </c>
      <c r="P32" s="5">
        <f>17*O32-F32</f>
        <v>1750.8000000000002</v>
      </c>
      <c r="Q32" s="5">
        <f t="shared" si="14"/>
        <v>1680</v>
      </c>
      <c r="R32" s="5"/>
      <c r="S32" s="1"/>
      <c r="T32" s="1">
        <f t="shared" si="3"/>
        <v>16.435406698564591</v>
      </c>
      <c r="U32" s="1">
        <f t="shared" si="4"/>
        <v>3.0382775119617222</v>
      </c>
      <c r="V32" s="1">
        <v>67.599999999999994</v>
      </c>
      <c r="W32" s="1">
        <v>157.4</v>
      </c>
      <c r="X32" s="1">
        <v>79.400000000000006</v>
      </c>
      <c r="Y32" s="1">
        <v>78.2</v>
      </c>
      <c r="Z32" s="1">
        <v>91.6</v>
      </c>
      <c r="AA32" s="1" t="s">
        <v>125</v>
      </c>
      <c r="AB32" s="1">
        <f t="shared" si="5"/>
        <v>437.70000000000005</v>
      </c>
      <c r="AC32" s="6">
        <v>12</v>
      </c>
      <c r="AD32" s="10">
        <f t="shared" si="15"/>
        <v>140</v>
      </c>
      <c r="AE32" s="1">
        <f t="shared" si="16"/>
        <v>420</v>
      </c>
      <c r="AF32" s="1">
        <f>VLOOKUP(A32,[1]Sheet!$A:$AH,33,0)</f>
        <v>14</v>
      </c>
      <c r="AG32" s="1">
        <f>VLOOKUP(A32,[1]Sheet!$A:$AH,34,0)</f>
        <v>70</v>
      </c>
      <c r="AH32" s="1">
        <f t="shared" si="17"/>
        <v>2</v>
      </c>
      <c r="AI32" s="1"/>
      <c r="AJ32" s="1" t="str">
        <f>VLOOKUP(A32,[2]Лист1!$A:$B,2,0)</f>
        <v>SU003001</v>
      </c>
      <c r="AK32" s="6">
        <f>VLOOKUP(AJ32,'[3]Бланк заказа'!$A:$AC,6,0)</f>
        <v>0.25</v>
      </c>
      <c r="AL32" s="1">
        <f>VLOOKUP(AJ32,'[3]Бланк заказа'!$A:$AC,7,0)</f>
        <v>12</v>
      </c>
      <c r="AM32" s="1" t="str">
        <f>VLOOKUP(AJ32,'[3]Бланк заказа'!$A:$AC,11,0)</f>
        <v>14</v>
      </c>
      <c r="AN32" s="1">
        <f>VLOOKUP(AJ32,'[3]Бланк заказа'!$A:$AC,10,0)</f>
        <v>70</v>
      </c>
      <c r="AO32" s="1">
        <f t="shared" si="18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8" t="s">
        <v>68</v>
      </c>
      <c r="B33" s="28" t="s">
        <v>38</v>
      </c>
      <c r="C33" s="28"/>
      <c r="D33" s="28"/>
      <c r="E33" s="28"/>
      <c r="F33" s="28"/>
      <c r="G33" s="29">
        <v>0</v>
      </c>
      <c r="H33" s="28">
        <v>180</v>
      </c>
      <c r="I33" s="28" t="s">
        <v>35</v>
      </c>
      <c r="J33" s="28"/>
      <c r="K33" s="28">
        <f t="shared" si="1"/>
        <v>0</v>
      </c>
      <c r="L33" s="28"/>
      <c r="M33" s="28"/>
      <c r="N33" s="28"/>
      <c r="O33" s="28">
        <f t="shared" si="2"/>
        <v>0</v>
      </c>
      <c r="P33" s="30"/>
      <c r="Q33" s="30"/>
      <c r="R33" s="30"/>
      <c r="S33" s="28"/>
      <c r="T33" s="28" t="e">
        <f t="shared" si="3"/>
        <v>#DIV/0!</v>
      </c>
      <c r="U33" s="28" t="e">
        <f t="shared" si="4"/>
        <v>#DIV/0!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 t="s">
        <v>40</v>
      </c>
      <c r="AB33" s="28">
        <f t="shared" si="5"/>
        <v>0</v>
      </c>
      <c r="AC33" s="29">
        <v>0</v>
      </c>
      <c r="AD33" s="31"/>
      <c r="AE33" s="28"/>
      <c r="AF33" s="28">
        <f>VLOOKUP(A33,[1]Sheet!$A:$AH,33,0)</f>
        <v>14</v>
      </c>
      <c r="AG33" s="28">
        <f>VLOOKUP(A33,[1]Sheet!$A:$AH,34,0)</f>
        <v>126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8" t="s">
        <v>69</v>
      </c>
      <c r="B34" s="28" t="s">
        <v>38</v>
      </c>
      <c r="C34" s="28"/>
      <c r="D34" s="28"/>
      <c r="E34" s="28"/>
      <c r="F34" s="28"/>
      <c r="G34" s="29">
        <v>0</v>
      </c>
      <c r="H34" s="28">
        <v>180</v>
      </c>
      <c r="I34" s="28" t="s">
        <v>35</v>
      </c>
      <c r="J34" s="28"/>
      <c r="K34" s="28">
        <f t="shared" si="1"/>
        <v>0</v>
      </c>
      <c r="L34" s="28"/>
      <c r="M34" s="28"/>
      <c r="N34" s="28"/>
      <c r="O34" s="28">
        <f t="shared" si="2"/>
        <v>0</v>
      </c>
      <c r="P34" s="30"/>
      <c r="Q34" s="30"/>
      <c r="R34" s="30"/>
      <c r="S34" s="28"/>
      <c r="T34" s="28" t="e">
        <f t="shared" si="3"/>
        <v>#DIV/0!</v>
      </c>
      <c r="U34" s="28" t="e">
        <f t="shared" si="4"/>
        <v>#DIV/0!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 t="s">
        <v>40</v>
      </c>
      <c r="AB34" s="28">
        <f t="shared" si="5"/>
        <v>0</v>
      </c>
      <c r="AC34" s="29">
        <v>0</v>
      </c>
      <c r="AD34" s="31"/>
      <c r="AE34" s="28"/>
      <c r="AF34" s="28">
        <f>VLOOKUP(A34,[1]Sheet!$A:$AH,33,0)</f>
        <v>14</v>
      </c>
      <c r="AG34" s="28">
        <f>VLOOKUP(A34,[1]Sheet!$A:$AH,34,0)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8" t="s">
        <v>70</v>
      </c>
      <c r="B35" s="28" t="s">
        <v>38</v>
      </c>
      <c r="C35" s="28"/>
      <c r="D35" s="28"/>
      <c r="E35" s="28"/>
      <c r="F35" s="28"/>
      <c r="G35" s="29">
        <v>0</v>
      </c>
      <c r="H35" s="28">
        <v>180</v>
      </c>
      <c r="I35" s="28" t="s">
        <v>35</v>
      </c>
      <c r="J35" s="28"/>
      <c r="K35" s="28">
        <f t="shared" ref="K35:K60" si="19">E35-J35</f>
        <v>0</v>
      </c>
      <c r="L35" s="28"/>
      <c r="M35" s="28"/>
      <c r="N35" s="28"/>
      <c r="O35" s="28">
        <f t="shared" si="2"/>
        <v>0</v>
      </c>
      <c r="P35" s="30"/>
      <c r="Q35" s="30"/>
      <c r="R35" s="30"/>
      <c r="S35" s="28"/>
      <c r="T35" s="28" t="e">
        <f t="shared" si="3"/>
        <v>#DIV/0!</v>
      </c>
      <c r="U35" s="28" t="e">
        <f t="shared" si="4"/>
        <v>#DIV/0!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 t="s">
        <v>40</v>
      </c>
      <c r="AB35" s="28">
        <f t="shared" si="5"/>
        <v>0</v>
      </c>
      <c r="AC35" s="29">
        <v>0</v>
      </c>
      <c r="AD35" s="31"/>
      <c r="AE35" s="28"/>
      <c r="AF35" s="28">
        <f>VLOOKUP(A35,[1]Sheet!$A:$AH,33,0)</f>
        <v>12</v>
      </c>
      <c r="AG35" s="28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71</v>
      </c>
      <c r="B36" s="28" t="s">
        <v>38</v>
      </c>
      <c r="C36" s="28"/>
      <c r="D36" s="28"/>
      <c r="E36" s="28"/>
      <c r="F36" s="28"/>
      <c r="G36" s="29">
        <v>0</v>
      </c>
      <c r="H36" s="28">
        <v>180</v>
      </c>
      <c r="I36" s="28" t="s">
        <v>35</v>
      </c>
      <c r="J36" s="28"/>
      <c r="K36" s="28">
        <f t="shared" si="19"/>
        <v>0</v>
      </c>
      <c r="L36" s="28"/>
      <c r="M36" s="28"/>
      <c r="N36" s="28"/>
      <c r="O36" s="28">
        <f t="shared" si="2"/>
        <v>0</v>
      </c>
      <c r="P36" s="30"/>
      <c r="Q36" s="30"/>
      <c r="R36" s="30"/>
      <c r="S36" s="28"/>
      <c r="T36" s="28" t="e">
        <f t="shared" si="3"/>
        <v>#DIV/0!</v>
      </c>
      <c r="U36" s="28" t="e">
        <f t="shared" si="4"/>
        <v>#DIV/0!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40</v>
      </c>
      <c r="AB36" s="28">
        <f t="shared" si="5"/>
        <v>0</v>
      </c>
      <c r="AC36" s="29">
        <v>0</v>
      </c>
      <c r="AD36" s="31"/>
      <c r="AE36" s="28"/>
      <c r="AF36" s="28">
        <f>VLOOKUP(A36,[1]Sheet!$A:$AH,33,0)</f>
        <v>12</v>
      </c>
      <c r="AG36" s="28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8" t="s">
        <v>72</v>
      </c>
      <c r="B37" s="28" t="s">
        <v>38</v>
      </c>
      <c r="C37" s="28"/>
      <c r="D37" s="28"/>
      <c r="E37" s="28"/>
      <c r="F37" s="28"/>
      <c r="G37" s="29">
        <v>0</v>
      </c>
      <c r="H37" s="28">
        <v>180</v>
      </c>
      <c r="I37" s="28" t="s">
        <v>35</v>
      </c>
      <c r="J37" s="28"/>
      <c r="K37" s="28">
        <f t="shared" si="19"/>
        <v>0</v>
      </c>
      <c r="L37" s="28"/>
      <c r="M37" s="28"/>
      <c r="N37" s="28"/>
      <c r="O37" s="28">
        <f t="shared" si="2"/>
        <v>0</v>
      </c>
      <c r="P37" s="30"/>
      <c r="Q37" s="30"/>
      <c r="R37" s="30"/>
      <c r="S37" s="28"/>
      <c r="T37" s="28" t="e">
        <f t="shared" si="3"/>
        <v>#DIV/0!</v>
      </c>
      <c r="U37" s="28" t="e">
        <f t="shared" si="4"/>
        <v>#DIV/0!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 t="s">
        <v>40</v>
      </c>
      <c r="AB37" s="28">
        <f t="shared" si="5"/>
        <v>0</v>
      </c>
      <c r="AC37" s="29">
        <v>0</v>
      </c>
      <c r="AD37" s="31"/>
      <c r="AE37" s="28"/>
      <c r="AF37" s="28">
        <f>VLOOKUP(A37,[1]Sheet!$A:$AH,33,0)</f>
        <v>12</v>
      </c>
      <c r="AG37" s="28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38</v>
      </c>
      <c r="C38" s="1"/>
      <c r="D38" s="1">
        <v>1248</v>
      </c>
      <c r="E38" s="1">
        <v>338</v>
      </c>
      <c r="F38" s="1">
        <v>909</v>
      </c>
      <c r="G38" s="6">
        <v>0.75</v>
      </c>
      <c r="H38" s="1">
        <v>180</v>
      </c>
      <c r="I38" s="1" t="s">
        <v>35</v>
      </c>
      <c r="J38" s="1">
        <v>432</v>
      </c>
      <c r="K38" s="1">
        <f t="shared" si="19"/>
        <v>-94</v>
      </c>
      <c r="L38" s="1"/>
      <c r="M38" s="1"/>
      <c r="N38" s="1"/>
      <c r="O38" s="1">
        <f t="shared" si="2"/>
        <v>67.599999999999994</v>
      </c>
      <c r="P38" s="5">
        <f>16*O38-F38</f>
        <v>172.59999999999991</v>
      </c>
      <c r="Q38" s="5">
        <f>AC38*AD38</f>
        <v>192</v>
      </c>
      <c r="R38" s="5"/>
      <c r="S38" s="1"/>
      <c r="T38" s="1">
        <f t="shared" si="3"/>
        <v>16.286982248520712</v>
      </c>
      <c r="U38" s="1">
        <f t="shared" si="4"/>
        <v>13.446745562130179</v>
      </c>
      <c r="V38" s="1">
        <v>76.8</v>
      </c>
      <c r="W38" s="1">
        <v>116.4</v>
      </c>
      <c r="X38" s="1">
        <v>70.400000000000006</v>
      </c>
      <c r="Y38" s="1">
        <v>61.4</v>
      </c>
      <c r="Z38" s="1">
        <v>78</v>
      </c>
      <c r="AA38" s="1" t="s">
        <v>125</v>
      </c>
      <c r="AB38" s="1">
        <f t="shared" si="5"/>
        <v>129.44999999999993</v>
      </c>
      <c r="AC38" s="6">
        <v>8</v>
      </c>
      <c r="AD38" s="10">
        <f>MROUND(P38,AC38*AF38)/AC38</f>
        <v>24</v>
      </c>
      <c r="AE38" s="1">
        <f>AD38*AC38*G38</f>
        <v>144</v>
      </c>
      <c r="AF38" s="1">
        <f>VLOOKUP(A38,[1]Sheet!$A:$AH,33,0)</f>
        <v>12</v>
      </c>
      <c r="AG38" s="1">
        <f>VLOOKUP(A38,[1]Sheet!$A:$AH,34,0)</f>
        <v>84</v>
      </c>
      <c r="AH38" s="1">
        <f>AD38/AG38</f>
        <v>0.2857142857142857</v>
      </c>
      <c r="AI38" s="1"/>
      <c r="AJ38" s="1" t="str">
        <f>VLOOKUP(A38,[2]Лист1!$A:$B,2,0)</f>
        <v>SU002345</v>
      </c>
      <c r="AK38" s="6">
        <f>VLOOKUP(AJ38,'[3]Бланк заказа'!$A:$AC,6,0)</f>
        <v>0.75</v>
      </c>
      <c r="AL38" s="1">
        <f>VLOOKUP(AJ38,'[3]Бланк заказа'!$A:$AC,7,0)</f>
        <v>8</v>
      </c>
      <c r="AM38" s="1" t="str">
        <f>VLOOKUP(AJ38,'[3]Бланк заказа'!$A:$AC,11,0)</f>
        <v>12</v>
      </c>
      <c r="AN38" s="1">
        <f>VLOOKUP(AJ38,'[3]Бланк заказа'!$A:$AC,10,0)</f>
        <v>84</v>
      </c>
      <c r="AO38" s="1">
        <f>G38*AC38+AF38+AG38-AK38*AL38-AM38-AN38</f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8" t="s">
        <v>74</v>
      </c>
      <c r="B39" s="28" t="s">
        <v>38</v>
      </c>
      <c r="C39" s="28"/>
      <c r="D39" s="28"/>
      <c r="E39" s="28"/>
      <c r="F39" s="28"/>
      <c r="G39" s="29">
        <v>0</v>
      </c>
      <c r="H39" s="28">
        <v>180</v>
      </c>
      <c r="I39" s="28" t="s">
        <v>35</v>
      </c>
      <c r="J39" s="28"/>
      <c r="K39" s="28">
        <f t="shared" si="19"/>
        <v>0</v>
      </c>
      <c r="L39" s="28"/>
      <c r="M39" s="28"/>
      <c r="N39" s="28"/>
      <c r="O39" s="28">
        <f t="shared" si="2"/>
        <v>0</v>
      </c>
      <c r="P39" s="30"/>
      <c r="Q39" s="30"/>
      <c r="R39" s="30"/>
      <c r="S39" s="28"/>
      <c r="T39" s="28" t="e">
        <f t="shared" si="3"/>
        <v>#DIV/0!</v>
      </c>
      <c r="U39" s="28" t="e">
        <f t="shared" si="4"/>
        <v>#DIV/0!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 t="s">
        <v>40</v>
      </c>
      <c r="AB39" s="28">
        <f t="shared" si="5"/>
        <v>0</v>
      </c>
      <c r="AC39" s="29">
        <v>0</v>
      </c>
      <c r="AD39" s="31"/>
      <c r="AE39" s="28"/>
      <c r="AF39" s="28">
        <f>VLOOKUP(A39,[1]Sheet!$A:$AH,33,0)</f>
        <v>12</v>
      </c>
      <c r="AG39" s="28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1" t="s">
        <v>38</v>
      </c>
      <c r="C40" s="1"/>
      <c r="D40" s="1">
        <v>120</v>
      </c>
      <c r="E40" s="1"/>
      <c r="F40" s="1">
        <v>120</v>
      </c>
      <c r="G40" s="6">
        <v>0.7</v>
      </c>
      <c r="H40" s="1">
        <v>180</v>
      </c>
      <c r="I40" s="1" t="s">
        <v>35</v>
      </c>
      <c r="J40" s="1"/>
      <c r="K40" s="1">
        <f t="shared" si="19"/>
        <v>0</v>
      </c>
      <c r="L40" s="1"/>
      <c r="M40" s="1"/>
      <c r="N40" s="1"/>
      <c r="O40" s="1">
        <f t="shared" si="2"/>
        <v>0</v>
      </c>
      <c r="P40" s="5"/>
      <c r="Q40" s="5">
        <f>AC40*AD40</f>
        <v>0</v>
      </c>
      <c r="R40" s="5"/>
      <c r="S40" s="1"/>
      <c r="T40" s="1" t="e">
        <f t="shared" si="3"/>
        <v>#DIV/0!</v>
      </c>
      <c r="U40" s="1" t="e">
        <f t="shared" si="4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36</v>
      </c>
      <c r="AB40" s="1">
        <f t="shared" si="5"/>
        <v>0</v>
      </c>
      <c r="AC40" s="6">
        <v>10</v>
      </c>
      <c r="AD40" s="10">
        <f>MROUND(P40,AC40*AF40)/AC40</f>
        <v>0</v>
      </c>
      <c r="AE40" s="1">
        <f>AD40*AC40*G40</f>
        <v>0</v>
      </c>
      <c r="AF40" s="1">
        <v>12</v>
      </c>
      <c r="AG40" s="1">
        <v>84</v>
      </c>
      <c r="AH40" s="1">
        <f>AD40/AG40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8" t="s">
        <v>77</v>
      </c>
      <c r="B41" s="28" t="s">
        <v>38</v>
      </c>
      <c r="C41" s="28"/>
      <c r="D41" s="28"/>
      <c r="E41" s="28"/>
      <c r="F41" s="28"/>
      <c r="G41" s="29">
        <v>0</v>
      </c>
      <c r="H41" s="28">
        <v>180</v>
      </c>
      <c r="I41" s="28" t="s">
        <v>35</v>
      </c>
      <c r="J41" s="28"/>
      <c r="K41" s="28">
        <f t="shared" si="19"/>
        <v>0</v>
      </c>
      <c r="L41" s="28"/>
      <c r="M41" s="28"/>
      <c r="N41" s="28"/>
      <c r="O41" s="28">
        <f t="shared" si="2"/>
        <v>0</v>
      </c>
      <c r="P41" s="30"/>
      <c r="Q41" s="30"/>
      <c r="R41" s="30"/>
      <c r="S41" s="28"/>
      <c r="T41" s="28" t="e">
        <f t="shared" si="3"/>
        <v>#DIV/0!</v>
      </c>
      <c r="U41" s="28" t="e">
        <f t="shared" si="4"/>
        <v>#DIV/0!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 t="s">
        <v>40</v>
      </c>
      <c r="AB41" s="28">
        <f t="shared" si="5"/>
        <v>0</v>
      </c>
      <c r="AC41" s="29">
        <v>0</v>
      </c>
      <c r="AD41" s="31"/>
      <c r="AE41" s="28"/>
      <c r="AF41" s="28">
        <v>12</v>
      </c>
      <c r="AG41" s="28"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38</v>
      </c>
      <c r="C42" s="1"/>
      <c r="D42" s="1">
        <v>576</v>
      </c>
      <c r="E42" s="1">
        <v>489</v>
      </c>
      <c r="F42" s="1">
        <v>86</v>
      </c>
      <c r="G42" s="6">
        <v>0.9</v>
      </c>
      <c r="H42" s="1">
        <v>180</v>
      </c>
      <c r="I42" s="1" t="s">
        <v>35</v>
      </c>
      <c r="J42" s="1">
        <v>479</v>
      </c>
      <c r="K42" s="1">
        <f t="shared" si="19"/>
        <v>10</v>
      </c>
      <c r="L42" s="1"/>
      <c r="M42" s="1"/>
      <c r="N42" s="1"/>
      <c r="O42" s="1">
        <f t="shared" si="2"/>
        <v>97.8</v>
      </c>
      <c r="P42" s="5">
        <f>16*O42-F42</f>
        <v>1478.8</v>
      </c>
      <c r="Q42" s="5">
        <f>AC42*AD42</f>
        <v>1440</v>
      </c>
      <c r="R42" s="5"/>
      <c r="S42" s="1"/>
      <c r="T42" s="1">
        <f t="shared" si="3"/>
        <v>15.603271983640083</v>
      </c>
      <c r="U42" s="1">
        <f t="shared" si="4"/>
        <v>0.87934560327198363</v>
      </c>
      <c r="V42" s="1">
        <v>38.6</v>
      </c>
      <c r="W42" s="1">
        <v>131.6</v>
      </c>
      <c r="X42" s="1">
        <v>60.2</v>
      </c>
      <c r="Y42" s="1">
        <v>60.8</v>
      </c>
      <c r="Z42" s="1">
        <v>78</v>
      </c>
      <c r="AA42" s="1" t="s">
        <v>125</v>
      </c>
      <c r="AB42" s="1">
        <f t="shared" si="5"/>
        <v>1330.92</v>
      </c>
      <c r="AC42" s="6">
        <v>8</v>
      </c>
      <c r="AD42" s="10">
        <f>MROUND(P42,AC42*AF42)/AC42</f>
        <v>180</v>
      </c>
      <c r="AE42" s="1">
        <f>AD42*AC42*G42</f>
        <v>1296</v>
      </c>
      <c r="AF42" s="1">
        <v>12</v>
      </c>
      <c r="AG42" s="1">
        <v>84</v>
      </c>
      <c r="AH42" s="1">
        <f>AD42/AG42</f>
        <v>2.1428571428571428</v>
      </c>
      <c r="AI42" s="1"/>
      <c r="AJ42" s="1" t="str">
        <f>VLOOKUP(A42,[2]Лист1!$A:$B,2,0)</f>
        <v>SU002624</v>
      </c>
      <c r="AK42" s="6">
        <f>VLOOKUP(AJ42,'[3]Бланк заказа'!$A:$AC,6,0)</f>
        <v>0.9</v>
      </c>
      <c r="AL42" s="1">
        <f>VLOOKUP(AJ42,'[3]Бланк заказа'!$A:$AC,7,0)</f>
        <v>8</v>
      </c>
      <c r="AM42" s="1" t="str">
        <f>VLOOKUP(AJ42,'[3]Бланк заказа'!$A:$AC,11,0)</f>
        <v>12</v>
      </c>
      <c r="AN42" s="1">
        <f>VLOOKUP(AJ42,'[3]Бланк заказа'!$A:$AC,10,0)</f>
        <v>84</v>
      </c>
      <c r="AO42" s="1">
        <f>G42*AC42+AF42+AG42-AK42*AL42-AM42-AN42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8" t="s">
        <v>79</v>
      </c>
      <c r="B43" s="28" t="s">
        <v>38</v>
      </c>
      <c r="C43" s="28"/>
      <c r="D43" s="28"/>
      <c r="E43" s="28"/>
      <c r="F43" s="28"/>
      <c r="G43" s="29">
        <v>0</v>
      </c>
      <c r="H43" s="28">
        <v>180</v>
      </c>
      <c r="I43" s="28" t="s">
        <v>35</v>
      </c>
      <c r="J43" s="28"/>
      <c r="K43" s="28">
        <f t="shared" si="19"/>
        <v>0</v>
      </c>
      <c r="L43" s="28"/>
      <c r="M43" s="28"/>
      <c r="N43" s="28"/>
      <c r="O43" s="28">
        <f t="shared" si="2"/>
        <v>0</v>
      </c>
      <c r="P43" s="30"/>
      <c r="Q43" s="30"/>
      <c r="R43" s="30"/>
      <c r="S43" s="28"/>
      <c r="T43" s="28" t="e">
        <f t="shared" si="3"/>
        <v>#DIV/0!</v>
      </c>
      <c r="U43" s="28" t="e">
        <f t="shared" si="4"/>
        <v>#DIV/0!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 t="s">
        <v>40</v>
      </c>
      <c r="AB43" s="28">
        <f t="shared" si="5"/>
        <v>0</v>
      </c>
      <c r="AC43" s="29">
        <v>0</v>
      </c>
      <c r="AD43" s="31"/>
      <c r="AE43" s="28"/>
      <c r="AF43" s="28">
        <v>12</v>
      </c>
      <c r="AG43" s="28"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80</v>
      </c>
      <c r="B44" s="1" t="s">
        <v>38</v>
      </c>
      <c r="C44" s="1"/>
      <c r="D44" s="1">
        <v>192</v>
      </c>
      <c r="E44" s="1"/>
      <c r="F44" s="1">
        <v>192</v>
      </c>
      <c r="G44" s="6">
        <v>0.4</v>
      </c>
      <c r="H44" s="1">
        <v>180</v>
      </c>
      <c r="I44" s="1" t="s">
        <v>35</v>
      </c>
      <c r="J44" s="1"/>
      <c r="K44" s="1">
        <f t="shared" si="19"/>
        <v>0</v>
      </c>
      <c r="L44" s="1"/>
      <c r="M44" s="1"/>
      <c r="N44" s="1"/>
      <c r="O44" s="1">
        <f t="shared" si="2"/>
        <v>0</v>
      </c>
      <c r="P44" s="5"/>
      <c r="Q44" s="5">
        <f>AC44*AD44</f>
        <v>0</v>
      </c>
      <c r="R44" s="5"/>
      <c r="S44" s="1"/>
      <c r="T44" s="1" t="e">
        <f t="shared" si="3"/>
        <v>#DIV/0!</v>
      </c>
      <c r="U44" s="1" t="e">
        <f t="shared" si="4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36</v>
      </c>
      <c r="AB44" s="1">
        <f t="shared" si="5"/>
        <v>0</v>
      </c>
      <c r="AC44" s="6">
        <v>16</v>
      </c>
      <c r="AD44" s="10">
        <f>MROUND(P44,AC44*AF44)/AC44</f>
        <v>0</v>
      </c>
      <c r="AE44" s="1">
        <f>AD44*AC44*G44</f>
        <v>0</v>
      </c>
      <c r="AF44" s="1">
        <v>12</v>
      </c>
      <c r="AG44" s="1">
        <v>84</v>
      </c>
      <c r="AH44" s="1">
        <f>AD44/AG44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81</v>
      </c>
      <c r="B45" s="22" t="s">
        <v>38</v>
      </c>
      <c r="C45" s="22">
        <v>10</v>
      </c>
      <c r="D45" s="22">
        <v>1920</v>
      </c>
      <c r="E45" s="22">
        <v>820</v>
      </c>
      <c r="F45" s="22">
        <v>1110</v>
      </c>
      <c r="G45" s="23">
        <v>0</v>
      </c>
      <c r="H45" s="22">
        <v>180</v>
      </c>
      <c r="I45" s="22" t="s">
        <v>50</v>
      </c>
      <c r="J45" s="22">
        <v>807</v>
      </c>
      <c r="K45" s="22">
        <f t="shared" si="19"/>
        <v>13</v>
      </c>
      <c r="L45" s="22"/>
      <c r="M45" s="22"/>
      <c r="N45" s="22"/>
      <c r="O45" s="22">
        <f t="shared" si="2"/>
        <v>164</v>
      </c>
      <c r="P45" s="24"/>
      <c r="Q45" s="24"/>
      <c r="R45" s="24"/>
      <c r="S45" s="22"/>
      <c r="T45" s="22">
        <f t="shared" si="3"/>
        <v>6.7682926829268295</v>
      </c>
      <c r="U45" s="22">
        <f t="shared" si="4"/>
        <v>6.7682926829268295</v>
      </c>
      <c r="V45" s="22">
        <v>82.4</v>
      </c>
      <c r="W45" s="22">
        <v>235.6</v>
      </c>
      <c r="X45" s="22">
        <v>115.8</v>
      </c>
      <c r="Y45" s="22">
        <v>134.4</v>
      </c>
      <c r="Z45" s="22">
        <v>161.4</v>
      </c>
      <c r="AA45" s="22" t="s">
        <v>76</v>
      </c>
      <c r="AB45" s="22">
        <f t="shared" si="5"/>
        <v>0</v>
      </c>
      <c r="AC45" s="23">
        <v>0</v>
      </c>
      <c r="AD45" s="25"/>
      <c r="AE45" s="22"/>
      <c r="AF45" s="22"/>
      <c r="AG45" s="22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2" t="s">
        <v>82</v>
      </c>
      <c r="B46" s="22" t="s">
        <v>38</v>
      </c>
      <c r="C46" s="22"/>
      <c r="D46" s="22">
        <v>384</v>
      </c>
      <c r="E46" s="22">
        <v>292</v>
      </c>
      <c r="F46" s="22">
        <v>92</v>
      </c>
      <c r="G46" s="23">
        <v>0</v>
      </c>
      <c r="H46" s="22">
        <v>180</v>
      </c>
      <c r="I46" s="22" t="s">
        <v>50</v>
      </c>
      <c r="J46" s="22">
        <v>290</v>
      </c>
      <c r="K46" s="22">
        <f t="shared" si="19"/>
        <v>2</v>
      </c>
      <c r="L46" s="22"/>
      <c r="M46" s="22"/>
      <c r="N46" s="22"/>
      <c r="O46" s="22">
        <f t="shared" si="2"/>
        <v>58.4</v>
      </c>
      <c r="P46" s="24"/>
      <c r="Q46" s="24"/>
      <c r="R46" s="24"/>
      <c r="S46" s="22"/>
      <c r="T46" s="22">
        <f t="shared" si="3"/>
        <v>1.5753424657534247</v>
      </c>
      <c r="U46" s="22">
        <f t="shared" si="4"/>
        <v>1.5753424657534247</v>
      </c>
      <c r="V46" s="22">
        <v>0</v>
      </c>
      <c r="W46" s="22">
        <v>108.2</v>
      </c>
      <c r="X46" s="22">
        <v>16.600000000000001</v>
      </c>
      <c r="Y46" s="22">
        <v>33.799999999999997</v>
      </c>
      <c r="Z46" s="22">
        <v>26.2</v>
      </c>
      <c r="AA46" s="22" t="s">
        <v>76</v>
      </c>
      <c r="AB46" s="22">
        <f t="shared" si="5"/>
        <v>0</v>
      </c>
      <c r="AC46" s="23">
        <v>0</v>
      </c>
      <c r="AD46" s="25"/>
      <c r="AE46" s="22"/>
      <c r="AF46" s="22"/>
      <c r="AG46" s="22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40</v>
      </c>
      <c r="D47" s="1">
        <v>2880</v>
      </c>
      <c r="E47" s="1">
        <v>595</v>
      </c>
      <c r="F47" s="1">
        <v>2285</v>
      </c>
      <c r="G47" s="6">
        <v>1</v>
      </c>
      <c r="H47" s="1">
        <v>180</v>
      </c>
      <c r="I47" s="1" t="s">
        <v>35</v>
      </c>
      <c r="J47" s="1">
        <v>595</v>
      </c>
      <c r="K47" s="1">
        <f t="shared" si="19"/>
        <v>0</v>
      </c>
      <c r="L47" s="1"/>
      <c r="M47" s="1"/>
      <c r="N47" s="1"/>
      <c r="O47" s="1">
        <f t="shared" si="2"/>
        <v>119</v>
      </c>
      <c r="P47" s="5"/>
      <c r="Q47" s="5">
        <f t="shared" ref="Q47:Q49" si="20">AC47*AD47</f>
        <v>0</v>
      </c>
      <c r="R47" s="5"/>
      <c r="S47" s="1"/>
      <c r="T47" s="1">
        <f t="shared" si="3"/>
        <v>19.201680672268907</v>
      </c>
      <c r="U47" s="1">
        <f t="shared" si="4"/>
        <v>19.201680672268907</v>
      </c>
      <c r="V47" s="1">
        <v>180</v>
      </c>
      <c r="W47" s="1">
        <v>239</v>
      </c>
      <c r="X47" s="1">
        <v>159</v>
      </c>
      <c r="Y47" s="1">
        <v>168</v>
      </c>
      <c r="Z47" s="1">
        <v>186</v>
      </c>
      <c r="AA47" s="1" t="s">
        <v>125</v>
      </c>
      <c r="AB47" s="1">
        <f t="shared" si="5"/>
        <v>0</v>
      </c>
      <c r="AC47" s="6">
        <v>10</v>
      </c>
      <c r="AD47" s="10">
        <f t="shared" ref="AD47:AD49" si="21">MROUND(P47,AC47*AF47)/AC47</f>
        <v>0</v>
      </c>
      <c r="AE47" s="1">
        <f t="shared" ref="AE47:AE49" si="22">AD47*AC47*G47</f>
        <v>0</v>
      </c>
      <c r="AF47" s="1">
        <v>12</v>
      </c>
      <c r="AG47" s="1">
        <v>84</v>
      </c>
      <c r="AH47" s="1">
        <f t="shared" ref="AH47:AH49" si="23">AD47/AG47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1" t="s">
        <v>84</v>
      </c>
      <c r="B48" s="1" t="s">
        <v>38</v>
      </c>
      <c r="C48" s="1"/>
      <c r="D48" s="1">
        <v>192</v>
      </c>
      <c r="E48" s="1"/>
      <c r="F48" s="1">
        <v>192</v>
      </c>
      <c r="G48" s="6">
        <v>0.4</v>
      </c>
      <c r="H48" s="1">
        <v>180</v>
      </c>
      <c r="I48" s="1" t="s">
        <v>35</v>
      </c>
      <c r="J48" s="1"/>
      <c r="K48" s="1">
        <f t="shared" si="19"/>
        <v>0</v>
      </c>
      <c r="L48" s="1"/>
      <c r="M48" s="1"/>
      <c r="N48" s="1"/>
      <c r="O48" s="1">
        <f t="shared" si="2"/>
        <v>0</v>
      </c>
      <c r="P48" s="5"/>
      <c r="Q48" s="5">
        <f t="shared" si="20"/>
        <v>0</v>
      </c>
      <c r="R48" s="5"/>
      <c r="S48" s="1"/>
      <c r="T48" s="1" t="e">
        <f t="shared" si="3"/>
        <v>#DIV/0!</v>
      </c>
      <c r="U48" s="1" t="e">
        <f t="shared" si="4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36</v>
      </c>
      <c r="AB48" s="1">
        <f t="shared" si="5"/>
        <v>0</v>
      </c>
      <c r="AC48" s="6">
        <v>16</v>
      </c>
      <c r="AD48" s="10">
        <f t="shared" si="21"/>
        <v>0</v>
      </c>
      <c r="AE48" s="1">
        <f t="shared" si="22"/>
        <v>0</v>
      </c>
      <c r="AF48" s="1">
        <v>12</v>
      </c>
      <c r="AG48" s="1">
        <v>84</v>
      </c>
      <c r="AH48" s="1">
        <f t="shared" si="2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1" t="s">
        <v>85</v>
      </c>
      <c r="B49" s="1" t="s">
        <v>38</v>
      </c>
      <c r="C49" s="1"/>
      <c r="D49" s="1">
        <v>120</v>
      </c>
      <c r="E49" s="1"/>
      <c r="F49" s="1">
        <v>120</v>
      </c>
      <c r="G49" s="6">
        <v>0.7</v>
      </c>
      <c r="H49" s="1">
        <v>180</v>
      </c>
      <c r="I49" s="1" t="s">
        <v>35</v>
      </c>
      <c r="J49" s="1"/>
      <c r="K49" s="1">
        <f t="shared" si="19"/>
        <v>0</v>
      </c>
      <c r="L49" s="1"/>
      <c r="M49" s="1"/>
      <c r="N49" s="1"/>
      <c r="O49" s="1">
        <f t="shared" si="2"/>
        <v>0</v>
      </c>
      <c r="P49" s="5"/>
      <c r="Q49" s="5">
        <f t="shared" si="20"/>
        <v>0</v>
      </c>
      <c r="R49" s="5"/>
      <c r="S49" s="1"/>
      <c r="T49" s="1" t="e">
        <f t="shared" si="3"/>
        <v>#DIV/0!</v>
      </c>
      <c r="U49" s="1" t="e">
        <f t="shared" si="4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 t="s">
        <v>36</v>
      </c>
      <c r="AB49" s="1">
        <f t="shared" si="5"/>
        <v>0</v>
      </c>
      <c r="AC49" s="6">
        <v>10</v>
      </c>
      <c r="AD49" s="10">
        <f t="shared" si="21"/>
        <v>0</v>
      </c>
      <c r="AE49" s="1">
        <f t="shared" si="22"/>
        <v>0</v>
      </c>
      <c r="AF49" s="1">
        <v>12</v>
      </c>
      <c r="AG49" s="1">
        <v>84</v>
      </c>
      <c r="AH49" s="1">
        <f t="shared" si="23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2" t="s">
        <v>86</v>
      </c>
      <c r="B50" s="22" t="s">
        <v>38</v>
      </c>
      <c r="C50" s="22">
        <v>204</v>
      </c>
      <c r="D50" s="22">
        <v>2688</v>
      </c>
      <c r="E50" s="22">
        <v>1326</v>
      </c>
      <c r="F50" s="22">
        <v>1370</v>
      </c>
      <c r="G50" s="23">
        <v>0</v>
      </c>
      <c r="H50" s="22">
        <v>180</v>
      </c>
      <c r="I50" s="22" t="s">
        <v>50</v>
      </c>
      <c r="J50" s="22">
        <v>1312</v>
      </c>
      <c r="K50" s="22">
        <f t="shared" si="19"/>
        <v>14</v>
      </c>
      <c r="L50" s="22"/>
      <c r="M50" s="22"/>
      <c r="N50" s="22"/>
      <c r="O50" s="22">
        <f t="shared" si="2"/>
        <v>265.2</v>
      </c>
      <c r="P50" s="24"/>
      <c r="Q50" s="24"/>
      <c r="R50" s="24"/>
      <c r="S50" s="22"/>
      <c r="T50" s="22">
        <f t="shared" si="3"/>
        <v>5.1659125188536956</v>
      </c>
      <c r="U50" s="22">
        <f t="shared" si="4"/>
        <v>5.1659125188536956</v>
      </c>
      <c r="V50" s="22">
        <v>292.2</v>
      </c>
      <c r="W50" s="22">
        <v>349.4</v>
      </c>
      <c r="X50" s="22">
        <v>210.2</v>
      </c>
      <c r="Y50" s="22">
        <v>269.8</v>
      </c>
      <c r="Z50" s="22">
        <v>233</v>
      </c>
      <c r="AA50" s="22" t="s">
        <v>76</v>
      </c>
      <c r="AB50" s="22">
        <f t="shared" si="5"/>
        <v>0</v>
      </c>
      <c r="AC50" s="23">
        <v>0</v>
      </c>
      <c r="AD50" s="25"/>
      <c r="AE50" s="22"/>
      <c r="AF50" s="22"/>
      <c r="AG50" s="22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2" t="s">
        <v>87</v>
      </c>
      <c r="B51" s="22" t="s">
        <v>38</v>
      </c>
      <c r="C51" s="22"/>
      <c r="D51" s="22">
        <v>384</v>
      </c>
      <c r="E51" s="22">
        <v>255</v>
      </c>
      <c r="F51" s="22">
        <v>129</v>
      </c>
      <c r="G51" s="23">
        <v>0</v>
      </c>
      <c r="H51" s="22">
        <v>180</v>
      </c>
      <c r="I51" s="22" t="s">
        <v>50</v>
      </c>
      <c r="J51" s="22">
        <v>251</v>
      </c>
      <c r="K51" s="22">
        <f t="shared" si="19"/>
        <v>4</v>
      </c>
      <c r="L51" s="22"/>
      <c r="M51" s="22"/>
      <c r="N51" s="22"/>
      <c r="O51" s="22">
        <f t="shared" si="2"/>
        <v>51</v>
      </c>
      <c r="P51" s="24"/>
      <c r="Q51" s="24"/>
      <c r="R51" s="24"/>
      <c r="S51" s="22"/>
      <c r="T51" s="22">
        <f t="shared" si="3"/>
        <v>2.5294117647058822</v>
      </c>
      <c r="U51" s="22">
        <f t="shared" si="4"/>
        <v>2.5294117647058822</v>
      </c>
      <c r="V51" s="22">
        <v>29.8</v>
      </c>
      <c r="W51" s="22">
        <v>118.4</v>
      </c>
      <c r="X51" s="22">
        <v>15.4</v>
      </c>
      <c r="Y51" s="22">
        <v>29</v>
      </c>
      <c r="Z51" s="22">
        <v>22.2</v>
      </c>
      <c r="AA51" s="22" t="s">
        <v>76</v>
      </c>
      <c r="AB51" s="22">
        <f t="shared" si="5"/>
        <v>0</v>
      </c>
      <c r="AC51" s="23">
        <v>0</v>
      </c>
      <c r="AD51" s="25"/>
      <c r="AE51" s="22"/>
      <c r="AF51" s="22"/>
      <c r="AG51" s="2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88</v>
      </c>
      <c r="B52" s="1" t="s">
        <v>38</v>
      </c>
      <c r="C52" s="1"/>
      <c r="D52" s="1">
        <v>192</v>
      </c>
      <c r="E52" s="1"/>
      <c r="F52" s="1">
        <v>192</v>
      </c>
      <c r="G52" s="6">
        <v>0.4</v>
      </c>
      <c r="H52" s="1">
        <v>180</v>
      </c>
      <c r="I52" s="1" t="s">
        <v>35</v>
      </c>
      <c r="J52" s="1"/>
      <c r="K52" s="1">
        <f t="shared" si="19"/>
        <v>0</v>
      </c>
      <c r="L52" s="1"/>
      <c r="M52" s="1"/>
      <c r="N52" s="1"/>
      <c r="O52" s="1">
        <f t="shared" si="2"/>
        <v>0</v>
      </c>
      <c r="P52" s="5"/>
      <c r="Q52" s="5">
        <f t="shared" ref="Q52:Q53" si="24">AC52*AD52</f>
        <v>0</v>
      </c>
      <c r="R52" s="5"/>
      <c r="S52" s="1"/>
      <c r="T52" s="1" t="e">
        <f t="shared" si="3"/>
        <v>#DIV/0!</v>
      </c>
      <c r="U52" s="1" t="e">
        <f t="shared" si="4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36</v>
      </c>
      <c r="AB52" s="1">
        <f t="shared" si="5"/>
        <v>0</v>
      </c>
      <c r="AC52" s="6">
        <v>16</v>
      </c>
      <c r="AD52" s="10">
        <f t="shared" ref="AD52:AD53" si="25">MROUND(P52,AC52*AF52)/AC52</f>
        <v>0</v>
      </c>
      <c r="AE52" s="1">
        <f t="shared" ref="AE52:AE53" si="26">AD52*AC52*G52</f>
        <v>0</v>
      </c>
      <c r="AF52" s="1">
        <v>12</v>
      </c>
      <c r="AG52" s="1">
        <v>84</v>
      </c>
      <c r="AH52" s="1">
        <f t="shared" ref="AH52:AH53" si="27">AD52/AG52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89</v>
      </c>
      <c r="B53" s="1" t="s">
        <v>38</v>
      </c>
      <c r="C53" s="1"/>
      <c r="D53" s="1">
        <v>120</v>
      </c>
      <c r="E53" s="1"/>
      <c r="F53" s="1">
        <v>120</v>
      </c>
      <c r="G53" s="6">
        <v>0.7</v>
      </c>
      <c r="H53" s="1">
        <v>180</v>
      </c>
      <c r="I53" s="1" t="s">
        <v>35</v>
      </c>
      <c r="J53" s="1"/>
      <c r="K53" s="1">
        <f t="shared" si="19"/>
        <v>0</v>
      </c>
      <c r="L53" s="1"/>
      <c r="M53" s="1"/>
      <c r="N53" s="1"/>
      <c r="O53" s="1">
        <f t="shared" si="2"/>
        <v>0</v>
      </c>
      <c r="P53" s="5"/>
      <c r="Q53" s="5">
        <f t="shared" si="24"/>
        <v>0</v>
      </c>
      <c r="R53" s="5"/>
      <c r="S53" s="1"/>
      <c r="T53" s="1" t="e">
        <f t="shared" si="3"/>
        <v>#DIV/0!</v>
      </c>
      <c r="U53" s="1" t="e">
        <f t="shared" si="4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36</v>
      </c>
      <c r="AB53" s="1">
        <f t="shared" si="5"/>
        <v>0</v>
      </c>
      <c r="AC53" s="6">
        <v>10</v>
      </c>
      <c r="AD53" s="10">
        <f t="shared" si="25"/>
        <v>0</v>
      </c>
      <c r="AE53" s="1">
        <f t="shared" si="26"/>
        <v>0</v>
      </c>
      <c r="AF53" s="1">
        <v>12</v>
      </c>
      <c r="AG53" s="1">
        <v>84</v>
      </c>
      <c r="AH53" s="1">
        <f t="shared" si="2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2" t="s">
        <v>90</v>
      </c>
      <c r="B54" s="22" t="s">
        <v>38</v>
      </c>
      <c r="C54" s="22">
        <v>6</v>
      </c>
      <c r="D54" s="22"/>
      <c r="E54" s="22"/>
      <c r="F54" s="22">
        <v>6</v>
      </c>
      <c r="G54" s="23">
        <v>0</v>
      </c>
      <c r="H54" s="22">
        <v>180</v>
      </c>
      <c r="I54" s="22" t="s">
        <v>50</v>
      </c>
      <c r="J54" s="22"/>
      <c r="K54" s="22">
        <f t="shared" si="19"/>
        <v>0</v>
      </c>
      <c r="L54" s="22"/>
      <c r="M54" s="22"/>
      <c r="N54" s="22"/>
      <c r="O54" s="22">
        <f t="shared" si="2"/>
        <v>0</v>
      </c>
      <c r="P54" s="24"/>
      <c r="Q54" s="24"/>
      <c r="R54" s="24"/>
      <c r="S54" s="22"/>
      <c r="T54" s="22" t="e">
        <f t="shared" si="3"/>
        <v>#DIV/0!</v>
      </c>
      <c r="U54" s="22" t="e">
        <f t="shared" si="4"/>
        <v>#DIV/0!</v>
      </c>
      <c r="V54" s="22">
        <v>4.5999999999999996</v>
      </c>
      <c r="W54" s="22">
        <v>3.2</v>
      </c>
      <c r="X54" s="22">
        <v>5.8</v>
      </c>
      <c r="Y54" s="22">
        <v>3.4</v>
      </c>
      <c r="Z54" s="22">
        <v>6.2</v>
      </c>
      <c r="AA54" s="26" t="s">
        <v>126</v>
      </c>
      <c r="AB54" s="22">
        <f t="shared" si="5"/>
        <v>0</v>
      </c>
      <c r="AC54" s="23">
        <v>0</v>
      </c>
      <c r="AD54" s="25"/>
      <c r="AE54" s="22"/>
      <c r="AF54" s="22"/>
      <c r="AG54" s="2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38</v>
      </c>
      <c r="C55" s="1">
        <v>88</v>
      </c>
      <c r="D55" s="1"/>
      <c r="E55" s="1">
        <v>15</v>
      </c>
      <c r="F55" s="1">
        <v>73</v>
      </c>
      <c r="G55" s="6">
        <v>0.7</v>
      </c>
      <c r="H55" s="1">
        <v>180</v>
      </c>
      <c r="I55" s="1" t="s">
        <v>35</v>
      </c>
      <c r="J55" s="1">
        <v>15</v>
      </c>
      <c r="K55" s="1">
        <f t="shared" si="19"/>
        <v>0</v>
      </c>
      <c r="L55" s="1"/>
      <c r="M55" s="1"/>
      <c r="N55" s="1"/>
      <c r="O55" s="1">
        <f t="shared" si="2"/>
        <v>3</v>
      </c>
      <c r="P55" s="5"/>
      <c r="Q55" s="5">
        <f t="shared" ref="Q55:Q63" si="28">AC55*AD55</f>
        <v>0</v>
      </c>
      <c r="R55" s="5"/>
      <c r="S55" s="1"/>
      <c r="T55" s="1">
        <f t="shared" si="3"/>
        <v>24.333333333333332</v>
      </c>
      <c r="U55" s="1">
        <f t="shared" si="4"/>
        <v>24.333333333333332</v>
      </c>
      <c r="V55" s="1">
        <v>6.8</v>
      </c>
      <c r="W55" s="1">
        <v>4.4000000000000004</v>
      </c>
      <c r="X55" s="1">
        <v>7.6</v>
      </c>
      <c r="Y55" s="1">
        <v>8.4</v>
      </c>
      <c r="Z55" s="1">
        <v>4.2</v>
      </c>
      <c r="AA55" s="26" t="s">
        <v>130</v>
      </c>
      <c r="AB55" s="1">
        <f t="shared" si="5"/>
        <v>0</v>
      </c>
      <c r="AC55" s="6">
        <v>10</v>
      </c>
      <c r="AD55" s="10">
        <f t="shared" ref="AD55:AD63" si="29">MROUND(P55,AC55*AF55)/AC55</f>
        <v>0</v>
      </c>
      <c r="AE55" s="1">
        <f t="shared" ref="AE55:AE63" si="30">AD55*AC55*G55</f>
        <v>0</v>
      </c>
      <c r="AF55" s="1">
        <f>VLOOKUP(A55,[1]Sheet!$A:$AH,33,0)</f>
        <v>12</v>
      </c>
      <c r="AG55" s="1">
        <f>VLOOKUP(A55,[1]Sheet!$A:$AH,34,0)</f>
        <v>84</v>
      </c>
      <c r="AH55" s="1">
        <f t="shared" ref="AH55:AH63" si="31">AD55/AG55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38</v>
      </c>
      <c r="C56" s="1">
        <v>115</v>
      </c>
      <c r="D56" s="1">
        <v>96</v>
      </c>
      <c r="E56" s="1">
        <v>48</v>
      </c>
      <c r="F56" s="1">
        <v>157</v>
      </c>
      <c r="G56" s="6">
        <v>0.7</v>
      </c>
      <c r="H56" s="1">
        <v>180</v>
      </c>
      <c r="I56" s="1" t="s">
        <v>35</v>
      </c>
      <c r="J56" s="1">
        <v>48</v>
      </c>
      <c r="K56" s="1">
        <f t="shared" si="19"/>
        <v>0</v>
      </c>
      <c r="L56" s="1"/>
      <c r="M56" s="1"/>
      <c r="N56" s="1"/>
      <c r="O56" s="1">
        <f t="shared" si="2"/>
        <v>9.6</v>
      </c>
      <c r="P56" s="5"/>
      <c r="Q56" s="5">
        <f t="shared" si="28"/>
        <v>0</v>
      </c>
      <c r="R56" s="5"/>
      <c r="S56" s="1"/>
      <c r="T56" s="1">
        <f t="shared" si="3"/>
        <v>16.354166666666668</v>
      </c>
      <c r="U56" s="1">
        <f t="shared" si="4"/>
        <v>16.354166666666668</v>
      </c>
      <c r="V56" s="1">
        <v>12.4</v>
      </c>
      <c r="W56" s="1">
        <v>7</v>
      </c>
      <c r="X56" s="1">
        <v>14.6</v>
      </c>
      <c r="Y56" s="1">
        <v>15.2</v>
      </c>
      <c r="Z56" s="1">
        <v>15.8</v>
      </c>
      <c r="AA56" s="1"/>
      <c r="AB56" s="1">
        <f t="shared" si="5"/>
        <v>0</v>
      </c>
      <c r="AC56" s="6">
        <v>8</v>
      </c>
      <c r="AD56" s="10">
        <f t="shared" si="29"/>
        <v>0</v>
      </c>
      <c r="AE56" s="1">
        <f t="shared" si="30"/>
        <v>0</v>
      </c>
      <c r="AF56" s="1">
        <f>VLOOKUP(A56,[1]Sheet!$A:$AH,33,0)</f>
        <v>12</v>
      </c>
      <c r="AG56" s="1">
        <f>VLOOKUP(A56,[1]Sheet!$A:$AH,34,0)</f>
        <v>84</v>
      </c>
      <c r="AH56" s="1">
        <f t="shared" si="3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38</v>
      </c>
      <c r="C57" s="1">
        <v>144</v>
      </c>
      <c r="D57" s="1">
        <v>96</v>
      </c>
      <c r="E57" s="1">
        <v>58</v>
      </c>
      <c r="F57" s="1">
        <v>166</v>
      </c>
      <c r="G57" s="6">
        <v>0.7</v>
      </c>
      <c r="H57" s="1">
        <v>180</v>
      </c>
      <c r="I57" s="1" t="s">
        <v>35</v>
      </c>
      <c r="J57" s="1">
        <v>58</v>
      </c>
      <c r="K57" s="1">
        <f t="shared" si="19"/>
        <v>0</v>
      </c>
      <c r="L57" s="1"/>
      <c r="M57" s="1"/>
      <c r="N57" s="1"/>
      <c r="O57" s="1">
        <f t="shared" si="2"/>
        <v>11.6</v>
      </c>
      <c r="P57" s="5"/>
      <c r="Q57" s="5">
        <f t="shared" si="28"/>
        <v>0</v>
      </c>
      <c r="R57" s="5"/>
      <c r="S57" s="1"/>
      <c r="T57" s="1">
        <f t="shared" si="3"/>
        <v>14.310344827586208</v>
      </c>
      <c r="U57" s="1">
        <f t="shared" si="4"/>
        <v>14.310344827586208</v>
      </c>
      <c r="V57" s="1">
        <v>12.2</v>
      </c>
      <c r="W57" s="1">
        <v>7.6</v>
      </c>
      <c r="X57" s="1">
        <v>11.6</v>
      </c>
      <c r="Y57" s="1">
        <v>9.8000000000000007</v>
      </c>
      <c r="Z57" s="1">
        <v>13.6</v>
      </c>
      <c r="AA57" s="1"/>
      <c r="AB57" s="1">
        <f t="shared" si="5"/>
        <v>0</v>
      </c>
      <c r="AC57" s="6">
        <v>8</v>
      </c>
      <c r="AD57" s="10">
        <f t="shared" si="29"/>
        <v>0</v>
      </c>
      <c r="AE57" s="1">
        <f t="shared" si="30"/>
        <v>0</v>
      </c>
      <c r="AF57" s="1">
        <f>VLOOKUP(A57,[1]Sheet!$A:$AH,33,0)</f>
        <v>12</v>
      </c>
      <c r="AG57" s="1">
        <f>VLOOKUP(A57,[1]Sheet!$A:$AH,34,0)</f>
        <v>84</v>
      </c>
      <c r="AH57" s="1">
        <f t="shared" si="3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38</v>
      </c>
      <c r="C58" s="1">
        <v>77</v>
      </c>
      <c r="D58" s="1">
        <v>96</v>
      </c>
      <c r="E58" s="1">
        <v>80</v>
      </c>
      <c r="F58" s="1">
        <v>88</v>
      </c>
      <c r="G58" s="6">
        <v>0.7</v>
      </c>
      <c r="H58" s="1">
        <v>180</v>
      </c>
      <c r="I58" s="1" t="s">
        <v>35</v>
      </c>
      <c r="J58" s="1">
        <v>80</v>
      </c>
      <c r="K58" s="1">
        <f t="shared" si="19"/>
        <v>0</v>
      </c>
      <c r="L58" s="1"/>
      <c r="M58" s="1"/>
      <c r="N58" s="1"/>
      <c r="O58" s="1">
        <f t="shared" si="2"/>
        <v>16</v>
      </c>
      <c r="P58" s="5">
        <f t="shared" ref="P58:P59" si="32">16*O58-F58</f>
        <v>168</v>
      </c>
      <c r="Q58" s="5">
        <f t="shared" si="28"/>
        <v>192</v>
      </c>
      <c r="R58" s="5"/>
      <c r="S58" s="1"/>
      <c r="T58" s="1">
        <f t="shared" si="3"/>
        <v>17.5</v>
      </c>
      <c r="U58" s="1">
        <f t="shared" si="4"/>
        <v>5.5</v>
      </c>
      <c r="V58" s="1">
        <v>6.2</v>
      </c>
      <c r="W58" s="1">
        <v>14</v>
      </c>
      <c r="X58" s="1">
        <v>8.1999999999999993</v>
      </c>
      <c r="Y58" s="1">
        <v>7.8</v>
      </c>
      <c r="Z58" s="1">
        <v>7.8</v>
      </c>
      <c r="AA58" s="1"/>
      <c r="AB58" s="1">
        <f t="shared" si="5"/>
        <v>117.6</v>
      </c>
      <c r="AC58" s="6">
        <v>8</v>
      </c>
      <c r="AD58" s="10">
        <f t="shared" si="29"/>
        <v>24</v>
      </c>
      <c r="AE58" s="1">
        <f t="shared" si="30"/>
        <v>134.39999999999998</v>
      </c>
      <c r="AF58" s="1">
        <f>VLOOKUP(A58,[1]Sheet!$A:$AH,33,0)</f>
        <v>12</v>
      </c>
      <c r="AG58" s="1">
        <f>VLOOKUP(A58,[1]Sheet!$A:$AH,34,0)</f>
        <v>84</v>
      </c>
      <c r="AH58" s="1">
        <f t="shared" si="31"/>
        <v>0.2857142857142857</v>
      </c>
      <c r="AI58" s="1"/>
      <c r="AJ58" s="1" t="str">
        <f>VLOOKUP(A58,[2]Лист1!$A:$B,2,0)</f>
        <v>SU003067</v>
      </c>
      <c r="AK58" s="6">
        <f>VLOOKUP(AJ58,'[3]Бланк заказа'!$A:$AC,6,0)</f>
        <v>0.7</v>
      </c>
      <c r="AL58" s="1">
        <f>VLOOKUP(AJ58,'[3]Бланк заказа'!$A:$AC,7,0)</f>
        <v>8</v>
      </c>
      <c r="AM58" s="1" t="str">
        <f>VLOOKUP(AJ58,'[3]Бланк заказа'!$A:$AC,11,0)</f>
        <v>12</v>
      </c>
      <c r="AN58" s="1">
        <f>VLOOKUP(AJ58,'[3]Бланк заказа'!$A:$AC,10,0)</f>
        <v>84</v>
      </c>
      <c r="AO58" s="1">
        <f t="shared" ref="AO58:AO59" si="33">G58*AC58+AF58+AG58-AK58*AL58-AM58-AN58</f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38</v>
      </c>
      <c r="C59" s="1"/>
      <c r="D59" s="1">
        <v>576</v>
      </c>
      <c r="E59" s="1">
        <v>341</v>
      </c>
      <c r="F59" s="1">
        <v>235</v>
      </c>
      <c r="G59" s="6">
        <v>0.7</v>
      </c>
      <c r="H59" s="1">
        <v>180</v>
      </c>
      <c r="I59" s="1" t="s">
        <v>35</v>
      </c>
      <c r="J59" s="1">
        <v>464</v>
      </c>
      <c r="K59" s="1">
        <f t="shared" si="19"/>
        <v>-123</v>
      </c>
      <c r="L59" s="1"/>
      <c r="M59" s="1"/>
      <c r="N59" s="1"/>
      <c r="O59" s="1">
        <f t="shared" si="2"/>
        <v>68.2</v>
      </c>
      <c r="P59" s="5">
        <f t="shared" si="32"/>
        <v>856.2</v>
      </c>
      <c r="Q59" s="5">
        <f t="shared" si="28"/>
        <v>864</v>
      </c>
      <c r="R59" s="5"/>
      <c r="S59" s="1"/>
      <c r="T59" s="1">
        <f t="shared" si="3"/>
        <v>16.114369501466275</v>
      </c>
      <c r="U59" s="1">
        <f t="shared" si="4"/>
        <v>3.4457478005865103</v>
      </c>
      <c r="V59" s="1">
        <v>38</v>
      </c>
      <c r="W59" s="1">
        <v>103</v>
      </c>
      <c r="X59" s="1">
        <v>49.4</v>
      </c>
      <c r="Y59" s="1">
        <v>47.8</v>
      </c>
      <c r="Z59" s="1">
        <v>66.8</v>
      </c>
      <c r="AA59" s="1" t="s">
        <v>125</v>
      </c>
      <c r="AB59" s="1">
        <f t="shared" si="5"/>
        <v>599.34</v>
      </c>
      <c r="AC59" s="6">
        <v>8</v>
      </c>
      <c r="AD59" s="10">
        <f t="shared" si="29"/>
        <v>108</v>
      </c>
      <c r="AE59" s="1">
        <f t="shared" si="30"/>
        <v>604.79999999999995</v>
      </c>
      <c r="AF59" s="1">
        <f>VLOOKUP(A59,[1]Sheet!$A:$AH,33,0)</f>
        <v>12</v>
      </c>
      <c r="AG59" s="1">
        <f>VLOOKUP(A59,[1]Sheet!$A:$AH,34,0)</f>
        <v>84</v>
      </c>
      <c r="AH59" s="1">
        <f t="shared" si="31"/>
        <v>1.2857142857142858</v>
      </c>
      <c r="AI59" s="1"/>
      <c r="AJ59" s="1" t="str">
        <f>VLOOKUP(A59,[2]Лист1!$A:$B,2,0)</f>
        <v>SU002920</v>
      </c>
      <c r="AK59" s="6">
        <f>VLOOKUP(AJ59,'[3]Бланк заказа'!$A:$AC,6,0)</f>
        <v>0.7</v>
      </c>
      <c r="AL59" s="1">
        <f>VLOOKUP(AJ59,'[3]Бланк заказа'!$A:$AC,7,0)</f>
        <v>8</v>
      </c>
      <c r="AM59" s="1" t="str">
        <f>VLOOKUP(AJ59,'[3]Бланк заказа'!$A:$AC,11,0)</f>
        <v>12</v>
      </c>
      <c r="AN59" s="1">
        <f>VLOOKUP(AJ59,'[3]Бланк заказа'!$A:$AC,10,0)</f>
        <v>84</v>
      </c>
      <c r="AO59" s="1">
        <f t="shared" si="33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38</v>
      </c>
      <c r="C60" s="1"/>
      <c r="D60" s="1">
        <v>480</v>
      </c>
      <c r="E60" s="1">
        <v>96</v>
      </c>
      <c r="F60" s="1">
        <v>384</v>
      </c>
      <c r="G60" s="6">
        <v>0.9</v>
      </c>
      <c r="H60" s="1">
        <v>180</v>
      </c>
      <c r="I60" s="1" t="s">
        <v>35</v>
      </c>
      <c r="J60" s="1">
        <v>124</v>
      </c>
      <c r="K60" s="1">
        <f t="shared" si="19"/>
        <v>-28</v>
      </c>
      <c r="L60" s="1"/>
      <c r="M60" s="1"/>
      <c r="N60" s="1"/>
      <c r="O60" s="1">
        <f t="shared" si="2"/>
        <v>19.2</v>
      </c>
      <c r="P60" s="5"/>
      <c r="Q60" s="5">
        <f t="shared" si="28"/>
        <v>0</v>
      </c>
      <c r="R60" s="5"/>
      <c r="S60" s="1"/>
      <c r="T60" s="1">
        <f t="shared" si="3"/>
        <v>20</v>
      </c>
      <c r="U60" s="1">
        <f t="shared" si="4"/>
        <v>20</v>
      </c>
      <c r="V60" s="1">
        <v>26.6</v>
      </c>
      <c r="W60" s="1">
        <v>60.8</v>
      </c>
      <c r="X60" s="1">
        <v>8.1999999999999993</v>
      </c>
      <c r="Y60" s="1">
        <v>18</v>
      </c>
      <c r="Z60" s="1">
        <v>10.4</v>
      </c>
      <c r="AA60" s="1" t="s">
        <v>125</v>
      </c>
      <c r="AB60" s="1">
        <f t="shared" si="5"/>
        <v>0</v>
      </c>
      <c r="AC60" s="6">
        <v>8</v>
      </c>
      <c r="AD60" s="10">
        <f t="shared" si="29"/>
        <v>0</v>
      </c>
      <c r="AE60" s="1">
        <f t="shared" si="30"/>
        <v>0</v>
      </c>
      <c r="AF60" s="1">
        <f>VLOOKUP(A60,[1]Sheet!$A:$AH,33,0)</f>
        <v>12</v>
      </c>
      <c r="AG60" s="1">
        <f>VLOOKUP(A60,[1]Sheet!$A:$AH,34,0)</f>
        <v>84</v>
      </c>
      <c r="AH60" s="1">
        <f t="shared" si="3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38</v>
      </c>
      <c r="C61" s="1"/>
      <c r="D61" s="1">
        <v>480</v>
      </c>
      <c r="E61" s="1">
        <v>96</v>
      </c>
      <c r="F61" s="1">
        <v>384</v>
      </c>
      <c r="G61" s="6">
        <v>0.9</v>
      </c>
      <c r="H61" s="1">
        <v>180</v>
      </c>
      <c r="I61" s="1" t="s">
        <v>35</v>
      </c>
      <c r="J61" s="1">
        <v>143</v>
      </c>
      <c r="K61" s="1">
        <f t="shared" ref="K61:K81" si="34">E61-J61</f>
        <v>-47</v>
      </c>
      <c r="L61" s="1"/>
      <c r="M61" s="1"/>
      <c r="N61" s="1"/>
      <c r="O61" s="1">
        <f t="shared" si="2"/>
        <v>19.2</v>
      </c>
      <c r="P61" s="5"/>
      <c r="Q61" s="5">
        <f t="shared" si="28"/>
        <v>0</v>
      </c>
      <c r="R61" s="5"/>
      <c r="S61" s="1"/>
      <c r="T61" s="1">
        <f t="shared" si="3"/>
        <v>20</v>
      </c>
      <c r="U61" s="1">
        <f t="shared" si="4"/>
        <v>20</v>
      </c>
      <c r="V61" s="1">
        <v>27.2</v>
      </c>
      <c r="W61" s="1">
        <v>79.8</v>
      </c>
      <c r="X61" s="1">
        <v>14.2</v>
      </c>
      <c r="Y61" s="1">
        <v>17.2</v>
      </c>
      <c r="Z61" s="1">
        <v>26.4</v>
      </c>
      <c r="AA61" s="1" t="s">
        <v>125</v>
      </c>
      <c r="AB61" s="1">
        <f t="shared" si="5"/>
        <v>0</v>
      </c>
      <c r="AC61" s="6">
        <v>8</v>
      </c>
      <c r="AD61" s="10">
        <f t="shared" si="29"/>
        <v>0</v>
      </c>
      <c r="AE61" s="1">
        <f t="shared" si="30"/>
        <v>0</v>
      </c>
      <c r="AF61" s="1">
        <f>VLOOKUP(A61,[1]Sheet!$A:$AH,33,0)</f>
        <v>12</v>
      </c>
      <c r="AG61" s="1">
        <f>VLOOKUP(A61,[1]Sheet!$A:$AH,34,0)</f>
        <v>84</v>
      </c>
      <c r="AH61" s="1">
        <f t="shared" si="3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34</v>
      </c>
      <c r="C62" s="1">
        <v>645</v>
      </c>
      <c r="D62" s="1">
        <v>2640</v>
      </c>
      <c r="E62" s="1">
        <v>865</v>
      </c>
      <c r="F62" s="1">
        <v>2300</v>
      </c>
      <c r="G62" s="6">
        <v>1</v>
      </c>
      <c r="H62" s="1">
        <v>180</v>
      </c>
      <c r="I62" s="1" t="s">
        <v>35</v>
      </c>
      <c r="J62" s="1">
        <v>865</v>
      </c>
      <c r="K62" s="1">
        <f t="shared" si="34"/>
        <v>0</v>
      </c>
      <c r="L62" s="1"/>
      <c r="M62" s="1"/>
      <c r="N62" s="1"/>
      <c r="O62" s="1">
        <f t="shared" ref="O62:O81" si="35">E62/5</f>
        <v>173</v>
      </c>
      <c r="P62" s="5">
        <f t="shared" ref="P62" si="36">16*O62-F62</f>
        <v>468</v>
      </c>
      <c r="Q62" s="5">
        <f t="shared" si="28"/>
        <v>480</v>
      </c>
      <c r="R62" s="5"/>
      <c r="S62" s="1"/>
      <c r="T62" s="1">
        <f t="shared" ref="T62:T81" si="37">(F62+Q62)/O62</f>
        <v>16.069364161849713</v>
      </c>
      <c r="U62" s="1">
        <f t="shared" ref="U62:U81" si="38">F62/O62</f>
        <v>13.294797687861271</v>
      </c>
      <c r="V62" s="1">
        <v>196</v>
      </c>
      <c r="W62" s="1">
        <v>227</v>
      </c>
      <c r="X62" s="1">
        <v>203</v>
      </c>
      <c r="Y62" s="1">
        <v>196</v>
      </c>
      <c r="Z62" s="1">
        <v>216</v>
      </c>
      <c r="AA62" s="1" t="s">
        <v>125</v>
      </c>
      <c r="AB62" s="1">
        <f t="shared" si="5"/>
        <v>468</v>
      </c>
      <c r="AC62" s="6">
        <v>5</v>
      </c>
      <c r="AD62" s="10">
        <f t="shared" si="29"/>
        <v>96</v>
      </c>
      <c r="AE62" s="1">
        <f t="shared" si="30"/>
        <v>480</v>
      </c>
      <c r="AF62" s="1">
        <f>VLOOKUP(A62,[1]Sheet!$A:$AH,33,0)</f>
        <v>12</v>
      </c>
      <c r="AG62" s="1">
        <f>VLOOKUP(A62,[1]Sheet!$A:$AH,34,0)</f>
        <v>144</v>
      </c>
      <c r="AH62" s="1">
        <f t="shared" si="31"/>
        <v>0.66666666666666663</v>
      </c>
      <c r="AI62" s="1"/>
      <c r="AJ62" s="1" t="str">
        <f>VLOOKUP(A62,[2]Лист1!$A:$B,2,0)</f>
        <v>SU000197</v>
      </c>
      <c r="AK62" s="6">
        <f>VLOOKUP(AJ62,'[3]Бланк заказа'!$A:$AC,6,0)</f>
        <v>5</v>
      </c>
      <c r="AL62" s="1">
        <f>VLOOKUP(AJ62,'[3]Бланк заказа'!$A:$AC,7,0)</f>
        <v>1</v>
      </c>
      <c r="AM62" s="1" t="str">
        <f>VLOOKUP(AJ62,'[3]Бланк заказа'!$A:$AC,11,0)</f>
        <v>12</v>
      </c>
      <c r="AN62" s="1">
        <f>VLOOKUP(AJ62,'[3]Бланк заказа'!$A:$AC,10,0)</f>
        <v>144</v>
      </c>
      <c r="AO62" s="1">
        <f t="shared" ref="AO62:AO63" si="39">G62*AC62+AF62+AG62-AK62*AL62-AM62-AN62</f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38</v>
      </c>
      <c r="C63" s="1">
        <v>136</v>
      </c>
      <c r="D63" s="1">
        <v>1920</v>
      </c>
      <c r="E63" s="1">
        <v>956</v>
      </c>
      <c r="F63" s="1">
        <v>963</v>
      </c>
      <c r="G63" s="6">
        <v>1</v>
      </c>
      <c r="H63" s="1">
        <v>180</v>
      </c>
      <c r="I63" s="1" t="s">
        <v>35</v>
      </c>
      <c r="J63" s="1">
        <v>942</v>
      </c>
      <c r="K63" s="1">
        <f t="shared" si="34"/>
        <v>14</v>
      </c>
      <c r="L63" s="1"/>
      <c r="M63" s="1"/>
      <c r="N63" s="1"/>
      <c r="O63" s="1">
        <f t="shared" si="35"/>
        <v>191.2</v>
      </c>
      <c r="P63" s="5">
        <f>17*O63-F63</f>
        <v>2287.3999999999996</v>
      </c>
      <c r="Q63" s="5">
        <f t="shared" si="28"/>
        <v>2280</v>
      </c>
      <c r="R63" s="5"/>
      <c r="S63" s="1"/>
      <c r="T63" s="1">
        <f t="shared" si="37"/>
        <v>16.961297071129707</v>
      </c>
      <c r="U63" s="1">
        <f t="shared" si="38"/>
        <v>5.0366108786610884</v>
      </c>
      <c r="V63" s="1">
        <v>118.4</v>
      </c>
      <c r="W63" s="1">
        <v>223</v>
      </c>
      <c r="X63" s="1">
        <v>132</v>
      </c>
      <c r="Y63" s="1">
        <v>136.80000000000001</v>
      </c>
      <c r="Z63" s="1">
        <v>170</v>
      </c>
      <c r="AA63" s="1" t="s">
        <v>125</v>
      </c>
      <c r="AB63" s="1">
        <f t="shared" si="5"/>
        <v>2287.3999999999996</v>
      </c>
      <c r="AC63" s="6">
        <v>5</v>
      </c>
      <c r="AD63" s="10">
        <f t="shared" si="29"/>
        <v>456</v>
      </c>
      <c r="AE63" s="1">
        <f t="shared" si="30"/>
        <v>2280</v>
      </c>
      <c r="AF63" s="1">
        <f>VLOOKUP(A63,[1]Sheet!$A:$AH,33,0)</f>
        <v>12</v>
      </c>
      <c r="AG63" s="1">
        <f>VLOOKUP(A63,[1]Sheet!$A:$AH,34,0)</f>
        <v>84</v>
      </c>
      <c r="AH63" s="1">
        <f t="shared" si="31"/>
        <v>5.4285714285714288</v>
      </c>
      <c r="AI63" s="1"/>
      <c r="AJ63" s="1" t="str">
        <f>VLOOKUP(A63,[2]Лист1!$A:$B,2,0)</f>
        <v>SU002268</v>
      </c>
      <c r="AK63" s="6">
        <f>VLOOKUP(AJ63,'[3]Бланк заказа'!$A:$AC,6,0)</f>
        <v>1</v>
      </c>
      <c r="AL63" s="1">
        <f>VLOOKUP(AJ63,'[3]Бланк заказа'!$A:$AC,7,0)</f>
        <v>5</v>
      </c>
      <c r="AM63" s="1" t="str">
        <f>VLOOKUP(AJ63,'[3]Бланк заказа'!$A:$AC,11,0)</f>
        <v>12</v>
      </c>
      <c r="AN63" s="1">
        <f>VLOOKUP(AJ63,'[3]Бланк заказа'!$A:$AC,10,0)</f>
        <v>84</v>
      </c>
      <c r="AO63" s="1">
        <f t="shared" si="39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100</v>
      </c>
      <c r="B64" s="28" t="s">
        <v>38</v>
      </c>
      <c r="C64" s="28"/>
      <c r="D64" s="28"/>
      <c r="E64" s="28"/>
      <c r="F64" s="28"/>
      <c r="G64" s="29">
        <v>0</v>
      </c>
      <c r="H64" s="28">
        <v>180</v>
      </c>
      <c r="I64" s="28" t="s">
        <v>35</v>
      </c>
      <c r="J64" s="28"/>
      <c r="K64" s="28">
        <f t="shared" si="34"/>
        <v>0</v>
      </c>
      <c r="L64" s="28"/>
      <c r="M64" s="28"/>
      <c r="N64" s="28"/>
      <c r="O64" s="28">
        <f t="shared" si="35"/>
        <v>0</v>
      </c>
      <c r="P64" s="30"/>
      <c r="Q64" s="30"/>
      <c r="R64" s="30"/>
      <c r="S64" s="28"/>
      <c r="T64" s="28" t="e">
        <f t="shared" si="37"/>
        <v>#DIV/0!</v>
      </c>
      <c r="U64" s="28" t="e">
        <f t="shared" si="38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40</v>
      </c>
      <c r="AB64" s="28">
        <f t="shared" si="5"/>
        <v>0</v>
      </c>
      <c r="AC64" s="29">
        <v>0</v>
      </c>
      <c r="AD64" s="31"/>
      <c r="AE64" s="28"/>
      <c r="AF64" s="28">
        <f>VLOOKUP(A64,[1]Sheet!$A:$AH,33,0)</f>
        <v>8</v>
      </c>
      <c r="AG64" s="28">
        <f>VLOOKUP(A64,[1]Sheet!$A:$AH,34,0)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101</v>
      </c>
      <c r="B65" s="28" t="s">
        <v>38</v>
      </c>
      <c r="C65" s="28"/>
      <c r="D65" s="28"/>
      <c r="E65" s="28"/>
      <c r="F65" s="28"/>
      <c r="G65" s="29">
        <v>0</v>
      </c>
      <c r="H65" s="28">
        <v>180</v>
      </c>
      <c r="I65" s="28" t="s">
        <v>35</v>
      </c>
      <c r="J65" s="28"/>
      <c r="K65" s="28">
        <f t="shared" si="34"/>
        <v>0</v>
      </c>
      <c r="L65" s="28"/>
      <c r="M65" s="28"/>
      <c r="N65" s="28"/>
      <c r="O65" s="28">
        <f t="shared" si="35"/>
        <v>0</v>
      </c>
      <c r="P65" s="30"/>
      <c r="Q65" s="30"/>
      <c r="R65" s="30"/>
      <c r="S65" s="28"/>
      <c r="T65" s="28" t="e">
        <f t="shared" si="37"/>
        <v>#DIV/0!</v>
      </c>
      <c r="U65" s="28" t="e">
        <f t="shared" si="38"/>
        <v>#DIV/0!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 t="s">
        <v>40</v>
      </c>
      <c r="AB65" s="28">
        <f t="shared" si="5"/>
        <v>0</v>
      </c>
      <c r="AC65" s="29">
        <v>0</v>
      </c>
      <c r="AD65" s="31"/>
      <c r="AE65" s="28"/>
      <c r="AF65" s="28">
        <f>VLOOKUP(A65,[1]Sheet!$A:$AH,33,0)</f>
        <v>6</v>
      </c>
      <c r="AG65" s="28">
        <f>VLOOKUP(A65,[1]Sheet!$A:$AH,34,0)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8" t="s">
        <v>102</v>
      </c>
      <c r="B66" s="28" t="s">
        <v>38</v>
      </c>
      <c r="C66" s="28"/>
      <c r="D66" s="28"/>
      <c r="E66" s="28"/>
      <c r="F66" s="28"/>
      <c r="G66" s="29">
        <v>0</v>
      </c>
      <c r="H66" s="28">
        <v>180</v>
      </c>
      <c r="I66" s="28" t="s">
        <v>35</v>
      </c>
      <c r="J66" s="28"/>
      <c r="K66" s="28">
        <f t="shared" si="34"/>
        <v>0</v>
      </c>
      <c r="L66" s="28"/>
      <c r="M66" s="28"/>
      <c r="N66" s="28"/>
      <c r="O66" s="28">
        <f t="shared" si="35"/>
        <v>0</v>
      </c>
      <c r="P66" s="30"/>
      <c r="Q66" s="30"/>
      <c r="R66" s="30"/>
      <c r="S66" s="28"/>
      <c r="T66" s="28" t="e">
        <f t="shared" si="37"/>
        <v>#DIV/0!</v>
      </c>
      <c r="U66" s="28" t="e">
        <f t="shared" si="38"/>
        <v>#DIV/0!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 t="s">
        <v>40</v>
      </c>
      <c r="AB66" s="28">
        <f t="shared" si="5"/>
        <v>0</v>
      </c>
      <c r="AC66" s="29">
        <v>0</v>
      </c>
      <c r="AD66" s="31"/>
      <c r="AE66" s="28"/>
      <c r="AF66" s="28">
        <f>VLOOKUP(A66,[1]Sheet!$A:$AH,33,0)</f>
        <v>6</v>
      </c>
      <c r="AG66" s="28">
        <f>VLOOKUP(A66,[1]Sheet!$A:$AH,34,0)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8" t="s">
        <v>103</v>
      </c>
      <c r="B67" s="28" t="s">
        <v>34</v>
      </c>
      <c r="C67" s="28"/>
      <c r="D67" s="28"/>
      <c r="E67" s="28"/>
      <c r="F67" s="28"/>
      <c r="G67" s="29">
        <v>0</v>
      </c>
      <c r="H67" s="28">
        <v>180</v>
      </c>
      <c r="I67" s="28" t="s">
        <v>35</v>
      </c>
      <c r="J67" s="28"/>
      <c r="K67" s="28">
        <f t="shared" si="34"/>
        <v>0</v>
      </c>
      <c r="L67" s="28"/>
      <c r="M67" s="28"/>
      <c r="N67" s="28"/>
      <c r="O67" s="28">
        <f t="shared" si="35"/>
        <v>0</v>
      </c>
      <c r="P67" s="30"/>
      <c r="Q67" s="30"/>
      <c r="R67" s="30"/>
      <c r="S67" s="28"/>
      <c r="T67" s="28" t="e">
        <f t="shared" si="37"/>
        <v>#DIV/0!</v>
      </c>
      <c r="U67" s="28" t="e">
        <f t="shared" si="38"/>
        <v>#DIV/0!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 t="s">
        <v>40</v>
      </c>
      <c r="AB67" s="28">
        <f t="shared" si="5"/>
        <v>0</v>
      </c>
      <c r="AC67" s="29">
        <v>0</v>
      </c>
      <c r="AD67" s="31"/>
      <c r="AE67" s="28"/>
      <c r="AF67" s="28">
        <f>VLOOKUP(A67,[1]Sheet!$A:$AH,33,0)</f>
        <v>14</v>
      </c>
      <c r="AG67" s="28">
        <f>VLOOKUP(A67,[1]Sheet!$A:$AH,34,0)</f>
        <v>126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2" t="s">
        <v>104</v>
      </c>
      <c r="B68" s="22" t="s">
        <v>34</v>
      </c>
      <c r="C68" s="22">
        <v>36</v>
      </c>
      <c r="D68" s="22"/>
      <c r="E68" s="22"/>
      <c r="F68" s="22">
        <v>36</v>
      </c>
      <c r="G68" s="23">
        <v>0</v>
      </c>
      <c r="H68" s="22" t="e">
        <v>#N/A</v>
      </c>
      <c r="I68" s="22" t="s">
        <v>50</v>
      </c>
      <c r="J68" s="22"/>
      <c r="K68" s="22">
        <f t="shared" si="34"/>
        <v>0</v>
      </c>
      <c r="L68" s="22"/>
      <c r="M68" s="22"/>
      <c r="N68" s="22"/>
      <c r="O68" s="22">
        <f t="shared" si="35"/>
        <v>0</v>
      </c>
      <c r="P68" s="24"/>
      <c r="Q68" s="24"/>
      <c r="R68" s="24"/>
      <c r="S68" s="22"/>
      <c r="T68" s="22" t="e">
        <f t="shared" si="37"/>
        <v>#DIV/0!</v>
      </c>
      <c r="U68" s="22" t="e">
        <f t="shared" si="38"/>
        <v>#DIV/0!</v>
      </c>
      <c r="V68" s="22">
        <v>0</v>
      </c>
      <c r="W68" s="22">
        <v>0.6</v>
      </c>
      <c r="X68" s="22">
        <v>0</v>
      </c>
      <c r="Y68" s="22">
        <v>0.6</v>
      </c>
      <c r="Z68" s="22">
        <v>0.6</v>
      </c>
      <c r="AA68" s="32" t="s">
        <v>128</v>
      </c>
      <c r="AB68" s="22">
        <f t="shared" ref="AB68:AB81" si="40">P68*G68</f>
        <v>0</v>
      </c>
      <c r="AC68" s="23">
        <v>0</v>
      </c>
      <c r="AD68" s="25"/>
      <c r="AE68" s="22"/>
      <c r="AF68" s="22"/>
      <c r="AG68" s="2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105</v>
      </c>
      <c r="B69" s="1" t="s">
        <v>34</v>
      </c>
      <c r="C69" s="1"/>
      <c r="D69" s="1"/>
      <c r="E69" s="1"/>
      <c r="F69" s="1">
        <f>F68</f>
        <v>36</v>
      </c>
      <c r="G69" s="6">
        <v>1</v>
      </c>
      <c r="H69" s="1">
        <v>180</v>
      </c>
      <c r="I69" s="1" t="s">
        <v>35</v>
      </c>
      <c r="J69" s="1"/>
      <c r="K69" s="1">
        <f t="shared" si="34"/>
        <v>0</v>
      </c>
      <c r="L69" s="1"/>
      <c r="M69" s="1"/>
      <c r="N69" s="1"/>
      <c r="O69" s="1">
        <f t="shared" si="35"/>
        <v>0</v>
      </c>
      <c r="P69" s="5"/>
      <c r="Q69" s="5">
        <f t="shared" ref="Q69:Q73" si="41">AC69*AD69</f>
        <v>0</v>
      </c>
      <c r="R69" s="5"/>
      <c r="S69" s="1"/>
      <c r="T69" s="1" t="e">
        <f t="shared" si="37"/>
        <v>#DIV/0!</v>
      </c>
      <c r="U69" s="1" t="e">
        <f t="shared" si="38"/>
        <v>#DIV/0!</v>
      </c>
      <c r="V69" s="1">
        <v>0</v>
      </c>
      <c r="W69" s="1">
        <v>0.6</v>
      </c>
      <c r="X69" s="1">
        <v>0</v>
      </c>
      <c r="Y69" s="1">
        <v>0.6</v>
      </c>
      <c r="Z69" s="1">
        <v>0.6</v>
      </c>
      <c r="AA69" s="32" t="s">
        <v>127</v>
      </c>
      <c r="AB69" s="1">
        <f t="shared" si="40"/>
        <v>0</v>
      </c>
      <c r="AC69" s="6">
        <v>3</v>
      </c>
      <c r="AD69" s="10">
        <f t="shared" ref="AD69:AD73" si="42">MROUND(P69,AC69*AF69)/AC69</f>
        <v>0</v>
      </c>
      <c r="AE69" s="1">
        <f t="shared" ref="AE69:AE73" si="43">AD69*AC69*G69</f>
        <v>0</v>
      </c>
      <c r="AF69" s="1">
        <f>VLOOKUP(A69,[1]Sheet!$A:$AH,33,0)</f>
        <v>14</v>
      </c>
      <c r="AG69" s="1">
        <f>VLOOKUP(A69,[1]Sheet!$A:$AH,34,0)</f>
        <v>126</v>
      </c>
      <c r="AH69" s="1">
        <f t="shared" ref="AH69:AH73" si="44">AD69/AG69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38</v>
      </c>
      <c r="C70" s="1">
        <v>203</v>
      </c>
      <c r="D70" s="1">
        <v>3696</v>
      </c>
      <c r="E70" s="1">
        <v>1185</v>
      </c>
      <c r="F70" s="1">
        <v>2511</v>
      </c>
      <c r="G70" s="6">
        <v>0.25</v>
      </c>
      <c r="H70" s="1">
        <v>180</v>
      </c>
      <c r="I70" s="1" t="s">
        <v>35</v>
      </c>
      <c r="J70" s="1">
        <v>1181</v>
      </c>
      <c r="K70" s="1">
        <f t="shared" si="34"/>
        <v>4</v>
      </c>
      <c r="L70" s="1"/>
      <c r="M70" s="1"/>
      <c r="N70" s="1"/>
      <c r="O70" s="1">
        <f t="shared" si="35"/>
        <v>237</v>
      </c>
      <c r="P70" s="5">
        <f>17*O70-F70</f>
        <v>1518</v>
      </c>
      <c r="Q70" s="5">
        <f t="shared" si="41"/>
        <v>1512</v>
      </c>
      <c r="R70" s="5"/>
      <c r="S70" s="1"/>
      <c r="T70" s="1">
        <f t="shared" si="37"/>
        <v>16.974683544303797</v>
      </c>
      <c r="U70" s="1">
        <f t="shared" si="38"/>
        <v>10.594936708860759</v>
      </c>
      <c r="V70" s="1">
        <v>229.8</v>
      </c>
      <c r="W70" s="1">
        <v>274.39999999999998</v>
      </c>
      <c r="X70" s="1">
        <v>191.2</v>
      </c>
      <c r="Y70" s="1">
        <v>206</v>
      </c>
      <c r="Z70" s="1">
        <v>220</v>
      </c>
      <c r="AA70" s="1" t="s">
        <v>125</v>
      </c>
      <c r="AB70" s="1">
        <f t="shared" si="40"/>
        <v>379.5</v>
      </c>
      <c r="AC70" s="6">
        <v>12</v>
      </c>
      <c r="AD70" s="10">
        <f t="shared" si="42"/>
        <v>126</v>
      </c>
      <c r="AE70" s="1">
        <f>AD70*AC70*G70</f>
        <v>378</v>
      </c>
      <c r="AF70" s="1">
        <f>VLOOKUP(A70,[1]Sheet!$A:$AH,33,0)</f>
        <v>14</v>
      </c>
      <c r="AG70" s="1">
        <f>VLOOKUP(A70,[1]Sheet!$A:$AH,34,0)</f>
        <v>70</v>
      </c>
      <c r="AH70" s="1">
        <f t="shared" si="44"/>
        <v>1.8</v>
      </c>
      <c r="AI70" s="1"/>
      <c r="AJ70" s="1" t="str">
        <f>VLOOKUP(A70,[2]Лист1!$A:$B,2,0)</f>
        <v>SU002565</v>
      </c>
      <c r="AK70" s="6">
        <f>VLOOKUP(AJ70,'[3]Бланк заказа'!$A:$AC,6,0)</f>
        <v>0.25</v>
      </c>
      <c r="AL70" s="1">
        <f>VLOOKUP(AJ70,'[3]Бланк заказа'!$A:$AC,7,0)</f>
        <v>12</v>
      </c>
      <c r="AM70" s="1" t="str">
        <f>VLOOKUP(AJ70,'[3]Бланк заказа'!$A:$AC,11,0)</f>
        <v>14</v>
      </c>
      <c r="AN70" s="1">
        <f>VLOOKUP(AJ70,'[3]Бланк заказа'!$A:$AC,10,0)</f>
        <v>70</v>
      </c>
      <c r="AO70" s="1">
        <f>G70*AC70+AF70+AG70-AK70*AL70-AM70-AN70</f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38</v>
      </c>
      <c r="C71" s="1">
        <v>743</v>
      </c>
      <c r="D71" s="1">
        <v>2184</v>
      </c>
      <c r="E71" s="1">
        <v>490</v>
      </c>
      <c r="F71" s="1">
        <v>2294</v>
      </c>
      <c r="G71" s="6">
        <v>0.3</v>
      </c>
      <c r="H71" s="1">
        <v>180</v>
      </c>
      <c r="I71" s="1" t="s">
        <v>35</v>
      </c>
      <c r="J71" s="1">
        <v>610</v>
      </c>
      <c r="K71" s="1">
        <f t="shared" si="34"/>
        <v>-120</v>
      </c>
      <c r="L71" s="1"/>
      <c r="M71" s="1"/>
      <c r="N71" s="1"/>
      <c r="O71" s="1">
        <f t="shared" si="35"/>
        <v>98</v>
      </c>
      <c r="P71" s="5"/>
      <c r="Q71" s="5">
        <f t="shared" si="41"/>
        <v>0</v>
      </c>
      <c r="R71" s="5"/>
      <c r="S71" s="1"/>
      <c r="T71" s="1">
        <f t="shared" si="37"/>
        <v>23.408163265306122</v>
      </c>
      <c r="U71" s="1">
        <f t="shared" si="38"/>
        <v>23.408163265306122</v>
      </c>
      <c r="V71" s="1">
        <v>178</v>
      </c>
      <c r="W71" s="1">
        <v>101</v>
      </c>
      <c r="X71" s="1">
        <v>136</v>
      </c>
      <c r="Y71" s="1">
        <v>165</v>
      </c>
      <c r="Z71" s="1">
        <v>146.4</v>
      </c>
      <c r="AA71" s="26" t="s">
        <v>130</v>
      </c>
      <c r="AB71" s="1">
        <f t="shared" si="40"/>
        <v>0</v>
      </c>
      <c r="AC71" s="6">
        <v>12</v>
      </c>
      <c r="AD71" s="10">
        <f t="shared" si="42"/>
        <v>0</v>
      </c>
      <c r="AE71" s="1">
        <f t="shared" si="43"/>
        <v>0</v>
      </c>
      <c r="AF71" s="1">
        <f>VLOOKUP(A71,[1]Sheet!$A:$AH,33,0)</f>
        <v>14</v>
      </c>
      <c r="AG71" s="1">
        <f>VLOOKUP(A71,[1]Sheet!$A:$AH,34,0)</f>
        <v>70</v>
      </c>
      <c r="AH71" s="1">
        <f t="shared" si="44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34</v>
      </c>
      <c r="C72" s="1">
        <v>124</v>
      </c>
      <c r="D72" s="1">
        <v>680.4</v>
      </c>
      <c r="E72" s="1">
        <v>189.1</v>
      </c>
      <c r="F72" s="1">
        <v>568.5</v>
      </c>
      <c r="G72" s="6">
        <v>1</v>
      </c>
      <c r="H72" s="1">
        <v>180</v>
      </c>
      <c r="I72" s="1" t="s">
        <v>109</v>
      </c>
      <c r="J72" s="1">
        <v>184.3</v>
      </c>
      <c r="K72" s="1">
        <f t="shared" si="34"/>
        <v>4.7999999999999829</v>
      </c>
      <c r="L72" s="1"/>
      <c r="M72" s="1"/>
      <c r="N72" s="1"/>
      <c r="O72" s="1">
        <f t="shared" si="35"/>
        <v>37.82</v>
      </c>
      <c r="P72" s="5"/>
      <c r="Q72" s="5">
        <f t="shared" si="41"/>
        <v>0</v>
      </c>
      <c r="R72" s="5"/>
      <c r="S72" s="1"/>
      <c r="T72" s="1">
        <f t="shared" si="37"/>
        <v>15.031729243786357</v>
      </c>
      <c r="U72" s="1">
        <f t="shared" si="38"/>
        <v>15.031729243786357</v>
      </c>
      <c r="V72" s="1">
        <v>47.6</v>
      </c>
      <c r="W72" s="1">
        <v>46.44</v>
      </c>
      <c r="X72" s="1">
        <v>39.239999999999988</v>
      </c>
      <c r="Y72" s="1">
        <v>35.72</v>
      </c>
      <c r="Z72" s="1">
        <v>42.12</v>
      </c>
      <c r="AA72" s="1"/>
      <c r="AB72" s="1">
        <f t="shared" si="40"/>
        <v>0</v>
      </c>
      <c r="AC72" s="6">
        <v>1.8</v>
      </c>
      <c r="AD72" s="10">
        <f t="shared" si="42"/>
        <v>0</v>
      </c>
      <c r="AE72" s="1">
        <f t="shared" si="43"/>
        <v>0</v>
      </c>
      <c r="AF72" s="1">
        <f>VLOOKUP(A72,[1]Sheet!$A:$AH,33,0)</f>
        <v>18</v>
      </c>
      <c r="AG72" s="1">
        <f>VLOOKUP(A72,[1]Sheet!$A:$AH,34,0)</f>
        <v>234</v>
      </c>
      <c r="AH72" s="1">
        <f t="shared" si="4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38</v>
      </c>
      <c r="C73" s="1">
        <v>593</v>
      </c>
      <c r="D73" s="1">
        <v>1848</v>
      </c>
      <c r="E73" s="1">
        <v>598</v>
      </c>
      <c r="F73" s="1">
        <v>1714</v>
      </c>
      <c r="G73" s="6">
        <v>0.3</v>
      </c>
      <c r="H73" s="1">
        <v>180</v>
      </c>
      <c r="I73" s="1" t="s">
        <v>35</v>
      </c>
      <c r="J73" s="1">
        <v>607</v>
      </c>
      <c r="K73" s="1">
        <f t="shared" si="34"/>
        <v>-9</v>
      </c>
      <c r="L73" s="1"/>
      <c r="M73" s="1"/>
      <c r="N73" s="1"/>
      <c r="O73" s="1">
        <f t="shared" si="35"/>
        <v>119.6</v>
      </c>
      <c r="P73" s="5"/>
      <c r="Q73" s="5">
        <f t="shared" si="41"/>
        <v>0</v>
      </c>
      <c r="R73" s="5"/>
      <c r="S73" s="1"/>
      <c r="T73" s="1">
        <f t="shared" si="37"/>
        <v>14.331103678929766</v>
      </c>
      <c r="U73" s="1">
        <f t="shared" si="38"/>
        <v>14.331103678929766</v>
      </c>
      <c r="V73" s="1">
        <v>139.80000000000001</v>
      </c>
      <c r="W73" s="1">
        <v>103.4</v>
      </c>
      <c r="X73" s="1">
        <v>117.2</v>
      </c>
      <c r="Y73" s="1">
        <v>125.2</v>
      </c>
      <c r="Z73" s="1">
        <v>151</v>
      </c>
      <c r="AA73" s="1"/>
      <c r="AB73" s="1">
        <f t="shared" si="40"/>
        <v>0</v>
      </c>
      <c r="AC73" s="6">
        <v>12</v>
      </c>
      <c r="AD73" s="10">
        <f t="shared" si="42"/>
        <v>0</v>
      </c>
      <c r="AE73" s="1">
        <f t="shared" si="43"/>
        <v>0</v>
      </c>
      <c r="AF73" s="1">
        <f>VLOOKUP(A73,[1]Sheet!$A:$AH,33,0)</f>
        <v>14</v>
      </c>
      <c r="AG73" s="1">
        <f>VLOOKUP(A73,[1]Sheet!$A:$AH,34,0)</f>
        <v>70</v>
      </c>
      <c r="AH73" s="1">
        <f t="shared" si="4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2" t="s">
        <v>111</v>
      </c>
      <c r="B74" s="22" t="s">
        <v>38</v>
      </c>
      <c r="C74" s="22">
        <v>196</v>
      </c>
      <c r="D74" s="22"/>
      <c r="E74" s="22">
        <v>47</v>
      </c>
      <c r="F74" s="22">
        <v>138</v>
      </c>
      <c r="G74" s="23">
        <v>0</v>
      </c>
      <c r="H74" s="22">
        <v>365</v>
      </c>
      <c r="I74" s="22" t="s">
        <v>50</v>
      </c>
      <c r="J74" s="22">
        <v>47</v>
      </c>
      <c r="K74" s="22">
        <f t="shared" si="34"/>
        <v>0</v>
      </c>
      <c r="L74" s="22"/>
      <c r="M74" s="22"/>
      <c r="N74" s="22"/>
      <c r="O74" s="22">
        <f t="shared" si="35"/>
        <v>9.4</v>
      </c>
      <c r="P74" s="24"/>
      <c r="Q74" s="24"/>
      <c r="R74" s="24"/>
      <c r="S74" s="22"/>
      <c r="T74" s="22">
        <f t="shared" si="37"/>
        <v>14.680851063829786</v>
      </c>
      <c r="U74" s="22">
        <f t="shared" si="38"/>
        <v>14.680851063829786</v>
      </c>
      <c r="V74" s="22">
        <v>8</v>
      </c>
      <c r="W74" s="22">
        <v>9.4</v>
      </c>
      <c r="X74" s="22">
        <v>17.600000000000001</v>
      </c>
      <c r="Y74" s="22">
        <v>14.4</v>
      </c>
      <c r="Z74" s="22">
        <v>21.6</v>
      </c>
      <c r="AA74" s="26" t="s">
        <v>126</v>
      </c>
      <c r="AB74" s="22">
        <f t="shared" si="40"/>
        <v>0</v>
      </c>
      <c r="AC74" s="23">
        <v>0</v>
      </c>
      <c r="AD74" s="25"/>
      <c r="AE74" s="22"/>
      <c r="AF74" s="22"/>
      <c r="AG74" s="2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8" t="s">
        <v>112</v>
      </c>
      <c r="B75" s="28" t="s">
        <v>38</v>
      </c>
      <c r="C75" s="28"/>
      <c r="D75" s="28"/>
      <c r="E75" s="28"/>
      <c r="F75" s="28"/>
      <c r="G75" s="29">
        <v>0</v>
      </c>
      <c r="H75" s="28">
        <v>180</v>
      </c>
      <c r="I75" s="28" t="s">
        <v>35</v>
      </c>
      <c r="J75" s="28"/>
      <c r="K75" s="28">
        <f t="shared" si="34"/>
        <v>0</v>
      </c>
      <c r="L75" s="28"/>
      <c r="M75" s="28"/>
      <c r="N75" s="28"/>
      <c r="O75" s="28">
        <f t="shared" si="35"/>
        <v>0</v>
      </c>
      <c r="P75" s="30"/>
      <c r="Q75" s="30"/>
      <c r="R75" s="30"/>
      <c r="S75" s="28"/>
      <c r="T75" s="28" t="e">
        <f t="shared" si="37"/>
        <v>#DIV/0!</v>
      </c>
      <c r="U75" s="28" t="e">
        <f t="shared" si="38"/>
        <v>#DIV/0!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 t="s">
        <v>40</v>
      </c>
      <c r="AB75" s="28">
        <f t="shared" si="40"/>
        <v>0</v>
      </c>
      <c r="AC75" s="29">
        <v>0</v>
      </c>
      <c r="AD75" s="31"/>
      <c r="AE75" s="28"/>
      <c r="AF75" s="28">
        <f>VLOOKUP(A75,[1]Sheet!$A:$AH,33,0)</f>
        <v>14</v>
      </c>
      <c r="AG75" s="28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8" t="s">
        <v>113</v>
      </c>
      <c r="B76" s="28" t="s">
        <v>38</v>
      </c>
      <c r="C76" s="28"/>
      <c r="D76" s="28"/>
      <c r="E76" s="28"/>
      <c r="F76" s="28"/>
      <c r="G76" s="29">
        <v>0</v>
      </c>
      <c r="H76" s="28">
        <v>180</v>
      </c>
      <c r="I76" s="28" t="s">
        <v>35</v>
      </c>
      <c r="J76" s="28"/>
      <c r="K76" s="28">
        <f t="shared" si="34"/>
        <v>0</v>
      </c>
      <c r="L76" s="28"/>
      <c r="M76" s="28"/>
      <c r="N76" s="28"/>
      <c r="O76" s="28">
        <f t="shared" si="35"/>
        <v>0</v>
      </c>
      <c r="P76" s="30"/>
      <c r="Q76" s="30"/>
      <c r="R76" s="30"/>
      <c r="S76" s="28"/>
      <c r="T76" s="28" t="e">
        <f t="shared" si="37"/>
        <v>#DIV/0!</v>
      </c>
      <c r="U76" s="28" t="e">
        <f t="shared" si="38"/>
        <v>#DIV/0!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 t="s">
        <v>40</v>
      </c>
      <c r="AB76" s="28">
        <f t="shared" si="40"/>
        <v>0</v>
      </c>
      <c r="AC76" s="29">
        <v>0</v>
      </c>
      <c r="AD76" s="31"/>
      <c r="AE76" s="28"/>
      <c r="AF76" s="28">
        <f>VLOOKUP(A76,[1]Sheet!$A:$AH,33,0)</f>
        <v>14</v>
      </c>
      <c r="AG76" s="28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38</v>
      </c>
      <c r="C77" s="1">
        <v>560</v>
      </c>
      <c r="D77" s="1">
        <v>3696</v>
      </c>
      <c r="E77" s="1">
        <v>1263</v>
      </c>
      <c r="F77" s="1">
        <v>2669</v>
      </c>
      <c r="G77" s="6">
        <v>0.25</v>
      </c>
      <c r="H77" s="1">
        <v>180</v>
      </c>
      <c r="I77" s="1" t="s">
        <v>35</v>
      </c>
      <c r="J77" s="1">
        <v>1249</v>
      </c>
      <c r="K77" s="1">
        <f t="shared" si="34"/>
        <v>14</v>
      </c>
      <c r="L77" s="1"/>
      <c r="M77" s="1"/>
      <c r="N77" s="1"/>
      <c r="O77" s="1">
        <f t="shared" si="35"/>
        <v>252.6</v>
      </c>
      <c r="P77" s="5">
        <f>17*O77-F77</f>
        <v>1625.1999999999998</v>
      </c>
      <c r="Q77" s="5">
        <f t="shared" ref="Q77:Q81" si="45">AC77*AD77</f>
        <v>1680</v>
      </c>
      <c r="R77" s="5"/>
      <c r="S77" s="1"/>
      <c r="T77" s="1">
        <f t="shared" si="37"/>
        <v>17.216943784639746</v>
      </c>
      <c r="U77" s="1">
        <f t="shared" si="38"/>
        <v>10.566112430720507</v>
      </c>
      <c r="V77" s="1">
        <v>241.4</v>
      </c>
      <c r="W77" s="1">
        <v>271.2</v>
      </c>
      <c r="X77" s="1">
        <v>214.6</v>
      </c>
      <c r="Y77" s="1">
        <v>211.8</v>
      </c>
      <c r="Z77" s="1">
        <v>221.8</v>
      </c>
      <c r="AA77" s="1" t="s">
        <v>125</v>
      </c>
      <c r="AB77" s="1">
        <f t="shared" si="40"/>
        <v>406.29999999999995</v>
      </c>
      <c r="AC77" s="6">
        <v>12</v>
      </c>
      <c r="AD77" s="10">
        <f t="shared" ref="AD77:AD81" si="46">MROUND(P77,AC77*AF77)/AC77</f>
        <v>140</v>
      </c>
      <c r="AE77" s="1">
        <f t="shared" ref="AE77:AE78" si="47">AD77*AC77*G77</f>
        <v>420</v>
      </c>
      <c r="AF77" s="1">
        <f>VLOOKUP(A77,[1]Sheet!$A:$AH,33,0)</f>
        <v>14</v>
      </c>
      <c r="AG77" s="1">
        <f>VLOOKUP(A77,[1]Sheet!$A:$AH,34,0)</f>
        <v>70</v>
      </c>
      <c r="AH77" s="1">
        <f t="shared" ref="AH77:AH81" si="48">AD77/AG77</f>
        <v>2</v>
      </c>
      <c r="AI77" s="1"/>
      <c r="AJ77" s="1" t="str">
        <f>VLOOKUP(A77,[2]Лист1!$A:$B,2,0)</f>
        <v>SU003580</v>
      </c>
      <c r="AK77" s="6">
        <f>VLOOKUP(AJ77,'[3]Бланк заказа'!$A:$AC,6,0)</f>
        <v>0.25</v>
      </c>
      <c r="AL77" s="1">
        <f>VLOOKUP(AJ77,'[3]Бланк заказа'!$A:$AC,7,0)</f>
        <v>12</v>
      </c>
      <c r="AM77" s="1" t="str">
        <f>VLOOKUP(AJ77,'[3]Бланк заказа'!$A:$AC,11,0)</f>
        <v>14</v>
      </c>
      <c r="AN77" s="1">
        <f>VLOOKUP(AJ77,'[3]Бланк заказа'!$A:$AC,10,0)</f>
        <v>70</v>
      </c>
      <c r="AO77" s="1">
        <f t="shared" ref="AO77:AO78" si="49">G77*AC77+AF77+AG77-AK77*AL77-AM77-AN77</f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38</v>
      </c>
      <c r="C78" s="1">
        <v>552</v>
      </c>
      <c r="D78" s="1">
        <v>4200</v>
      </c>
      <c r="E78" s="1">
        <v>1423</v>
      </c>
      <c r="F78" s="1">
        <v>2993</v>
      </c>
      <c r="G78" s="6">
        <v>0.25</v>
      </c>
      <c r="H78" s="1">
        <v>180</v>
      </c>
      <c r="I78" s="1" t="s">
        <v>35</v>
      </c>
      <c r="J78" s="1">
        <v>1431</v>
      </c>
      <c r="K78" s="1">
        <f t="shared" si="34"/>
        <v>-8</v>
      </c>
      <c r="L78" s="1"/>
      <c r="M78" s="1"/>
      <c r="N78" s="1"/>
      <c r="O78" s="1">
        <f t="shared" si="35"/>
        <v>284.60000000000002</v>
      </c>
      <c r="P78" s="5">
        <f>17*O78-F78</f>
        <v>1845.2000000000007</v>
      </c>
      <c r="Q78" s="5">
        <f t="shared" si="45"/>
        <v>1848</v>
      </c>
      <c r="R78" s="5"/>
      <c r="S78" s="1"/>
      <c r="T78" s="1">
        <f t="shared" si="37"/>
        <v>17.009838369641599</v>
      </c>
      <c r="U78" s="1">
        <f t="shared" si="38"/>
        <v>10.516514406184116</v>
      </c>
      <c r="V78" s="1">
        <v>279.8</v>
      </c>
      <c r="W78" s="1">
        <v>292.60000000000002</v>
      </c>
      <c r="X78" s="1">
        <v>233.8</v>
      </c>
      <c r="Y78" s="1">
        <v>214</v>
      </c>
      <c r="Z78" s="1">
        <v>247.2</v>
      </c>
      <c r="AA78" s="1" t="s">
        <v>125</v>
      </c>
      <c r="AB78" s="1">
        <f t="shared" si="40"/>
        <v>461.30000000000018</v>
      </c>
      <c r="AC78" s="6">
        <v>12</v>
      </c>
      <c r="AD78" s="10">
        <f t="shared" si="46"/>
        <v>154</v>
      </c>
      <c r="AE78" s="1">
        <f t="shared" si="47"/>
        <v>462</v>
      </c>
      <c r="AF78" s="1">
        <f>VLOOKUP(A78,[1]Sheet!$A:$AH,33,0)</f>
        <v>14</v>
      </c>
      <c r="AG78" s="1">
        <f>VLOOKUP(A78,[1]Sheet!$A:$AH,34,0)</f>
        <v>70</v>
      </c>
      <c r="AH78" s="1">
        <f t="shared" si="48"/>
        <v>2.2000000000000002</v>
      </c>
      <c r="AI78" s="1"/>
      <c r="AJ78" s="1" t="str">
        <f>VLOOKUP(A78,[2]Лист1!$A:$B,2,0)</f>
        <v>SU003578</v>
      </c>
      <c r="AK78" s="6">
        <f>VLOOKUP(AJ78,'[3]Бланк заказа'!$A:$AC,6,0)</f>
        <v>0.25</v>
      </c>
      <c r="AL78" s="1">
        <f>VLOOKUP(AJ78,'[3]Бланк заказа'!$A:$AC,7,0)</f>
        <v>12</v>
      </c>
      <c r="AM78" s="1" t="str">
        <f>VLOOKUP(AJ78,'[3]Бланк заказа'!$A:$AC,11,0)</f>
        <v>14</v>
      </c>
      <c r="AN78" s="1">
        <f>VLOOKUP(AJ78,'[3]Бланк заказа'!$A:$AC,10,0)</f>
        <v>70</v>
      </c>
      <c r="AO78" s="1">
        <f t="shared" si="49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34</v>
      </c>
      <c r="C79" s="1">
        <v>124.2</v>
      </c>
      <c r="D79" s="1">
        <v>189</v>
      </c>
      <c r="E79" s="1">
        <v>24.3</v>
      </c>
      <c r="F79" s="1">
        <v>283.5</v>
      </c>
      <c r="G79" s="6">
        <v>1</v>
      </c>
      <c r="H79" s="1">
        <v>180</v>
      </c>
      <c r="I79" s="1" t="s">
        <v>35</v>
      </c>
      <c r="J79" s="1">
        <v>23.9</v>
      </c>
      <c r="K79" s="1">
        <f t="shared" si="34"/>
        <v>0.40000000000000213</v>
      </c>
      <c r="L79" s="1"/>
      <c r="M79" s="1"/>
      <c r="N79" s="1"/>
      <c r="O79" s="1">
        <f t="shared" si="35"/>
        <v>4.8600000000000003</v>
      </c>
      <c r="P79" s="5"/>
      <c r="Q79" s="5">
        <f t="shared" si="45"/>
        <v>0</v>
      </c>
      <c r="R79" s="5"/>
      <c r="S79" s="1"/>
      <c r="T79" s="1">
        <f t="shared" si="37"/>
        <v>58.333333333333329</v>
      </c>
      <c r="U79" s="1">
        <f t="shared" si="38"/>
        <v>58.333333333333329</v>
      </c>
      <c r="V79" s="1">
        <v>18.36</v>
      </c>
      <c r="W79" s="1">
        <v>10.8</v>
      </c>
      <c r="X79" s="1">
        <v>7.56</v>
      </c>
      <c r="Y79" s="1">
        <v>17.82</v>
      </c>
      <c r="Z79" s="1">
        <v>0.54</v>
      </c>
      <c r="AA79" s="27" t="s">
        <v>51</v>
      </c>
      <c r="AB79" s="1">
        <f t="shared" si="40"/>
        <v>0</v>
      </c>
      <c r="AC79" s="6">
        <v>2.7</v>
      </c>
      <c r="AD79" s="10">
        <f t="shared" si="46"/>
        <v>0</v>
      </c>
      <c r="AE79" s="1">
        <f t="shared" ref="AE79:AE81" si="50">AD79*AC79*G79</f>
        <v>0</v>
      </c>
      <c r="AF79" s="1">
        <f>VLOOKUP(A79,[1]Sheet!$A:$AH,33,0)</f>
        <v>14</v>
      </c>
      <c r="AG79" s="1">
        <f>VLOOKUP(A79,[1]Sheet!$A:$AH,34,0)</f>
        <v>126</v>
      </c>
      <c r="AH79" s="1">
        <f t="shared" si="4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34</v>
      </c>
      <c r="C80" s="1">
        <v>975</v>
      </c>
      <c r="D80" s="1">
        <v>2580</v>
      </c>
      <c r="E80" s="1">
        <v>750.4</v>
      </c>
      <c r="F80" s="1">
        <v>2454.6</v>
      </c>
      <c r="G80" s="6">
        <v>1</v>
      </c>
      <c r="H80" s="1">
        <v>180</v>
      </c>
      <c r="I80" s="1" t="s">
        <v>35</v>
      </c>
      <c r="J80" s="1">
        <v>741.5</v>
      </c>
      <c r="K80" s="1">
        <f t="shared" si="34"/>
        <v>8.8999999999999773</v>
      </c>
      <c r="L80" s="1"/>
      <c r="M80" s="1"/>
      <c r="N80" s="1"/>
      <c r="O80" s="1">
        <f t="shared" si="35"/>
        <v>150.07999999999998</v>
      </c>
      <c r="P80" s="5"/>
      <c r="Q80" s="5">
        <f t="shared" si="45"/>
        <v>0</v>
      </c>
      <c r="R80" s="5"/>
      <c r="S80" s="1"/>
      <c r="T80" s="1">
        <f t="shared" si="37"/>
        <v>16.355277185501066</v>
      </c>
      <c r="U80" s="1">
        <f t="shared" si="38"/>
        <v>16.355277185501066</v>
      </c>
      <c r="V80" s="1">
        <v>200</v>
      </c>
      <c r="W80" s="1">
        <v>190.08</v>
      </c>
      <c r="X80" s="1">
        <v>197.08</v>
      </c>
      <c r="Y80" s="1">
        <v>185</v>
      </c>
      <c r="Z80" s="1">
        <v>182</v>
      </c>
      <c r="AA80" s="1"/>
      <c r="AB80" s="1">
        <f t="shared" si="40"/>
        <v>0</v>
      </c>
      <c r="AC80" s="6">
        <v>5</v>
      </c>
      <c r="AD80" s="10">
        <f t="shared" si="46"/>
        <v>0</v>
      </c>
      <c r="AE80" s="1">
        <f t="shared" si="50"/>
        <v>0</v>
      </c>
      <c r="AF80" s="1">
        <f>VLOOKUP(A80,[1]Sheet!$A:$AH,33,0)</f>
        <v>12</v>
      </c>
      <c r="AG80" s="1">
        <f>VLOOKUP(A80,[1]Sheet!$A:$AH,34,0)</f>
        <v>84</v>
      </c>
      <c r="AH80" s="1">
        <f t="shared" si="4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38</v>
      </c>
      <c r="C81" s="1"/>
      <c r="D81" s="1">
        <v>1056</v>
      </c>
      <c r="E81" s="1">
        <v>264</v>
      </c>
      <c r="F81" s="1">
        <v>792</v>
      </c>
      <c r="G81" s="6">
        <v>0.14000000000000001</v>
      </c>
      <c r="H81" s="1">
        <v>180</v>
      </c>
      <c r="I81" s="1" t="s">
        <v>35</v>
      </c>
      <c r="J81" s="1">
        <v>314</v>
      </c>
      <c r="K81" s="1">
        <f t="shared" si="34"/>
        <v>-50</v>
      </c>
      <c r="L81" s="1"/>
      <c r="M81" s="1"/>
      <c r="N81" s="1"/>
      <c r="O81" s="1">
        <f t="shared" si="35"/>
        <v>52.8</v>
      </c>
      <c r="P81" s="5"/>
      <c r="Q81" s="5">
        <f t="shared" si="45"/>
        <v>0</v>
      </c>
      <c r="R81" s="5"/>
      <c r="S81" s="1"/>
      <c r="T81" s="1">
        <f t="shared" si="37"/>
        <v>15</v>
      </c>
      <c r="U81" s="1">
        <f t="shared" si="38"/>
        <v>15</v>
      </c>
      <c r="V81" s="1">
        <v>60.2</v>
      </c>
      <c r="W81" s="1">
        <v>219.6</v>
      </c>
      <c r="X81" s="1">
        <v>25.6</v>
      </c>
      <c r="Y81" s="1">
        <v>22.6</v>
      </c>
      <c r="Z81" s="1">
        <v>36.4</v>
      </c>
      <c r="AA81" s="1" t="s">
        <v>125</v>
      </c>
      <c r="AB81" s="1">
        <f t="shared" si="40"/>
        <v>0</v>
      </c>
      <c r="AC81" s="6">
        <v>22</v>
      </c>
      <c r="AD81" s="10">
        <f t="shared" si="46"/>
        <v>0</v>
      </c>
      <c r="AE81" s="1">
        <f t="shared" si="50"/>
        <v>0</v>
      </c>
      <c r="AF81" s="1">
        <f>VLOOKUP(A81,[1]Sheet!$A:$AH,33,0)</f>
        <v>12</v>
      </c>
      <c r="AG81" s="1">
        <f>VLOOKUP(A81,[1]Sheet!$A:$AH,34,0)</f>
        <v>84</v>
      </c>
      <c r="AH81" s="1">
        <f t="shared" si="4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6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6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6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6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6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6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6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6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6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6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6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6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6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6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6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6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6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6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6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6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6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6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6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6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6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6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6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6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6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6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6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6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6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6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6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6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6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6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6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6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6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6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6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6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6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6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6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6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6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6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6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6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6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6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6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6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6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6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6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6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6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6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6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6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6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6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6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6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6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6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6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6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6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6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6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6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6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6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6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6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6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6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6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6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6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6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6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6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6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6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6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6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6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6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6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6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6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6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6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6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6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6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6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6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6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6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6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6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6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6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6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6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6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6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6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6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6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6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6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6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6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6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6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6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6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6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6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6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6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6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6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6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6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6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6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6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6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6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6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6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6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6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6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6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6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6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6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6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6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6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6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6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6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6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6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6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6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6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6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6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6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6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6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6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6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6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6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6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6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6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6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6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6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6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6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6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6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6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6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6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6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6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6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6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6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6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6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6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6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6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6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6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6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6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6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6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6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6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6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6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6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6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6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6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6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6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6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6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6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6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6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6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6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6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6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6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6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6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6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6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6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6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6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6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6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6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6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6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6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6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6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6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6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6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6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6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6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6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6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6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6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6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6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6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6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6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6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6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6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6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6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6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6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6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6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6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6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6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6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6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6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6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6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6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6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6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6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6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6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6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6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6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6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6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6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6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6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6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6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6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6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6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6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6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6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6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6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6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6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6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6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6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6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6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6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6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6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6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6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6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6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6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6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6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6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6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6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6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6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6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6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6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6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6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6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6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6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6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6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6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6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6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6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6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6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6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6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6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6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6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6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6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6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6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6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6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6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6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6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6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6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6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6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6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6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6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6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6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6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6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6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6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6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6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6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6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6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6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6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6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6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6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6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6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6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6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6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6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6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6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6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6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6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6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6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6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6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6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6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6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6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6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6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6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6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6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6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6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6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6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6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6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6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6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6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6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6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6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6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6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6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6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6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6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6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6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6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6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6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6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G81" xr:uid="{0FF1F2E0-5156-457E-B5AD-9ED89FC4A7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2024-11-28T12:35:42Z</dcterms:created>
  <dcterms:modified xsi:type="dcterms:W3CDTF">2024-11-29T09:45:42Z</dcterms:modified>
</cp:coreProperties>
</file>