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5,12,24 ПОКОМ ЗПФ филиалы\"/>
    </mc:Choice>
  </mc:AlternateContent>
  <xr:revisionPtr revIDLastSave="0" documentId="13_ncr:1_{1B057553-E1BE-4579-822D-CF5521D03FD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Sheet!$A$3:$AH$81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3" i="1" l="1"/>
  <c r="AF7" i="1" l="1"/>
  <c r="AG7" i="1"/>
  <c r="AF8" i="1"/>
  <c r="AG8" i="1"/>
  <c r="AF9" i="1"/>
  <c r="AG9" i="1"/>
  <c r="AF10" i="1"/>
  <c r="AG10" i="1"/>
  <c r="AF11" i="1"/>
  <c r="AG11" i="1"/>
  <c r="AF12" i="1"/>
  <c r="AG12" i="1"/>
  <c r="AF13" i="1"/>
  <c r="AG13" i="1"/>
  <c r="AF14" i="1"/>
  <c r="AG14" i="1"/>
  <c r="AF15" i="1"/>
  <c r="AG15" i="1"/>
  <c r="AF16" i="1"/>
  <c r="AG16" i="1"/>
  <c r="AF17" i="1"/>
  <c r="AG17" i="1"/>
  <c r="AF18" i="1"/>
  <c r="AG18" i="1"/>
  <c r="AF19" i="1"/>
  <c r="AG19" i="1"/>
  <c r="AF20" i="1"/>
  <c r="AG20" i="1"/>
  <c r="AF23" i="1"/>
  <c r="AG23" i="1"/>
  <c r="AF24" i="1"/>
  <c r="AG24" i="1"/>
  <c r="AF25" i="1"/>
  <c r="AG25" i="1"/>
  <c r="AF26" i="1"/>
  <c r="AG26" i="1"/>
  <c r="AF27" i="1"/>
  <c r="AG27" i="1"/>
  <c r="AF28" i="1"/>
  <c r="AG28" i="1"/>
  <c r="AF29" i="1"/>
  <c r="AG29" i="1"/>
  <c r="AF30" i="1"/>
  <c r="AG30" i="1"/>
  <c r="AF31" i="1"/>
  <c r="AG31" i="1"/>
  <c r="AF32" i="1"/>
  <c r="AG32" i="1"/>
  <c r="AF33" i="1"/>
  <c r="AG33" i="1"/>
  <c r="AF34" i="1"/>
  <c r="AG34" i="1"/>
  <c r="AF35" i="1"/>
  <c r="AD35" i="1" s="1"/>
  <c r="AG35" i="1"/>
  <c r="AF36" i="1"/>
  <c r="AD36" i="1" s="1"/>
  <c r="AG36" i="1"/>
  <c r="AF37" i="1"/>
  <c r="AG37" i="1"/>
  <c r="AF38" i="1"/>
  <c r="AG38" i="1"/>
  <c r="AF40" i="1"/>
  <c r="AG40" i="1"/>
  <c r="AF42" i="1"/>
  <c r="AG42" i="1"/>
  <c r="AF43" i="1"/>
  <c r="AG43" i="1"/>
  <c r="AF44" i="1"/>
  <c r="AG44" i="1"/>
  <c r="AF45" i="1"/>
  <c r="AG45" i="1"/>
  <c r="AF48" i="1"/>
  <c r="AG48" i="1"/>
  <c r="AF49" i="1"/>
  <c r="AG49" i="1"/>
  <c r="AF50" i="1"/>
  <c r="AG50" i="1"/>
  <c r="AF53" i="1"/>
  <c r="AG53" i="1"/>
  <c r="AF54" i="1"/>
  <c r="AG54" i="1"/>
  <c r="AF55" i="1"/>
  <c r="AG55" i="1"/>
  <c r="AF56" i="1"/>
  <c r="AG56" i="1"/>
  <c r="AF57" i="1"/>
  <c r="AG57" i="1"/>
  <c r="AF58" i="1"/>
  <c r="AG58" i="1"/>
  <c r="AF59" i="1"/>
  <c r="AG59" i="1"/>
  <c r="AF60" i="1"/>
  <c r="AG60" i="1"/>
  <c r="AF61" i="1"/>
  <c r="AG61" i="1"/>
  <c r="AF62" i="1"/>
  <c r="AG62" i="1"/>
  <c r="AF63" i="1"/>
  <c r="AG63" i="1"/>
  <c r="AF64" i="1"/>
  <c r="AG64" i="1"/>
  <c r="AF65" i="1"/>
  <c r="AG65" i="1"/>
  <c r="AF66" i="1"/>
  <c r="AD66" i="1" s="1"/>
  <c r="AG66" i="1"/>
  <c r="AF67" i="1"/>
  <c r="AG67" i="1"/>
  <c r="AF69" i="1"/>
  <c r="AG69" i="1"/>
  <c r="AF71" i="1"/>
  <c r="AG71" i="1"/>
  <c r="AF72" i="1"/>
  <c r="AG72" i="1"/>
  <c r="AF73" i="1"/>
  <c r="AG73" i="1"/>
  <c r="AF75" i="1"/>
  <c r="AG75" i="1"/>
  <c r="AF76" i="1"/>
  <c r="AG76" i="1"/>
  <c r="AF77" i="1"/>
  <c r="AG77" i="1"/>
  <c r="AF78" i="1"/>
  <c r="AG78" i="1"/>
  <c r="AF79" i="1"/>
  <c r="AG79" i="1"/>
  <c r="AF80" i="1"/>
  <c r="AG80" i="1"/>
  <c r="AF81" i="1"/>
  <c r="AG81" i="1"/>
  <c r="AB21" i="1"/>
  <c r="AB22" i="1"/>
  <c r="AB35" i="1"/>
  <c r="AB36" i="1"/>
  <c r="AB39" i="1"/>
  <c r="AB41" i="1"/>
  <c r="AB46" i="1"/>
  <c r="AB47" i="1"/>
  <c r="AB51" i="1"/>
  <c r="AB52" i="1"/>
  <c r="AB63" i="1"/>
  <c r="AB66" i="1"/>
  <c r="AB68" i="1"/>
  <c r="AB70" i="1"/>
  <c r="AB74" i="1"/>
  <c r="AB6" i="1"/>
  <c r="Q66" i="1" l="1"/>
  <c r="AH66" i="1"/>
  <c r="AH36" i="1"/>
  <c r="AE36" i="1"/>
  <c r="Q35" i="1"/>
  <c r="AH35" i="1"/>
  <c r="Q36" i="1"/>
  <c r="AE66" i="1"/>
  <c r="AE35" i="1"/>
  <c r="O7" i="1"/>
  <c r="O8" i="1"/>
  <c r="O9" i="1"/>
  <c r="P9" i="1" s="1"/>
  <c r="AB9" i="1" s="1"/>
  <c r="O10" i="1"/>
  <c r="P10" i="1" s="1"/>
  <c r="O11" i="1"/>
  <c r="P11" i="1" s="1"/>
  <c r="AB11" i="1" s="1"/>
  <c r="O12" i="1"/>
  <c r="O13" i="1"/>
  <c r="P13" i="1" s="1"/>
  <c r="AB13" i="1" s="1"/>
  <c r="O14" i="1"/>
  <c r="P14" i="1" s="1"/>
  <c r="O15" i="1"/>
  <c r="AB15" i="1" s="1"/>
  <c r="O16" i="1"/>
  <c r="O17" i="1"/>
  <c r="AB17" i="1" s="1"/>
  <c r="O18" i="1"/>
  <c r="P18" i="1" s="1"/>
  <c r="O19" i="1"/>
  <c r="P19" i="1" s="1"/>
  <c r="O20" i="1"/>
  <c r="P20" i="1" s="1"/>
  <c r="O21" i="1"/>
  <c r="O22" i="1"/>
  <c r="O23" i="1"/>
  <c r="P23" i="1" s="1"/>
  <c r="AB23" i="1" s="1"/>
  <c r="O24" i="1"/>
  <c r="O25" i="1"/>
  <c r="P25" i="1" s="1"/>
  <c r="AB25" i="1" s="1"/>
  <c r="O26" i="1"/>
  <c r="P26" i="1" s="1"/>
  <c r="O27" i="1"/>
  <c r="P27" i="1" s="1"/>
  <c r="AB27" i="1" s="1"/>
  <c r="O28" i="1"/>
  <c r="P28" i="1" s="1"/>
  <c r="O29" i="1"/>
  <c r="P29" i="1" s="1"/>
  <c r="AB29" i="1" s="1"/>
  <c r="O30" i="1"/>
  <c r="O31" i="1"/>
  <c r="P31" i="1" s="1"/>
  <c r="AB31" i="1" s="1"/>
  <c r="O32" i="1"/>
  <c r="P32" i="1" s="1"/>
  <c r="O33" i="1"/>
  <c r="AB33" i="1" s="1"/>
  <c r="O34" i="1"/>
  <c r="P34" i="1" s="1"/>
  <c r="O35" i="1"/>
  <c r="O36" i="1"/>
  <c r="O37" i="1"/>
  <c r="P37" i="1" s="1"/>
  <c r="AB37" i="1" s="1"/>
  <c r="O38" i="1"/>
  <c r="P38" i="1" s="1"/>
  <c r="O39" i="1"/>
  <c r="O40" i="1"/>
  <c r="O41" i="1"/>
  <c r="O42" i="1"/>
  <c r="P42" i="1" s="1"/>
  <c r="O43" i="1"/>
  <c r="AB43" i="1" s="1"/>
  <c r="O44" i="1"/>
  <c r="P44" i="1" s="1"/>
  <c r="O45" i="1"/>
  <c r="AB45" i="1" s="1"/>
  <c r="O46" i="1"/>
  <c r="O47" i="1"/>
  <c r="O48" i="1"/>
  <c r="P48" i="1" s="1"/>
  <c r="O49" i="1"/>
  <c r="AB49" i="1" s="1"/>
  <c r="O50" i="1"/>
  <c r="P50" i="1" s="1"/>
  <c r="O51" i="1"/>
  <c r="O52" i="1"/>
  <c r="O53" i="1"/>
  <c r="AB53" i="1" s="1"/>
  <c r="O54" i="1"/>
  <c r="P54" i="1" s="1"/>
  <c r="O55" i="1"/>
  <c r="AB55" i="1" s="1"/>
  <c r="O56" i="1"/>
  <c r="O57" i="1"/>
  <c r="AB57" i="1" s="1"/>
  <c r="O58" i="1"/>
  <c r="O59" i="1"/>
  <c r="AB59" i="1" s="1"/>
  <c r="O60" i="1"/>
  <c r="P60" i="1" s="1"/>
  <c r="O61" i="1"/>
  <c r="P61" i="1" s="1"/>
  <c r="O62" i="1"/>
  <c r="O63" i="1"/>
  <c r="O64" i="1"/>
  <c r="AB64" i="1" s="1"/>
  <c r="O65" i="1"/>
  <c r="O66" i="1"/>
  <c r="O67" i="1"/>
  <c r="P67" i="1" s="1"/>
  <c r="O68" i="1"/>
  <c r="O69" i="1"/>
  <c r="P69" i="1" s="1"/>
  <c r="AB69" i="1" s="1"/>
  <c r="O70" i="1"/>
  <c r="O71" i="1"/>
  <c r="P71" i="1" s="1"/>
  <c r="O72" i="1"/>
  <c r="AB72" i="1" s="1"/>
  <c r="O73" i="1"/>
  <c r="P73" i="1" s="1"/>
  <c r="O74" i="1"/>
  <c r="O75" i="1"/>
  <c r="AB75" i="1" s="1"/>
  <c r="O76" i="1"/>
  <c r="P76" i="1" s="1"/>
  <c r="O77" i="1"/>
  <c r="O78" i="1"/>
  <c r="P78" i="1" s="1"/>
  <c r="O79" i="1"/>
  <c r="AB79" i="1" s="1"/>
  <c r="O80" i="1"/>
  <c r="P80" i="1" s="1"/>
  <c r="O81" i="1"/>
  <c r="P81" i="1" s="1"/>
  <c r="AB81" i="1" s="1"/>
  <c r="O6" i="1"/>
  <c r="P77" i="1" l="1"/>
  <c r="AB77" i="1" s="1"/>
  <c r="AB61" i="1"/>
  <c r="AB19" i="1"/>
  <c r="AB40" i="1"/>
  <c r="AD40" i="1"/>
  <c r="Q40" i="1" s="1"/>
  <c r="T40" i="1" s="1"/>
  <c r="AD73" i="1"/>
  <c r="AB73" i="1"/>
  <c r="AD71" i="1"/>
  <c r="AB71" i="1"/>
  <c r="AD67" i="1"/>
  <c r="AB67" i="1"/>
  <c r="AD65" i="1"/>
  <c r="AB65" i="1"/>
  <c r="AD7" i="1"/>
  <c r="AB7" i="1"/>
  <c r="AD11" i="1"/>
  <c r="AD15" i="1"/>
  <c r="AD19" i="1"/>
  <c r="AD25" i="1"/>
  <c r="AD29" i="1"/>
  <c r="AD33" i="1"/>
  <c r="AD45" i="1"/>
  <c r="AD53" i="1"/>
  <c r="AD57" i="1"/>
  <c r="AD61" i="1"/>
  <c r="AD69" i="1"/>
  <c r="AD75" i="1"/>
  <c r="AD79" i="1"/>
  <c r="AD80" i="1"/>
  <c r="AB80" i="1"/>
  <c r="AD78" i="1"/>
  <c r="AB78" i="1"/>
  <c r="AD76" i="1"/>
  <c r="AB76" i="1"/>
  <c r="AD62" i="1"/>
  <c r="AB62" i="1"/>
  <c r="AD60" i="1"/>
  <c r="AB60" i="1"/>
  <c r="AD58" i="1"/>
  <c r="AB58" i="1"/>
  <c r="AD56" i="1"/>
  <c r="AB56" i="1"/>
  <c r="AD54" i="1"/>
  <c r="AB54" i="1"/>
  <c r="AD50" i="1"/>
  <c r="AB50" i="1"/>
  <c r="AD48" i="1"/>
  <c r="AB48" i="1"/>
  <c r="AD44" i="1"/>
  <c r="AB44" i="1"/>
  <c r="AD42" i="1"/>
  <c r="AB42" i="1"/>
  <c r="AD38" i="1"/>
  <c r="AB38" i="1"/>
  <c r="AD34" i="1"/>
  <c r="AB34" i="1"/>
  <c r="AD32" i="1"/>
  <c r="AB32" i="1"/>
  <c r="AD30" i="1"/>
  <c r="AB30" i="1"/>
  <c r="AD28" i="1"/>
  <c r="AB28" i="1"/>
  <c r="AD26" i="1"/>
  <c r="AB26" i="1"/>
  <c r="AD24" i="1"/>
  <c r="AB24" i="1"/>
  <c r="AD20" i="1"/>
  <c r="AB20" i="1"/>
  <c r="AD18" i="1"/>
  <c r="AB18" i="1"/>
  <c r="AD16" i="1"/>
  <c r="AB16" i="1"/>
  <c r="AD14" i="1"/>
  <c r="AB14" i="1"/>
  <c r="AD12" i="1"/>
  <c r="AB12" i="1"/>
  <c r="AD10" i="1"/>
  <c r="AB10" i="1"/>
  <c r="AD8" i="1"/>
  <c r="AB8" i="1"/>
  <c r="AD9" i="1"/>
  <c r="AD13" i="1"/>
  <c r="AD17" i="1"/>
  <c r="AD23" i="1"/>
  <c r="AD27" i="1"/>
  <c r="AD31" i="1"/>
  <c r="AD37" i="1"/>
  <c r="AD43" i="1"/>
  <c r="AD49" i="1"/>
  <c r="AD55" i="1"/>
  <c r="AD59" i="1"/>
  <c r="AD64" i="1"/>
  <c r="AD72" i="1"/>
  <c r="AD81" i="1"/>
  <c r="U81" i="1"/>
  <c r="U80" i="1"/>
  <c r="U78" i="1"/>
  <c r="U76" i="1"/>
  <c r="T74" i="1"/>
  <c r="U74" i="1"/>
  <c r="U72" i="1"/>
  <c r="T70" i="1"/>
  <c r="U70" i="1"/>
  <c r="T68" i="1"/>
  <c r="U68" i="1"/>
  <c r="T66" i="1"/>
  <c r="U66" i="1"/>
  <c r="U64" i="1"/>
  <c r="U62" i="1"/>
  <c r="U60" i="1"/>
  <c r="U58" i="1"/>
  <c r="U56" i="1"/>
  <c r="U54" i="1"/>
  <c r="T52" i="1"/>
  <c r="U52" i="1"/>
  <c r="U50" i="1"/>
  <c r="U48" i="1"/>
  <c r="U45" i="1"/>
  <c r="U42" i="1"/>
  <c r="U40" i="1"/>
  <c r="U38" i="1"/>
  <c r="T36" i="1"/>
  <c r="U36" i="1"/>
  <c r="U34" i="1"/>
  <c r="U32" i="1"/>
  <c r="U29" i="1"/>
  <c r="U27" i="1"/>
  <c r="U25" i="1"/>
  <c r="U23" i="1"/>
  <c r="T21" i="1"/>
  <c r="U21" i="1"/>
  <c r="U19" i="1"/>
  <c r="U17" i="1"/>
  <c r="U15" i="1"/>
  <c r="U13" i="1"/>
  <c r="U11" i="1"/>
  <c r="U9" i="1"/>
  <c r="U7" i="1"/>
  <c r="U6" i="1"/>
  <c r="T6" i="1"/>
  <c r="U79" i="1"/>
  <c r="U77" i="1"/>
  <c r="U75" i="1"/>
  <c r="U73" i="1"/>
  <c r="U71" i="1"/>
  <c r="U69" i="1"/>
  <c r="U67" i="1"/>
  <c r="U65" i="1"/>
  <c r="T63" i="1"/>
  <c r="U63" i="1"/>
  <c r="U61" i="1"/>
  <c r="U59" i="1"/>
  <c r="U57" i="1"/>
  <c r="U55" i="1"/>
  <c r="U53" i="1"/>
  <c r="T51" i="1"/>
  <c r="U51" i="1"/>
  <c r="U49" i="1"/>
  <c r="T47" i="1"/>
  <c r="U47" i="1"/>
  <c r="T46" i="1"/>
  <c r="U46" i="1"/>
  <c r="U44" i="1"/>
  <c r="U43" i="1"/>
  <c r="T41" i="1"/>
  <c r="U41" i="1"/>
  <c r="T39" i="1"/>
  <c r="U39" i="1"/>
  <c r="U37" i="1"/>
  <c r="T35" i="1"/>
  <c r="U35" i="1"/>
  <c r="U33" i="1"/>
  <c r="U31" i="1"/>
  <c r="U30" i="1"/>
  <c r="U28" i="1"/>
  <c r="U26" i="1"/>
  <c r="U24" i="1"/>
  <c r="T22" i="1"/>
  <c r="U22" i="1"/>
  <c r="U20" i="1"/>
  <c r="U18" i="1"/>
  <c r="U16" i="1"/>
  <c r="U14" i="1"/>
  <c r="U12" i="1"/>
  <c r="U10" i="1"/>
  <c r="U8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P5" i="1" l="1"/>
  <c r="AD77" i="1"/>
  <c r="AD5" i="1" s="1"/>
  <c r="AH40" i="1"/>
  <c r="AB5" i="1"/>
  <c r="AE40" i="1"/>
  <c r="AH77" i="1"/>
  <c r="Q64" i="1"/>
  <c r="T64" i="1" s="1"/>
  <c r="AH64" i="1"/>
  <c r="AE64" i="1"/>
  <c r="Q55" i="1"/>
  <c r="T55" i="1" s="1"/>
  <c r="AH55" i="1"/>
  <c r="AE55" i="1"/>
  <c r="Q43" i="1"/>
  <c r="T43" i="1" s="1"/>
  <c r="AH43" i="1"/>
  <c r="AE43" i="1"/>
  <c r="Q31" i="1"/>
  <c r="T31" i="1" s="1"/>
  <c r="AH31" i="1"/>
  <c r="AE31" i="1"/>
  <c r="AE23" i="1"/>
  <c r="AH23" i="1"/>
  <c r="Q23" i="1"/>
  <c r="T23" i="1" s="1"/>
  <c r="AE13" i="1"/>
  <c r="Q13" i="1"/>
  <c r="T13" i="1" s="1"/>
  <c r="AH13" i="1"/>
  <c r="Q79" i="1"/>
  <c r="T79" i="1" s="1"/>
  <c r="AH79" i="1"/>
  <c r="AE79" i="1"/>
  <c r="Q69" i="1"/>
  <c r="T69" i="1" s="1"/>
  <c r="AH69" i="1"/>
  <c r="AE69" i="1"/>
  <c r="Q57" i="1"/>
  <c r="T57" i="1" s="1"/>
  <c r="AH57" i="1"/>
  <c r="AE57" i="1"/>
  <c r="Q45" i="1"/>
  <c r="T45" i="1" s="1"/>
  <c r="AH45" i="1"/>
  <c r="AE45" i="1"/>
  <c r="Q33" i="1"/>
  <c r="T33" i="1" s="1"/>
  <c r="AH33" i="1"/>
  <c r="AE33" i="1"/>
  <c r="Q25" i="1"/>
  <c r="T25" i="1" s="1"/>
  <c r="AH25" i="1"/>
  <c r="AE25" i="1"/>
  <c r="Q15" i="1"/>
  <c r="T15" i="1" s="1"/>
  <c r="AH15" i="1"/>
  <c r="AE15" i="1"/>
  <c r="Q81" i="1"/>
  <c r="T81" i="1" s="1"/>
  <c r="AH81" i="1"/>
  <c r="AE81" i="1"/>
  <c r="Q72" i="1"/>
  <c r="T72" i="1" s="1"/>
  <c r="AH72" i="1"/>
  <c r="AE72" i="1"/>
  <c r="Q59" i="1"/>
  <c r="T59" i="1" s="1"/>
  <c r="AH59" i="1"/>
  <c r="AE59" i="1"/>
  <c r="Q49" i="1"/>
  <c r="T49" i="1" s="1"/>
  <c r="AH49" i="1"/>
  <c r="AE49" i="1"/>
  <c r="Q37" i="1"/>
  <c r="T37" i="1" s="1"/>
  <c r="AH37" i="1"/>
  <c r="AE37" i="1"/>
  <c r="Q27" i="1"/>
  <c r="T27" i="1" s="1"/>
  <c r="AH27" i="1"/>
  <c r="AE27" i="1"/>
  <c r="AE17" i="1"/>
  <c r="AH17" i="1"/>
  <c r="Q17" i="1"/>
  <c r="T17" i="1" s="1"/>
  <c r="AE9" i="1"/>
  <c r="AH9" i="1"/>
  <c r="Q9" i="1"/>
  <c r="T9" i="1" s="1"/>
  <c r="Q8" i="1"/>
  <c r="T8" i="1" s="1"/>
  <c r="AH8" i="1"/>
  <c r="AE8" i="1"/>
  <c r="Q10" i="1"/>
  <c r="T10" i="1" s="1"/>
  <c r="AH10" i="1"/>
  <c r="AE10" i="1"/>
  <c r="Q12" i="1"/>
  <c r="T12" i="1" s="1"/>
  <c r="AE12" i="1"/>
  <c r="AH12" i="1"/>
  <c r="Q14" i="1"/>
  <c r="T14" i="1" s="1"/>
  <c r="AH14" i="1"/>
  <c r="AE14" i="1"/>
  <c r="Q16" i="1"/>
  <c r="T16" i="1" s="1"/>
  <c r="AH16" i="1"/>
  <c r="AE16" i="1"/>
  <c r="Q18" i="1"/>
  <c r="T18" i="1" s="1"/>
  <c r="AH18" i="1"/>
  <c r="AE18" i="1"/>
  <c r="Q20" i="1"/>
  <c r="T20" i="1" s="1"/>
  <c r="AE20" i="1"/>
  <c r="AH20" i="1"/>
  <c r="Q24" i="1"/>
  <c r="T24" i="1" s="1"/>
  <c r="AH24" i="1"/>
  <c r="AE24" i="1"/>
  <c r="Q26" i="1"/>
  <c r="T26" i="1" s="1"/>
  <c r="AH26" i="1"/>
  <c r="AE26" i="1"/>
  <c r="AH28" i="1"/>
  <c r="Q28" i="1"/>
  <c r="T28" i="1" s="1"/>
  <c r="AE28" i="1"/>
  <c r="Q30" i="1"/>
  <c r="T30" i="1" s="1"/>
  <c r="AH30" i="1"/>
  <c r="AE30" i="1"/>
  <c r="Q32" i="1"/>
  <c r="T32" i="1" s="1"/>
  <c r="AE32" i="1"/>
  <c r="AH32" i="1"/>
  <c r="AE34" i="1"/>
  <c r="Q34" i="1"/>
  <c r="T34" i="1" s="1"/>
  <c r="AH34" i="1"/>
  <c r="AE38" i="1"/>
  <c r="AH38" i="1"/>
  <c r="Q38" i="1"/>
  <c r="T38" i="1" s="1"/>
  <c r="AE42" i="1"/>
  <c r="AH42" i="1"/>
  <c r="Q42" i="1"/>
  <c r="T42" i="1" s="1"/>
  <c r="Q44" i="1"/>
  <c r="T44" i="1" s="1"/>
  <c r="AE44" i="1"/>
  <c r="AH44" i="1"/>
  <c r="AH48" i="1"/>
  <c r="Q48" i="1"/>
  <c r="T48" i="1" s="1"/>
  <c r="AE48" i="1"/>
  <c r="Q50" i="1"/>
  <c r="T50" i="1" s="1"/>
  <c r="AH50" i="1"/>
  <c r="AE50" i="1"/>
  <c r="Q54" i="1"/>
  <c r="T54" i="1" s="1"/>
  <c r="AH54" i="1"/>
  <c r="AE54" i="1"/>
  <c r="AE56" i="1"/>
  <c r="Q56" i="1"/>
  <c r="T56" i="1" s="1"/>
  <c r="AH56" i="1"/>
  <c r="AH58" i="1"/>
  <c r="AE58" i="1"/>
  <c r="Q58" i="1"/>
  <c r="T58" i="1" s="1"/>
  <c r="AE60" i="1"/>
  <c r="AH60" i="1"/>
  <c r="Q60" i="1"/>
  <c r="T60" i="1" s="1"/>
  <c r="AE62" i="1"/>
  <c r="AH62" i="1"/>
  <c r="Q62" i="1"/>
  <c r="T62" i="1" s="1"/>
  <c r="AE76" i="1"/>
  <c r="Q76" i="1"/>
  <c r="T76" i="1" s="1"/>
  <c r="AH76" i="1"/>
  <c r="AH78" i="1"/>
  <c r="AE78" i="1"/>
  <c r="Q78" i="1"/>
  <c r="T78" i="1" s="1"/>
  <c r="AE80" i="1"/>
  <c r="AH80" i="1"/>
  <c r="Q80" i="1"/>
  <c r="T80" i="1" s="1"/>
  <c r="Q75" i="1"/>
  <c r="T75" i="1" s="1"/>
  <c r="AH75" i="1"/>
  <c r="AE75" i="1"/>
  <c r="Q61" i="1"/>
  <c r="T61" i="1" s="1"/>
  <c r="AH61" i="1"/>
  <c r="AE61" i="1"/>
  <c r="Q53" i="1"/>
  <c r="T53" i="1" s="1"/>
  <c r="AH53" i="1"/>
  <c r="AE53" i="1"/>
  <c r="Q29" i="1"/>
  <c r="T29" i="1" s="1"/>
  <c r="AH29" i="1"/>
  <c r="AE29" i="1"/>
  <c r="Q19" i="1"/>
  <c r="T19" i="1" s="1"/>
  <c r="AH19" i="1"/>
  <c r="AE19" i="1"/>
  <c r="Q11" i="1"/>
  <c r="T11" i="1" s="1"/>
  <c r="AH11" i="1"/>
  <c r="AE11" i="1"/>
  <c r="AH7" i="1"/>
  <c r="AE7" i="1"/>
  <c r="Q7" i="1"/>
  <c r="Q65" i="1"/>
  <c r="T65" i="1" s="1"/>
  <c r="AH65" i="1"/>
  <c r="AE65" i="1"/>
  <c r="AH67" i="1"/>
  <c r="Q67" i="1"/>
  <c r="T67" i="1" s="1"/>
  <c r="AE67" i="1"/>
  <c r="Q71" i="1"/>
  <c r="T71" i="1" s="1"/>
  <c r="AH71" i="1"/>
  <c r="AE71" i="1"/>
  <c r="Q73" i="1"/>
  <c r="T73" i="1" s="1"/>
  <c r="AE73" i="1"/>
  <c r="AH73" i="1"/>
  <c r="K5" i="1"/>
  <c r="AE77" i="1" l="1"/>
  <c r="Q77" i="1"/>
  <c r="T77" i="1" s="1"/>
  <c r="AE5" i="1"/>
  <c r="Q5" i="1"/>
  <c r="T7" i="1"/>
  <c r="AH5" i="1"/>
</calcChain>
</file>

<file path=xl/sharedStrings.xml><?xml version="1.0" encoding="utf-8"?>
<sst xmlns="http://schemas.openxmlformats.org/spreadsheetml/2006/main" count="342" uniqueCount="134">
  <si>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</si>
  <si>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</si>
  <si>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</si>
  <si>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</si>
  <si>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</si>
  <si>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</si>
  <si>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</si>
  <si>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</si>
  <si>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</si>
  <si>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</si>
  <si>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</si>
  <si>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</si>
  <si>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</si>
  <si>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</si>
  <si>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</si>
  <si>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</si>
  <si>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</si>
  <si>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</si>
  <si>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</si>
  <si>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</si>
  <si>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</si>
  <si>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</si>
  <si>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</si>
  <si>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</si>
  <si>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</si>
  <si>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</si>
  <si>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02,12,</t>
  </si>
  <si>
    <t>05,12,</t>
  </si>
  <si>
    <t>28,11,</t>
  </si>
  <si>
    <t>21,11,</t>
  </si>
  <si>
    <t>14,11,</t>
  </si>
  <si>
    <t>07,11,</t>
  </si>
  <si>
    <t>24,10,</t>
  </si>
  <si>
    <t>Вареники замороженные постные Благолепные с картофелем и грибами классическая форма, ВЕС,  ПОКОМ</t>
  </si>
  <si>
    <t>кг</t>
  </si>
  <si>
    <t>Вареники замороженные постные Благолепные с картофелем и луком классическая форма, ВЕС,  ПОКОМ</t>
  </si>
  <si>
    <t>матрица</t>
  </si>
  <si>
    <t>Готовые бельмеши сочные с мясом ТМ Горячая штучка 0,3кг зам  ПОКОМ</t>
  </si>
  <si>
    <t>шт</t>
  </si>
  <si>
    <t>сети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</si>
  <si>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</si>
  <si>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</si>
  <si>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</si>
  <si>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</si>
  <si>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22,11,24 филиал обнулил / сети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</si>
  <si>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</si>
  <si>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</si>
  <si>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</si>
  <si>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новинка</t>
  </si>
  <si>
    <t>ЖАР-ладушки с мясом ТМ Стародворье 0,2 кг.  Поком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</si>
  <si>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</si>
  <si>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</si>
  <si>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</si>
  <si>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</si>
  <si>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29,11,24 филиал обнулил</t>
  </si>
  <si>
    <t>Мини-сосиски в тесте "Фрайпики" 3,7кг ВЕС,  ПОКОМ</t>
  </si>
  <si>
    <t>не в матрице</t>
  </si>
  <si>
    <t>дубль</t>
  </si>
  <si>
    <t>Мини-сосиски в тесте "Фрайпики" 3,7кг ВЕС, ТМ Зареченские  ПОКОМ</t>
  </si>
  <si>
    <t>Мини-сосиски в тесте ТМ Зареченские . ВЕС  Поком</t>
  </si>
  <si>
    <t>есть дубль / 29,11,24 филиал обнулил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</si>
  <si>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</si>
  <si>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</si>
  <si>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</si>
  <si>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</si>
  <si>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</si>
  <si>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</si>
  <si>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15,11,24 филиал обнулил (нет места)</t>
  </si>
  <si>
    <t>Наггетсы из печи 0,25кг ТМ Вязанка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</si>
  <si>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</si>
  <si>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</si>
  <si>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</si>
  <si>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</si>
  <si>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</si>
  <si>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нет в бланке / сети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</si>
  <si>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</si>
  <si>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</si>
  <si>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</si>
  <si>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</si>
  <si>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</si>
  <si>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ТМ Горячая шту БУЛЬМЕНИ ТС Бигбули  сфера 0,9 ПОКОМ</t>
  </si>
  <si>
    <t>вывод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</si>
  <si>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</si>
  <si>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</si>
  <si>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</si>
  <si>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ТМ Горячая штучка  флоу-пак сфера 0,4.  Поком</t>
  </si>
  <si>
    <t>Пельмени Бигбули со сливочным маслом ТМ Горячая штучка ТС Бигбули ГШ флоу-пак сфера 0,43 УВС.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</si>
  <si>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</si>
  <si>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</si>
  <si>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</si>
  <si>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</si>
  <si>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</si>
  <si>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</si>
  <si>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</si>
  <si>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</si>
  <si>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</si>
  <si>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22,11,24 филиал обнулил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</si>
  <si>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</si>
  <si>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</si>
  <si>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</si>
  <si>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</si>
  <si>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</si>
  <si>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</si>
  <si>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</si>
  <si>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</si>
  <si>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нет потребности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</si>
  <si>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</si>
  <si>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</si>
  <si>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</si>
  <si>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</si>
  <si>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</si>
  <si>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</si>
  <si>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сети / 29,11,24 филиал обнулил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</si>
  <si>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</si>
  <si>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</si>
  <si>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</si>
  <si>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</si>
  <si>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</si>
  <si>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</si>
  <si>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</si>
  <si>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</si>
  <si>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</si>
  <si>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</si>
  <si>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</si>
  <si>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</si>
  <si>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ряд</t>
  </si>
  <si>
    <t>паллет</t>
  </si>
  <si>
    <t>кол-во паллет</t>
  </si>
  <si>
    <t>потребность</t>
  </si>
  <si>
    <t>кратно рядам</t>
  </si>
  <si>
    <t>отгрузит завод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</si>
  <si>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ротация на мини-пиццу</t>
    </r>
  </si>
  <si>
    <t>нужно увеличить продажу / новинка</t>
  </si>
  <si>
    <t>08,12,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</si>
</sst>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4C5"/>
        <bgColor rgb="FFFFFF99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6" fontId="1" fillId="0" borderId="1" xfId="1" applyNumberFormat="1"/>
    <xf numFmtId="166" fontId="0" fillId="0" borderId="0" xfId="0" applyNumberFormat="1"/>
    <xf numFmtId="164" fontId="5" fillId="5" borderId="1" xfId="1" applyNumberFormat="1" applyFont="1" applyFill="1"/>
    <xf numFmtId="164" fontId="4" fillId="0" borderId="1" xfId="1" applyNumberFormat="1" applyFont="1"/>
    <xf numFmtId="2" fontId="4" fillId="0" borderId="1" xfId="1" applyNumberFormat="1" applyFont="1"/>
    <xf numFmtId="165" fontId="6" fillId="0" borderId="1" xfId="1" applyNumberFormat="1" applyFont="1"/>
    <xf numFmtId="164" fontId="6" fillId="0" borderId="1" xfId="1" applyNumberFormat="1" applyFon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4" fillId="8" borderId="1" xfId="1" applyNumberFormat="1" applyFont="1" applyFill="1"/>
    <xf numFmtId="164" fontId="1" fillId="9" borderId="1" xfId="1" applyNumberFormat="1" applyFill="1"/>
    <xf numFmtId="164" fontId="1" fillId="9" borderId="2" xfId="1" applyNumberFormat="1" applyFill="1" applyBorder="1"/>
    <xf numFmtId="164" fontId="7" fillId="7" borderId="1" xfId="1" applyNumberFormat="1" applyFont="1" applyFill="1"/>
    <xf numFmtId="164" fontId="1" fillId="0" borderId="1" xfId="1" applyNumberFormat="1" applyFill="1"/>
    <xf numFmtId="164" fontId="1" fillId="10" borderId="2" xfId="1" applyNumberFormat="1" applyFill="1" applyBorder="1"/>
    <xf numFmtId="164" fontId="1" fillId="1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1;&#1091;&#1075;&#1072;&#1085;&#1089;&#1082;/&#1076;&#1074;%2028,11,24%20&#1083;&#1075;&#1088;&#1089;&#1095;%20&#1087;&#1086;&#1082;%20&#1079;&#1087;&#1092;%20&#1086;&#1090;%20&#1092;&#1080;&#1083;&#1080;&#1072;&#1083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R1" t="str">
            <v>отгрузит завод</v>
          </cell>
          <cell r="AF1">
            <v>5145.4400000000005</v>
          </cell>
        </row>
        <row r="2">
          <cell r="P2" t="str">
            <v>потребность</v>
          </cell>
          <cell r="Q2" t="str">
            <v>ИТОГО</v>
          </cell>
          <cell r="R2" t="str">
            <v>кратно рядам</v>
          </cell>
          <cell r="AC2" t="str">
            <v>потребность</v>
          </cell>
          <cell r="AF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расчет</v>
          </cell>
          <cell r="S3" t="str">
            <v>заказ филиала</v>
          </cell>
          <cell r="T3" t="str">
            <v>Комментарии филиала</v>
          </cell>
          <cell r="U3" t="str">
            <v>кон ост</v>
          </cell>
          <cell r="V3" t="str">
            <v>факт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комментарии</v>
          </cell>
          <cell r="AC3" t="str">
            <v>вес</v>
          </cell>
          <cell r="AD3" t="str">
            <v>крат кор</v>
          </cell>
          <cell r="AE3" t="str">
            <v>заказ кор.</v>
          </cell>
          <cell r="AF3" t="str">
            <v>ВЕС</v>
          </cell>
          <cell r="AG3" t="str">
            <v>ряд</v>
          </cell>
          <cell r="AH3" t="str">
            <v>паллет</v>
          </cell>
        </row>
        <row r="4">
          <cell r="N4" t="str">
            <v>нет</v>
          </cell>
          <cell r="O4" t="str">
            <v>28,11,</v>
          </cell>
          <cell r="W4" t="str">
            <v>21,11,</v>
          </cell>
          <cell r="X4" t="str">
            <v>14,11,</v>
          </cell>
          <cell r="Y4" t="str">
            <v>07,11,</v>
          </cell>
          <cell r="Z4" t="str">
            <v>24,10,</v>
          </cell>
          <cell r="AA4" t="str">
            <v>17,10,</v>
          </cell>
          <cell r="AE4" t="str">
            <v>02,12,</v>
          </cell>
        </row>
        <row r="5">
          <cell r="E5">
            <v>13575.099999999999</v>
          </cell>
          <cell r="F5">
            <v>29325.199999999997</v>
          </cell>
          <cell r="J5">
            <v>15087.600000000002</v>
          </cell>
          <cell r="K5">
            <v>-1512.5000000000005</v>
          </cell>
          <cell r="L5">
            <v>0</v>
          </cell>
          <cell r="M5">
            <v>0</v>
          </cell>
          <cell r="N5">
            <v>0</v>
          </cell>
          <cell r="O5">
            <v>2715.0200000000004</v>
          </cell>
          <cell r="P5">
            <v>15177.64</v>
          </cell>
          <cell r="Q5">
            <v>11407.74</v>
          </cell>
          <cell r="R5">
            <v>11492.4</v>
          </cell>
          <cell r="S5">
            <v>4100</v>
          </cell>
          <cell r="W5">
            <v>3162.3599999999992</v>
          </cell>
          <cell r="X5">
            <v>2058.4999999999995</v>
          </cell>
          <cell r="Y5">
            <v>1975.2</v>
          </cell>
          <cell r="Z5">
            <v>3244.02</v>
          </cell>
          <cell r="AA5">
            <v>3180.5200000000004</v>
          </cell>
          <cell r="AC5">
            <v>5335.1259999999993</v>
          </cell>
          <cell r="AE5">
            <v>1232</v>
          </cell>
          <cell r="AF5">
            <v>5299.4400000000005</v>
          </cell>
        </row>
        <row r="6">
          <cell r="A6" t="str">
            <v>Вареники замороженные постные Благолепные с картофелем и луком классическая форма, ВЕС,  ПОКОМ</v>
          </cell>
          <cell r="B6" t="str">
            <v>кг</v>
          </cell>
          <cell r="C6">
            <v>140</v>
          </cell>
          <cell r="D6">
            <v>60</v>
          </cell>
          <cell r="E6">
            <v>40</v>
          </cell>
          <cell r="F6">
            <v>150</v>
          </cell>
          <cell r="G6">
            <v>1</v>
          </cell>
          <cell r="H6">
            <v>90</v>
          </cell>
          <cell r="I6" t="str">
            <v>матрица</v>
          </cell>
          <cell r="J6">
            <v>35</v>
          </cell>
          <cell r="K6">
            <v>5</v>
          </cell>
          <cell r="O6">
            <v>8</v>
          </cell>
          <cell r="R6">
            <v>0</v>
          </cell>
          <cell r="U6">
            <v>18.75</v>
          </cell>
          <cell r="V6">
            <v>18.75</v>
          </cell>
          <cell r="W6">
            <v>12</v>
          </cell>
          <cell r="X6">
            <v>12</v>
          </cell>
          <cell r="Y6">
            <v>2</v>
          </cell>
          <cell r="Z6">
            <v>39</v>
          </cell>
          <cell r="AA6">
            <v>0</v>
          </cell>
          <cell r="AC6">
            <v>0</v>
          </cell>
          <cell r="AD6">
            <v>5</v>
          </cell>
          <cell r="AE6">
            <v>0</v>
          </cell>
          <cell r="AF6">
            <v>0</v>
          </cell>
          <cell r="AG6">
            <v>12</v>
          </cell>
          <cell r="AH6">
            <v>144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269</v>
          </cell>
          <cell r="D7">
            <v>840</v>
          </cell>
          <cell r="E7">
            <v>169</v>
          </cell>
          <cell r="F7">
            <v>876</v>
          </cell>
          <cell r="G7">
            <v>0.3</v>
          </cell>
          <cell r="H7">
            <v>180</v>
          </cell>
          <cell r="I7" t="str">
            <v>матрица</v>
          </cell>
          <cell r="J7">
            <v>168</v>
          </cell>
          <cell r="K7">
            <v>1</v>
          </cell>
          <cell r="O7">
            <v>33.799999999999997</v>
          </cell>
          <cell r="R7">
            <v>0</v>
          </cell>
          <cell r="U7">
            <v>25.917159763313613</v>
          </cell>
          <cell r="V7">
            <v>25.917159763313613</v>
          </cell>
          <cell r="W7">
            <v>62.2</v>
          </cell>
          <cell r="X7">
            <v>2.4</v>
          </cell>
          <cell r="Y7">
            <v>44.4</v>
          </cell>
          <cell r="Z7">
            <v>48</v>
          </cell>
          <cell r="AA7">
            <v>34.4</v>
          </cell>
          <cell r="AB7" t="str">
            <v>сети</v>
          </cell>
          <cell r="AC7">
            <v>0</v>
          </cell>
          <cell r="AD7">
            <v>12</v>
          </cell>
          <cell r="AE7">
            <v>0</v>
          </cell>
          <cell r="AF7">
            <v>0</v>
          </cell>
          <cell r="AG7">
            <v>14</v>
          </cell>
          <cell r="AH7">
            <v>70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D8">
            <v>673</v>
          </cell>
          <cell r="E8">
            <v>102</v>
          </cell>
          <cell r="F8">
            <v>570</v>
          </cell>
          <cell r="G8">
            <v>0.3</v>
          </cell>
          <cell r="H8">
            <v>180</v>
          </cell>
          <cell r="I8" t="str">
            <v>матрица</v>
          </cell>
          <cell r="J8">
            <v>147</v>
          </cell>
          <cell r="K8">
            <v>-45</v>
          </cell>
          <cell r="O8">
            <v>20.399999999999999</v>
          </cell>
          <cell r="R8">
            <v>0</v>
          </cell>
          <cell r="U8">
            <v>27.941176470588236</v>
          </cell>
          <cell r="V8">
            <v>27.941176470588236</v>
          </cell>
          <cell r="W8">
            <v>67.400000000000006</v>
          </cell>
          <cell r="X8">
            <v>13</v>
          </cell>
          <cell r="Y8">
            <v>32.4</v>
          </cell>
          <cell r="Z8">
            <v>88.4</v>
          </cell>
          <cell r="AA8">
            <v>63.6</v>
          </cell>
          <cell r="AB8" t="str">
            <v>сети</v>
          </cell>
          <cell r="AC8">
            <v>0</v>
          </cell>
          <cell r="AD8">
            <v>12</v>
          </cell>
          <cell r="AE8">
            <v>0</v>
          </cell>
          <cell r="AF8">
            <v>0</v>
          </cell>
          <cell r="AG8">
            <v>14</v>
          </cell>
          <cell r="AH8">
            <v>70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D9">
            <v>1176</v>
          </cell>
          <cell r="E9">
            <v>153</v>
          </cell>
          <cell r="F9">
            <v>1023</v>
          </cell>
          <cell r="G9">
            <v>0.3</v>
          </cell>
          <cell r="H9">
            <v>180</v>
          </cell>
          <cell r="I9" t="str">
            <v>матрица</v>
          </cell>
          <cell r="J9">
            <v>286</v>
          </cell>
          <cell r="K9">
            <v>-133</v>
          </cell>
          <cell r="O9">
            <v>30.6</v>
          </cell>
          <cell r="R9">
            <v>0</v>
          </cell>
          <cell r="U9">
            <v>33.431372549019606</v>
          </cell>
          <cell r="V9">
            <v>33.431372549019606</v>
          </cell>
          <cell r="W9">
            <v>134.6</v>
          </cell>
          <cell r="X9">
            <v>44.6</v>
          </cell>
          <cell r="Y9">
            <v>67.599999999999994</v>
          </cell>
          <cell r="Z9">
            <v>170.4</v>
          </cell>
          <cell r="AA9">
            <v>147.80000000000001</v>
          </cell>
          <cell r="AB9" t="str">
            <v>сети</v>
          </cell>
          <cell r="AC9">
            <v>0</v>
          </cell>
          <cell r="AD9">
            <v>12</v>
          </cell>
          <cell r="AE9">
            <v>0</v>
          </cell>
          <cell r="AF9">
            <v>0</v>
          </cell>
          <cell r="AG9">
            <v>14</v>
          </cell>
          <cell r="AH9">
            <v>70</v>
          </cell>
        </row>
        <row r="10">
          <cell r="A10" t="str">
            <v>Готовые чебупели с мясом ТМ Горячая штучка Без свинины 0,3 кг  ПОКОМ</v>
          </cell>
          <cell r="B10" t="str">
            <v>шт</v>
          </cell>
          <cell r="C10">
            <v>764</v>
          </cell>
          <cell r="D10">
            <v>840</v>
          </cell>
          <cell r="E10">
            <v>490</v>
          </cell>
          <cell r="F10">
            <v>934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478</v>
          </cell>
          <cell r="K10">
            <v>12</v>
          </cell>
          <cell r="O10">
            <v>98</v>
          </cell>
          <cell r="P10">
            <v>438</v>
          </cell>
          <cell r="Q10">
            <v>438</v>
          </cell>
          <cell r="R10">
            <v>504</v>
          </cell>
          <cell r="U10">
            <v>14.673469387755102</v>
          </cell>
          <cell r="V10">
            <v>9.5306122448979593</v>
          </cell>
          <cell r="W10">
            <v>113.8</v>
          </cell>
          <cell r="X10">
            <v>35</v>
          </cell>
          <cell r="Y10">
            <v>99.8</v>
          </cell>
          <cell r="Z10">
            <v>48.6</v>
          </cell>
          <cell r="AA10">
            <v>79.400000000000006</v>
          </cell>
          <cell r="AB10" t="str">
            <v>сети</v>
          </cell>
          <cell r="AC10">
            <v>131.4</v>
          </cell>
          <cell r="AD10">
            <v>12</v>
          </cell>
          <cell r="AE10">
            <v>42</v>
          </cell>
          <cell r="AF10">
            <v>151.19999999999999</v>
          </cell>
          <cell r="AG10">
            <v>14</v>
          </cell>
          <cell r="AH10">
            <v>70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1008</v>
          </cell>
          <cell r="E11">
            <v>657</v>
          </cell>
          <cell r="F11">
            <v>158</v>
          </cell>
          <cell r="G11">
            <v>0.3</v>
          </cell>
          <cell r="H11">
            <v>180</v>
          </cell>
          <cell r="I11" t="str">
            <v>матрица</v>
          </cell>
          <cell r="J11">
            <v>651</v>
          </cell>
          <cell r="K11">
            <v>6</v>
          </cell>
          <cell r="O11">
            <v>131.4</v>
          </cell>
          <cell r="P11">
            <v>1681.6000000000001</v>
          </cell>
          <cell r="Q11">
            <v>800</v>
          </cell>
          <cell r="R11">
            <v>840</v>
          </cell>
          <cell r="S11">
            <v>800</v>
          </cell>
          <cell r="T11" t="str">
            <v>нет места на складе</v>
          </cell>
          <cell r="U11">
            <v>7.5951293759512932</v>
          </cell>
          <cell r="V11">
            <v>1.2024353120243532</v>
          </cell>
          <cell r="W11">
            <v>74.400000000000006</v>
          </cell>
          <cell r="X11">
            <v>127.4</v>
          </cell>
          <cell r="Y11">
            <v>50.4</v>
          </cell>
          <cell r="Z11">
            <v>123.8</v>
          </cell>
          <cell r="AA11">
            <v>148.19999999999999</v>
          </cell>
          <cell r="AB11" t="str">
            <v>22,11,24 филиал обнулил / сети</v>
          </cell>
          <cell r="AC11">
            <v>240</v>
          </cell>
          <cell r="AD11">
            <v>12</v>
          </cell>
          <cell r="AE11">
            <v>70</v>
          </cell>
          <cell r="AF11">
            <v>252</v>
          </cell>
          <cell r="AG11">
            <v>14</v>
          </cell>
          <cell r="AH11">
            <v>70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440</v>
          </cell>
          <cell r="D12">
            <v>336</v>
          </cell>
          <cell r="E12">
            <v>435</v>
          </cell>
          <cell r="F12">
            <v>312</v>
          </cell>
          <cell r="G12">
            <v>0.09</v>
          </cell>
          <cell r="H12">
            <v>180</v>
          </cell>
          <cell r="I12" t="str">
            <v>матрица</v>
          </cell>
          <cell r="J12">
            <v>512</v>
          </cell>
          <cell r="K12">
            <v>-77</v>
          </cell>
          <cell r="O12">
            <v>87</v>
          </cell>
          <cell r="P12">
            <v>906</v>
          </cell>
          <cell r="Q12">
            <v>600</v>
          </cell>
          <cell r="R12">
            <v>672</v>
          </cell>
          <cell r="S12">
            <v>600</v>
          </cell>
          <cell r="T12" t="str">
            <v>нет места на складе</v>
          </cell>
          <cell r="U12">
            <v>11.310344827586206</v>
          </cell>
          <cell r="V12">
            <v>3.5862068965517242</v>
          </cell>
          <cell r="W12">
            <v>53.6</v>
          </cell>
          <cell r="X12">
            <v>43.8</v>
          </cell>
          <cell r="Y12">
            <v>27.6</v>
          </cell>
          <cell r="Z12">
            <v>43.6</v>
          </cell>
          <cell r="AA12">
            <v>47.8</v>
          </cell>
          <cell r="AB12" t="str">
            <v>сети</v>
          </cell>
          <cell r="AC12">
            <v>54</v>
          </cell>
          <cell r="AD12">
            <v>24</v>
          </cell>
          <cell r="AE12">
            <v>28</v>
          </cell>
          <cell r="AF12">
            <v>60.48</v>
          </cell>
          <cell r="AG12">
            <v>14</v>
          </cell>
          <cell r="AH12">
            <v>126</v>
          </cell>
        </row>
        <row r="13">
          <cell r="A13" t="str">
            <v>Готовые чебуреки со свининой и говядиной ТМ Горячая штучка ТС Базовый ассортимент 0,36 кг  ПОКОМ</v>
          </cell>
          <cell r="B13" t="str">
            <v>шт</v>
          </cell>
          <cell r="C13">
            <v>85</v>
          </cell>
          <cell r="D13">
            <v>1120</v>
          </cell>
          <cell r="E13">
            <v>166</v>
          </cell>
          <cell r="F13">
            <v>995</v>
          </cell>
          <cell r="G13">
            <v>0.36</v>
          </cell>
          <cell r="H13">
            <v>180</v>
          </cell>
          <cell r="I13" t="str">
            <v>матрица</v>
          </cell>
          <cell r="J13">
            <v>207</v>
          </cell>
          <cell r="K13">
            <v>-41</v>
          </cell>
          <cell r="O13">
            <v>33.200000000000003</v>
          </cell>
          <cell r="R13">
            <v>0</v>
          </cell>
          <cell r="U13">
            <v>29.969879518072286</v>
          </cell>
          <cell r="V13">
            <v>29.969879518072286</v>
          </cell>
          <cell r="W13">
            <v>103.8</v>
          </cell>
          <cell r="X13">
            <v>1</v>
          </cell>
          <cell r="Y13">
            <v>50.4</v>
          </cell>
          <cell r="Z13">
            <v>50.4</v>
          </cell>
          <cell r="AA13">
            <v>39.6</v>
          </cell>
          <cell r="AB13" t="str">
            <v>сети</v>
          </cell>
          <cell r="AC13">
            <v>0</v>
          </cell>
          <cell r="AD13">
            <v>10</v>
          </cell>
          <cell r="AE13">
            <v>0</v>
          </cell>
          <cell r="AF13">
            <v>0</v>
          </cell>
          <cell r="AG13">
            <v>14</v>
          </cell>
          <cell r="AH13">
            <v>70</v>
          </cell>
        </row>
        <row r="14">
          <cell r="A14" t="str">
            <v>ЖАР-ладушки с клубникой и вишней ТМ Стародворье 0,2 кг.  Поком</v>
          </cell>
          <cell r="B14" t="str">
            <v>шт</v>
          </cell>
          <cell r="C14">
            <v>168</v>
          </cell>
          <cell r="E14">
            <v>26</v>
          </cell>
          <cell r="F14">
            <v>141</v>
          </cell>
          <cell r="G14">
            <v>0.2</v>
          </cell>
          <cell r="H14">
            <v>180</v>
          </cell>
          <cell r="I14" t="str">
            <v>матрица</v>
          </cell>
          <cell r="J14">
            <v>26</v>
          </cell>
          <cell r="K14">
            <v>0</v>
          </cell>
          <cell r="O14">
            <v>5.2</v>
          </cell>
          <cell r="R14">
            <v>0</v>
          </cell>
          <cell r="U14">
            <v>27.115384615384613</v>
          </cell>
          <cell r="V14">
            <v>27.115384615384613</v>
          </cell>
          <cell r="W14">
            <v>0.2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 t="str">
            <v>новинка</v>
          </cell>
          <cell r="AC14">
            <v>0</v>
          </cell>
          <cell r="AD14">
            <v>12</v>
          </cell>
          <cell r="AE14">
            <v>0</v>
          </cell>
          <cell r="AF14">
            <v>0</v>
          </cell>
          <cell r="AG14">
            <v>14</v>
          </cell>
          <cell r="AH14">
            <v>70</v>
          </cell>
        </row>
        <row r="15">
          <cell r="A15" t="str">
            <v>ЖАР-ладушки с мясом ТМ Стародворье 0,2 кг.  Поком</v>
          </cell>
          <cell r="B15" t="str">
            <v>шт</v>
          </cell>
          <cell r="D15">
            <v>504</v>
          </cell>
          <cell r="F15">
            <v>504</v>
          </cell>
          <cell r="G15">
            <v>0.2</v>
          </cell>
          <cell r="H15">
            <v>180</v>
          </cell>
          <cell r="I15" t="str">
            <v>матрица</v>
          </cell>
          <cell r="K15">
            <v>0</v>
          </cell>
          <cell r="O15">
            <v>0</v>
          </cell>
          <cell r="R15">
            <v>0</v>
          </cell>
          <cell r="U15" t="e">
            <v>#DIV/0!</v>
          </cell>
          <cell r="V15" t="e">
            <v>#DIV/0!</v>
          </cell>
          <cell r="W15">
            <v>34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 t="str">
            <v>новинка</v>
          </cell>
          <cell r="AC15">
            <v>0</v>
          </cell>
          <cell r="AD15">
            <v>12</v>
          </cell>
          <cell r="AE15">
            <v>0</v>
          </cell>
          <cell r="AF15">
            <v>0</v>
          </cell>
          <cell r="AG15">
            <v>14</v>
          </cell>
          <cell r="AH15">
            <v>70</v>
          </cell>
        </row>
        <row r="16">
          <cell r="A16" t="str">
            <v>ЖАР-ладушки с яблоком и грушей ТМ Стародворье 0,2 кг.  Поком</v>
          </cell>
          <cell r="B16" t="str">
            <v>шт</v>
          </cell>
          <cell r="C16">
            <v>168</v>
          </cell>
          <cell r="E16">
            <v>24</v>
          </cell>
          <cell r="F16">
            <v>143</v>
          </cell>
          <cell r="G16">
            <v>0.2</v>
          </cell>
          <cell r="H16">
            <v>180</v>
          </cell>
          <cell r="I16" t="str">
            <v>матрица</v>
          </cell>
          <cell r="J16">
            <v>24</v>
          </cell>
          <cell r="K16">
            <v>0</v>
          </cell>
          <cell r="O16">
            <v>4.8</v>
          </cell>
          <cell r="R16">
            <v>0</v>
          </cell>
          <cell r="U16">
            <v>29.791666666666668</v>
          </cell>
          <cell r="V16">
            <v>29.791666666666668</v>
          </cell>
          <cell r="W16">
            <v>0.2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 t="str">
            <v>новинка</v>
          </cell>
          <cell r="AC16">
            <v>0</v>
          </cell>
          <cell r="AD16">
            <v>12</v>
          </cell>
          <cell r="AE16">
            <v>0</v>
          </cell>
          <cell r="AF16">
            <v>0</v>
          </cell>
          <cell r="AG16">
            <v>14</v>
          </cell>
          <cell r="AH16">
            <v>70</v>
          </cell>
        </row>
        <row r="17">
          <cell r="A17" t="str">
            <v>Круггетсы с сырным соусом ТМ Горячая штучка 0,25 кг зам  ПОКОМ</v>
          </cell>
          <cell r="B17" t="str">
            <v>шт</v>
          </cell>
          <cell r="C17">
            <v>503</v>
          </cell>
          <cell r="E17">
            <v>267</v>
          </cell>
          <cell r="F17">
            <v>190</v>
          </cell>
          <cell r="G17">
            <v>0.25</v>
          </cell>
          <cell r="H17">
            <v>180</v>
          </cell>
          <cell r="I17" t="str">
            <v>матрица</v>
          </cell>
          <cell r="J17">
            <v>267</v>
          </cell>
          <cell r="K17">
            <v>0</v>
          </cell>
          <cell r="O17">
            <v>53.4</v>
          </cell>
          <cell r="P17">
            <v>557.6</v>
          </cell>
          <cell r="Q17">
            <v>557.6</v>
          </cell>
          <cell r="R17">
            <v>504</v>
          </cell>
          <cell r="U17">
            <v>12.99625468164794</v>
          </cell>
          <cell r="V17">
            <v>3.5580524344569291</v>
          </cell>
          <cell r="W17">
            <v>9.4</v>
          </cell>
          <cell r="X17">
            <v>40.799999999999997</v>
          </cell>
          <cell r="Y17">
            <v>13</v>
          </cell>
          <cell r="Z17">
            <v>43</v>
          </cell>
          <cell r="AA17">
            <v>41.2</v>
          </cell>
          <cell r="AB17" t="str">
            <v>сети</v>
          </cell>
          <cell r="AC17">
            <v>139.4</v>
          </cell>
          <cell r="AD17">
            <v>12</v>
          </cell>
          <cell r="AE17">
            <v>42</v>
          </cell>
          <cell r="AF17">
            <v>126</v>
          </cell>
          <cell r="AG17">
            <v>14</v>
          </cell>
          <cell r="AH17">
            <v>70</v>
          </cell>
        </row>
        <row r="18">
          <cell r="A18" t="str">
            <v>Круггетсы сочные ТМ Горячая штучка ТС Круггетсы 0,25 кг зам  ПОКОМ</v>
          </cell>
          <cell r="B18" t="str">
            <v>шт</v>
          </cell>
          <cell r="C18">
            <v>336</v>
          </cell>
          <cell r="E18">
            <v>170</v>
          </cell>
          <cell r="F18">
            <v>122</v>
          </cell>
          <cell r="G18">
            <v>0.25</v>
          </cell>
          <cell r="H18">
            <v>180</v>
          </cell>
          <cell r="I18" t="str">
            <v>матрица</v>
          </cell>
          <cell r="J18">
            <v>172</v>
          </cell>
          <cell r="K18">
            <v>-2</v>
          </cell>
          <cell r="O18">
            <v>34</v>
          </cell>
          <cell r="P18">
            <v>354</v>
          </cell>
          <cell r="Q18">
            <v>354</v>
          </cell>
          <cell r="R18">
            <v>336</v>
          </cell>
          <cell r="U18">
            <v>13.470588235294118</v>
          </cell>
          <cell r="V18">
            <v>3.5882352941176472</v>
          </cell>
          <cell r="W18">
            <v>8.8000000000000007</v>
          </cell>
          <cell r="X18">
            <v>0.2</v>
          </cell>
          <cell r="Y18">
            <v>0</v>
          </cell>
          <cell r="Z18">
            <v>43.4</v>
          </cell>
          <cell r="AA18">
            <v>26.6</v>
          </cell>
          <cell r="AB18" t="str">
            <v>сети</v>
          </cell>
          <cell r="AC18">
            <v>88.5</v>
          </cell>
          <cell r="AD18">
            <v>12</v>
          </cell>
          <cell r="AE18">
            <v>28</v>
          </cell>
          <cell r="AF18">
            <v>84</v>
          </cell>
          <cell r="AG18">
            <v>14</v>
          </cell>
          <cell r="AH18">
            <v>70</v>
          </cell>
        </row>
        <row r="19">
          <cell r="A19" t="str">
            <v>Мини-пицца с ветчиной и сыром ТМ Зареченские продукты. ВЕС  Поком</v>
          </cell>
          <cell r="B19" t="str">
            <v>кг</v>
          </cell>
          <cell r="C19">
            <v>24</v>
          </cell>
          <cell r="D19">
            <v>0.7</v>
          </cell>
          <cell r="E19">
            <v>9.6999999999999993</v>
          </cell>
          <cell r="F19">
            <v>15</v>
          </cell>
          <cell r="G19">
            <v>1</v>
          </cell>
          <cell r="H19">
            <v>180</v>
          </cell>
          <cell r="I19" t="str">
            <v>матрица</v>
          </cell>
          <cell r="J19">
            <v>12.4</v>
          </cell>
          <cell r="K19">
            <v>-2.7000000000000011</v>
          </cell>
          <cell r="O19">
            <v>1.94</v>
          </cell>
          <cell r="P19">
            <v>23.799999999999997</v>
          </cell>
          <cell r="Q19">
            <v>0</v>
          </cell>
          <cell r="R19">
            <v>0</v>
          </cell>
          <cell r="S19">
            <v>0</v>
          </cell>
          <cell r="T19" t="str">
            <v>нет места на складе</v>
          </cell>
          <cell r="U19">
            <v>7.731958762886598</v>
          </cell>
          <cell r="V19">
            <v>7.731958762886598</v>
          </cell>
          <cell r="W19">
            <v>2.4</v>
          </cell>
          <cell r="X19">
            <v>1.2</v>
          </cell>
          <cell r="Y19">
            <v>0</v>
          </cell>
          <cell r="Z19">
            <v>0</v>
          </cell>
          <cell r="AA19">
            <v>1.94</v>
          </cell>
          <cell r="AB19" t="str">
            <v>29,11,24 филиал обнулил</v>
          </cell>
          <cell r="AC19">
            <v>0</v>
          </cell>
          <cell r="AD19">
            <v>3</v>
          </cell>
          <cell r="AE19">
            <v>0</v>
          </cell>
          <cell r="AF19">
            <v>0</v>
          </cell>
          <cell r="AG19">
            <v>14</v>
          </cell>
          <cell r="AH19">
            <v>126</v>
          </cell>
        </row>
        <row r="20">
          <cell r="A20" t="str">
            <v>Мини-сосиски в тесте "Фрайпики" 3,7кг ВЕС,  ПОКОМ</v>
          </cell>
          <cell r="B20" t="str">
            <v>кг</v>
          </cell>
          <cell r="D20">
            <v>11.1</v>
          </cell>
          <cell r="E20">
            <v>11.1</v>
          </cell>
          <cell r="G20">
            <v>0</v>
          </cell>
          <cell r="H20">
            <v>180</v>
          </cell>
          <cell r="I20" t="str">
            <v>не в матрице</v>
          </cell>
          <cell r="J20">
            <v>14</v>
          </cell>
          <cell r="K20">
            <v>-2.9000000000000004</v>
          </cell>
          <cell r="O20">
            <v>2.2199999999999998</v>
          </cell>
          <cell r="U20">
            <v>0</v>
          </cell>
          <cell r="V20">
            <v>0</v>
          </cell>
          <cell r="W20">
            <v>2.2200000000000002</v>
          </cell>
          <cell r="X20">
            <v>10.36</v>
          </cell>
          <cell r="Y20">
            <v>1.48</v>
          </cell>
          <cell r="Z20">
            <v>20.72</v>
          </cell>
          <cell r="AA20">
            <v>25.16</v>
          </cell>
          <cell r="AB20" t="str">
            <v>дубль</v>
          </cell>
          <cell r="AC20">
            <v>0</v>
          </cell>
          <cell r="AD20">
            <v>0</v>
          </cell>
        </row>
        <row r="21">
          <cell r="A21" t="str">
            <v>Мини-сосиски в тесте "Фрайпики" 3,7кг ВЕС, ТМ Зареченские  ПОКОМ</v>
          </cell>
          <cell r="B21" t="str">
            <v>кг</v>
          </cell>
          <cell r="D21">
            <v>3.7</v>
          </cell>
          <cell r="E21">
            <v>3.7</v>
          </cell>
          <cell r="G21">
            <v>0</v>
          </cell>
          <cell r="H21">
            <v>180</v>
          </cell>
          <cell r="I21" t="str">
            <v>не в матрице</v>
          </cell>
          <cell r="J21">
            <v>3.7</v>
          </cell>
          <cell r="K21">
            <v>0</v>
          </cell>
          <cell r="O21">
            <v>0.74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 t="str">
            <v>дубль</v>
          </cell>
          <cell r="AC21">
            <v>0</v>
          </cell>
          <cell r="AD21">
            <v>0</v>
          </cell>
        </row>
        <row r="22">
          <cell r="A22" t="str">
            <v>Мини-сосиски в тесте ТМ Зареченские . ВЕС  Поком</v>
          </cell>
          <cell r="B22" t="str">
            <v>кг</v>
          </cell>
          <cell r="C22">
            <v>267.10000000000002</v>
          </cell>
          <cell r="D22">
            <v>207.2</v>
          </cell>
          <cell r="E22">
            <v>155.39999999999998</v>
          </cell>
          <cell r="F22">
            <v>289.3</v>
          </cell>
          <cell r="G22">
            <v>1</v>
          </cell>
          <cell r="H22">
            <v>180</v>
          </cell>
          <cell r="I22" t="str">
            <v>матрица</v>
          </cell>
          <cell r="J22">
            <v>138.5</v>
          </cell>
          <cell r="K22">
            <v>16.899999999999977</v>
          </cell>
          <cell r="O22">
            <v>31.079999999999995</v>
          </cell>
          <cell r="P22">
            <v>145.81999999999994</v>
          </cell>
          <cell r="Q22">
            <v>0</v>
          </cell>
          <cell r="R22">
            <v>0</v>
          </cell>
          <cell r="S22">
            <v>0</v>
          </cell>
          <cell r="T22" t="str">
            <v>нет места на складе</v>
          </cell>
          <cell r="U22">
            <v>9.3082368082368099</v>
          </cell>
          <cell r="V22">
            <v>9.3082368082368099</v>
          </cell>
          <cell r="W22">
            <v>34.78</v>
          </cell>
          <cell r="X22">
            <v>38.340000000000003</v>
          </cell>
          <cell r="Y22">
            <v>37</v>
          </cell>
          <cell r="Z22">
            <v>54.759999999999991</v>
          </cell>
          <cell r="AA22">
            <v>65.86</v>
          </cell>
          <cell r="AB22" t="str">
            <v>есть дубль / 29,11,24 филиал обнулил</v>
          </cell>
          <cell r="AC22">
            <v>0</v>
          </cell>
          <cell r="AD22">
            <v>3.7</v>
          </cell>
          <cell r="AE22">
            <v>0</v>
          </cell>
          <cell r="AF22">
            <v>0</v>
          </cell>
          <cell r="AG22">
            <v>14</v>
          </cell>
          <cell r="AH22">
            <v>126</v>
          </cell>
        </row>
        <row r="23">
          <cell r="A23" t="str">
            <v>Мини-чебуреки с мясом ТМ Зареченские ТС Зареченские продукты ПОКОМ</v>
          </cell>
          <cell r="B23" t="str">
            <v>кг</v>
          </cell>
          <cell r="C23">
            <v>132</v>
          </cell>
          <cell r="D23">
            <v>198</v>
          </cell>
          <cell r="E23">
            <v>126.5</v>
          </cell>
          <cell r="F23">
            <v>192.5</v>
          </cell>
          <cell r="G23">
            <v>1</v>
          </cell>
          <cell r="H23">
            <v>180</v>
          </cell>
          <cell r="I23" t="str">
            <v>матрица</v>
          </cell>
          <cell r="J23">
            <v>168.6</v>
          </cell>
          <cell r="K23">
            <v>-42.099999999999994</v>
          </cell>
          <cell r="O23">
            <v>25.3</v>
          </cell>
          <cell r="P23">
            <v>161.69999999999999</v>
          </cell>
          <cell r="Q23">
            <v>161.69999999999999</v>
          </cell>
          <cell r="R23">
            <v>132</v>
          </cell>
          <cell r="U23">
            <v>12.826086956521738</v>
          </cell>
          <cell r="V23">
            <v>7.6086956521739131</v>
          </cell>
          <cell r="W23">
            <v>28.6</v>
          </cell>
          <cell r="X23">
            <v>18.14</v>
          </cell>
          <cell r="Y23">
            <v>26.04</v>
          </cell>
          <cell r="Z23">
            <v>37.4</v>
          </cell>
          <cell r="AA23">
            <v>36.18</v>
          </cell>
          <cell r="AC23">
            <v>161.69999999999999</v>
          </cell>
          <cell r="AD23">
            <v>5.5</v>
          </cell>
          <cell r="AE23">
            <v>24</v>
          </cell>
          <cell r="AF23">
            <v>132</v>
          </cell>
          <cell r="AG23">
            <v>12</v>
          </cell>
          <cell r="AH23">
            <v>84</v>
          </cell>
        </row>
        <row r="24">
          <cell r="A24" t="str">
            <v>Мини-шарики с курочкой и сыром ТМ Зареченские ВЕС ПОКОМ</v>
          </cell>
          <cell r="B24" t="str">
            <v>кг</v>
          </cell>
          <cell r="C24">
            <v>252</v>
          </cell>
          <cell r="E24">
            <v>120</v>
          </cell>
          <cell r="F24">
            <v>126</v>
          </cell>
          <cell r="G24">
            <v>1</v>
          </cell>
          <cell r="H24">
            <v>180</v>
          </cell>
          <cell r="I24" t="str">
            <v>матрица</v>
          </cell>
          <cell r="J24">
            <v>125.1</v>
          </cell>
          <cell r="K24">
            <v>-5.0999999999999943</v>
          </cell>
          <cell r="O24">
            <v>24</v>
          </cell>
          <cell r="P24">
            <v>210</v>
          </cell>
          <cell r="Q24">
            <v>100</v>
          </cell>
          <cell r="R24">
            <v>84</v>
          </cell>
          <cell r="S24">
            <v>100</v>
          </cell>
          <cell r="T24" t="str">
            <v>нет места на складе</v>
          </cell>
          <cell r="U24">
            <v>8.75</v>
          </cell>
          <cell r="V24">
            <v>5.25</v>
          </cell>
          <cell r="W24">
            <v>9</v>
          </cell>
          <cell r="X24">
            <v>27</v>
          </cell>
          <cell r="Y24">
            <v>23.4</v>
          </cell>
          <cell r="Z24">
            <v>22.94</v>
          </cell>
          <cell r="AA24">
            <v>35.68</v>
          </cell>
          <cell r="AC24">
            <v>100</v>
          </cell>
          <cell r="AD24">
            <v>3</v>
          </cell>
          <cell r="AE24">
            <v>28</v>
          </cell>
          <cell r="AF24">
            <v>84</v>
          </cell>
          <cell r="AG24">
            <v>14</v>
          </cell>
          <cell r="AH24">
            <v>126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121</v>
          </cell>
          <cell r="D25">
            <v>1092</v>
          </cell>
          <cell r="E25">
            <v>61</v>
          </cell>
          <cell r="F25">
            <v>1031</v>
          </cell>
          <cell r="G25">
            <v>0.25</v>
          </cell>
          <cell r="H25">
            <v>180</v>
          </cell>
          <cell r="I25" t="str">
            <v>матрица</v>
          </cell>
          <cell r="J25">
            <v>242</v>
          </cell>
          <cell r="K25">
            <v>-181</v>
          </cell>
          <cell r="O25">
            <v>12.2</v>
          </cell>
          <cell r="R25">
            <v>0</v>
          </cell>
          <cell r="U25">
            <v>84.508196721311478</v>
          </cell>
          <cell r="V25">
            <v>84.508196721311478</v>
          </cell>
          <cell r="W25">
            <v>97.8</v>
          </cell>
          <cell r="X25">
            <v>8.4</v>
          </cell>
          <cell r="Y25">
            <v>44.4</v>
          </cell>
          <cell r="Z25">
            <v>83.4</v>
          </cell>
          <cell r="AA25">
            <v>66.2</v>
          </cell>
          <cell r="AB25" t="str">
            <v>сети</v>
          </cell>
          <cell r="AC25">
            <v>0</v>
          </cell>
          <cell r="AD25">
            <v>6</v>
          </cell>
          <cell r="AE25">
            <v>0</v>
          </cell>
          <cell r="AF25">
            <v>0</v>
          </cell>
          <cell r="AG25">
            <v>14</v>
          </cell>
          <cell r="AH25">
            <v>140</v>
          </cell>
        </row>
        <row r="26">
          <cell r="A26" t="str">
            <v>Наггетсы Нагетосы Сочная курочка в хруст панир со сметаной и зеленью ТМ Горячая штучка 0,25 ПОКОМ</v>
          </cell>
          <cell r="B26" t="str">
            <v>шт</v>
          </cell>
          <cell r="C26">
            <v>192</v>
          </cell>
          <cell r="D26">
            <v>843</v>
          </cell>
          <cell r="E26">
            <v>193</v>
          </cell>
          <cell r="F26">
            <v>748</v>
          </cell>
          <cell r="G26">
            <v>0.25</v>
          </cell>
          <cell r="H26">
            <v>180</v>
          </cell>
          <cell r="I26" t="str">
            <v>матрица</v>
          </cell>
          <cell r="J26">
            <v>212</v>
          </cell>
          <cell r="K26">
            <v>-19</v>
          </cell>
          <cell r="O26">
            <v>38.6</v>
          </cell>
          <cell r="R26">
            <v>0</v>
          </cell>
          <cell r="U26">
            <v>19.37823834196891</v>
          </cell>
          <cell r="V26">
            <v>19.37823834196891</v>
          </cell>
          <cell r="W26">
            <v>81.2</v>
          </cell>
          <cell r="X26">
            <v>-0.4</v>
          </cell>
          <cell r="Y26">
            <v>50.6</v>
          </cell>
          <cell r="Z26">
            <v>33.799999999999997</v>
          </cell>
          <cell r="AA26">
            <v>37.4</v>
          </cell>
          <cell r="AB26" t="str">
            <v>сети</v>
          </cell>
          <cell r="AC26">
            <v>0</v>
          </cell>
          <cell r="AD26">
            <v>6</v>
          </cell>
          <cell r="AE26">
            <v>0</v>
          </cell>
          <cell r="AF26">
            <v>0</v>
          </cell>
          <cell r="AG26">
            <v>14</v>
          </cell>
          <cell r="AH26">
            <v>140</v>
          </cell>
        </row>
        <row r="27">
          <cell r="A27" t="str">
            <v>Наггетсы Нагетосы Сочная курочка со сладкой паприкой ТМ Горячая штучка ф/в 0,25 кг  ПОКОМ</v>
          </cell>
          <cell r="B27" t="str">
            <v>шт</v>
          </cell>
          <cell r="D27">
            <v>252</v>
          </cell>
          <cell r="E27">
            <v>111</v>
          </cell>
          <cell r="F27">
            <v>141</v>
          </cell>
          <cell r="G27">
            <v>0.25</v>
          </cell>
          <cell r="H27">
            <v>180</v>
          </cell>
          <cell r="I27" t="str">
            <v>матрица</v>
          </cell>
          <cell r="J27">
            <v>162</v>
          </cell>
          <cell r="K27">
            <v>-51</v>
          </cell>
          <cell r="O27">
            <v>22.2</v>
          </cell>
          <cell r="P27">
            <v>169.8</v>
          </cell>
          <cell r="Q27">
            <v>169.8</v>
          </cell>
          <cell r="R27">
            <v>168</v>
          </cell>
          <cell r="U27">
            <v>13.918918918918919</v>
          </cell>
          <cell r="V27">
            <v>6.3513513513513518</v>
          </cell>
          <cell r="W27">
            <v>16.8</v>
          </cell>
          <cell r="X27">
            <v>0.4</v>
          </cell>
          <cell r="Y27">
            <v>6</v>
          </cell>
          <cell r="Z27">
            <v>60.8</v>
          </cell>
          <cell r="AA27">
            <v>32</v>
          </cell>
          <cell r="AB27" t="str">
            <v>сети</v>
          </cell>
          <cell r="AC27">
            <v>42.45</v>
          </cell>
          <cell r="AD27">
            <v>6</v>
          </cell>
          <cell r="AE27">
            <v>28</v>
          </cell>
          <cell r="AF27">
            <v>42</v>
          </cell>
          <cell r="AG27">
            <v>14</v>
          </cell>
          <cell r="AH27">
            <v>140</v>
          </cell>
        </row>
        <row r="28">
          <cell r="A28" t="str">
            <v>Наггетсы Хрустящие ТМ Зареченские ТС Зареченские продукты. Поком</v>
          </cell>
          <cell r="B28" t="str">
            <v>кг</v>
          </cell>
          <cell r="C28">
            <v>234</v>
          </cell>
          <cell r="D28">
            <v>720</v>
          </cell>
          <cell r="E28">
            <v>191</v>
          </cell>
          <cell r="F28">
            <v>667</v>
          </cell>
          <cell r="G28">
            <v>1</v>
          </cell>
          <cell r="H28">
            <v>180</v>
          </cell>
          <cell r="I28" t="str">
            <v>матрица</v>
          </cell>
          <cell r="J28">
            <v>244</v>
          </cell>
          <cell r="K28">
            <v>-53</v>
          </cell>
          <cell r="O28">
            <v>38.200000000000003</v>
          </cell>
          <cell r="R28">
            <v>0</v>
          </cell>
          <cell r="U28">
            <v>17.460732984293191</v>
          </cell>
          <cell r="V28">
            <v>17.460732984293191</v>
          </cell>
          <cell r="W28">
            <v>87.6</v>
          </cell>
          <cell r="X28">
            <v>55.2</v>
          </cell>
          <cell r="Y28">
            <v>61.2</v>
          </cell>
          <cell r="Z28">
            <v>69.599999999999994</v>
          </cell>
          <cell r="AA28">
            <v>74.400000000000006</v>
          </cell>
          <cell r="AB28" t="str">
            <v>15,11,24 филиал обнулил (нет места)</v>
          </cell>
          <cell r="AC28">
            <v>0</v>
          </cell>
          <cell r="AD28">
            <v>6</v>
          </cell>
          <cell r="AE28">
            <v>0</v>
          </cell>
          <cell r="AF28">
            <v>0</v>
          </cell>
          <cell r="AG28">
            <v>12</v>
          </cell>
          <cell r="AH28">
            <v>84</v>
          </cell>
        </row>
        <row r="29">
          <cell r="A29" t="str">
            <v>Наггетсы из печи 0,25кг ТМ Вязанка замор.  ПОКОМ</v>
          </cell>
          <cell r="B29" t="str">
            <v>шт</v>
          </cell>
          <cell r="C29">
            <v>840</v>
          </cell>
          <cell r="E29">
            <v>583</v>
          </cell>
          <cell r="F29">
            <v>189</v>
          </cell>
          <cell r="G29">
            <v>0.25</v>
          </cell>
          <cell r="H29">
            <v>365</v>
          </cell>
          <cell r="I29" t="str">
            <v>матрица</v>
          </cell>
          <cell r="J29">
            <v>579</v>
          </cell>
          <cell r="K29">
            <v>4</v>
          </cell>
          <cell r="O29">
            <v>116.6</v>
          </cell>
          <cell r="P29">
            <v>1443.3999999999999</v>
          </cell>
          <cell r="Q29">
            <v>1100</v>
          </cell>
          <cell r="R29">
            <v>1176</v>
          </cell>
          <cell r="S29">
            <v>1100</v>
          </cell>
          <cell r="T29" t="str">
            <v>нет места на складе</v>
          </cell>
          <cell r="U29">
            <v>11.706689536878217</v>
          </cell>
          <cell r="V29">
            <v>1.6209262435677532</v>
          </cell>
          <cell r="W29">
            <v>41.6</v>
          </cell>
          <cell r="X29">
            <v>83.6</v>
          </cell>
          <cell r="Y29">
            <v>7</v>
          </cell>
          <cell r="Z29">
            <v>88.2</v>
          </cell>
          <cell r="AA29">
            <v>96</v>
          </cell>
          <cell r="AB29" t="str">
            <v>сети</v>
          </cell>
          <cell r="AC29">
            <v>275</v>
          </cell>
          <cell r="AD29">
            <v>12</v>
          </cell>
          <cell r="AE29">
            <v>98</v>
          </cell>
          <cell r="AF29">
            <v>294</v>
          </cell>
          <cell r="AG29">
            <v>14</v>
          </cell>
          <cell r="AH29">
            <v>70</v>
          </cell>
        </row>
        <row r="30">
          <cell r="A30" t="str">
            <v>Наггетсы с индейкой 0,25кг ТМ Вязанка ТС Из печи Сливушки ПОКОМ</v>
          </cell>
          <cell r="B30" t="str">
            <v>шт</v>
          </cell>
          <cell r="D30">
            <v>2</v>
          </cell>
          <cell r="G30">
            <v>0</v>
          </cell>
          <cell r="H30">
            <v>180</v>
          </cell>
          <cell r="I30" t="str">
            <v>не в матрице</v>
          </cell>
          <cell r="K30">
            <v>0</v>
          </cell>
          <cell r="O30">
            <v>0</v>
          </cell>
          <cell r="U30" t="e">
            <v>#DIV/0!</v>
          </cell>
          <cell r="V30" t="e">
            <v>#DIV/0!</v>
          </cell>
          <cell r="W30">
            <v>0.4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C30">
            <v>0</v>
          </cell>
          <cell r="AD30">
            <v>0</v>
          </cell>
        </row>
        <row r="31">
          <cell r="A31" t="str">
            <v>Наггетсы с индейкой 0,25кг ТМ Вязанка ТС Няняггетсы Сливушки НД2 замор.  ПОКОМ</v>
          </cell>
          <cell r="B31" t="str">
            <v>шт</v>
          </cell>
          <cell r="C31">
            <v>672</v>
          </cell>
          <cell r="D31">
            <v>340</v>
          </cell>
          <cell r="E31">
            <v>395</v>
          </cell>
          <cell r="F31">
            <v>406</v>
          </cell>
          <cell r="G31">
            <v>0.25</v>
          </cell>
          <cell r="H31">
            <v>365</v>
          </cell>
          <cell r="I31" t="str">
            <v>матрица</v>
          </cell>
          <cell r="J31">
            <v>395</v>
          </cell>
          <cell r="K31">
            <v>0</v>
          </cell>
          <cell r="O31">
            <v>79</v>
          </cell>
          <cell r="P31">
            <v>700</v>
          </cell>
          <cell r="Q31">
            <v>700</v>
          </cell>
          <cell r="R31">
            <v>672</v>
          </cell>
          <cell r="U31">
            <v>13.645569620253164</v>
          </cell>
          <cell r="V31">
            <v>5.1392405063291138</v>
          </cell>
          <cell r="W31">
            <v>55.4</v>
          </cell>
          <cell r="X31">
            <v>61.6</v>
          </cell>
          <cell r="Y31">
            <v>11.8</v>
          </cell>
          <cell r="Z31">
            <v>79</v>
          </cell>
          <cell r="AA31">
            <v>68.400000000000006</v>
          </cell>
          <cell r="AB31" t="str">
            <v>сети</v>
          </cell>
          <cell r="AC31">
            <v>175</v>
          </cell>
          <cell r="AD31">
            <v>12</v>
          </cell>
          <cell r="AE31">
            <v>56</v>
          </cell>
          <cell r="AF31">
            <v>168</v>
          </cell>
          <cell r="AG31">
            <v>14</v>
          </cell>
          <cell r="AH31">
            <v>70</v>
          </cell>
        </row>
        <row r="32">
          <cell r="A32" t="str">
            <v>Наггетсы с куриным филе и сыром ТМ Вязанка ТС Из печи Сливушки 0,25 кг.  Поком</v>
          </cell>
          <cell r="B32" t="str">
            <v>шт</v>
          </cell>
          <cell r="C32">
            <v>338</v>
          </cell>
          <cell r="D32">
            <v>168</v>
          </cell>
          <cell r="E32">
            <v>263</v>
          </cell>
          <cell r="F32">
            <v>217</v>
          </cell>
          <cell r="G32">
            <v>0.25</v>
          </cell>
          <cell r="H32">
            <v>180</v>
          </cell>
          <cell r="I32" t="str">
            <v>матрица</v>
          </cell>
          <cell r="J32">
            <v>264</v>
          </cell>
          <cell r="K32">
            <v>-1</v>
          </cell>
          <cell r="O32">
            <v>52.6</v>
          </cell>
          <cell r="P32">
            <v>519.4</v>
          </cell>
          <cell r="Q32">
            <v>519.4</v>
          </cell>
          <cell r="R32">
            <v>504</v>
          </cell>
          <cell r="U32">
            <v>13.70722433460076</v>
          </cell>
          <cell r="V32">
            <v>4.1254752851711025</v>
          </cell>
          <cell r="W32">
            <v>38</v>
          </cell>
          <cell r="X32">
            <v>32.799999999999997</v>
          </cell>
          <cell r="Y32">
            <v>23.4</v>
          </cell>
          <cell r="Z32">
            <v>41.6</v>
          </cell>
          <cell r="AA32">
            <v>42.6</v>
          </cell>
          <cell r="AC32">
            <v>129.85</v>
          </cell>
          <cell r="AD32">
            <v>12</v>
          </cell>
          <cell r="AE32">
            <v>42</v>
          </cell>
          <cell r="AF32">
            <v>126</v>
          </cell>
          <cell r="AG32">
            <v>14</v>
          </cell>
          <cell r="AH32">
            <v>70</v>
          </cell>
        </row>
        <row r="33">
          <cell r="A33" t="str">
            <v>Нагетосы Сочная курочка в хрустящей панировке Наггетсы ГШ Фикс.вес 0,25 Лоток Горячая штучка Поком</v>
          </cell>
          <cell r="B33" t="str">
            <v>шт</v>
          </cell>
          <cell r="C33">
            <v>152</v>
          </cell>
          <cell r="D33">
            <v>769</v>
          </cell>
          <cell r="E33">
            <v>112</v>
          </cell>
          <cell r="F33">
            <v>727</v>
          </cell>
          <cell r="G33">
            <v>0.25</v>
          </cell>
          <cell r="H33">
            <v>180</v>
          </cell>
          <cell r="I33" t="str">
            <v>матрица</v>
          </cell>
          <cell r="J33">
            <v>191</v>
          </cell>
          <cell r="K33">
            <v>-79</v>
          </cell>
          <cell r="O33">
            <v>22.4</v>
          </cell>
          <cell r="R33">
            <v>0</v>
          </cell>
          <cell r="U33">
            <v>32.455357142857146</v>
          </cell>
          <cell r="V33">
            <v>32.455357142857146</v>
          </cell>
          <cell r="W33">
            <v>53.2</v>
          </cell>
          <cell r="X33">
            <v>0.6</v>
          </cell>
          <cell r="Y33">
            <v>31</v>
          </cell>
          <cell r="Z33">
            <v>16</v>
          </cell>
          <cell r="AA33">
            <v>17.399999999999999</v>
          </cell>
          <cell r="AB33" t="str">
            <v>сети</v>
          </cell>
          <cell r="AC33">
            <v>0</v>
          </cell>
          <cell r="AD33">
            <v>6</v>
          </cell>
          <cell r="AE33">
            <v>0</v>
          </cell>
          <cell r="AF33">
            <v>0</v>
          </cell>
          <cell r="AG33">
            <v>14</v>
          </cell>
          <cell r="AH33">
            <v>140</v>
          </cell>
        </row>
        <row r="34">
          <cell r="A34" t="str">
            <v>Пекерсы с индейкой в сливочном соусе ТМ Горячая штучка 0,25 кг зам  ПОКОМ</v>
          </cell>
          <cell r="B34" t="str">
            <v>шт</v>
          </cell>
          <cell r="D34">
            <v>336</v>
          </cell>
          <cell r="E34">
            <v>126</v>
          </cell>
          <cell r="F34">
            <v>210</v>
          </cell>
          <cell r="G34">
            <v>0.25</v>
          </cell>
          <cell r="H34">
            <v>180</v>
          </cell>
          <cell r="I34" t="str">
            <v>матрица</v>
          </cell>
          <cell r="J34">
            <v>233</v>
          </cell>
          <cell r="K34">
            <v>-107</v>
          </cell>
          <cell r="O34">
            <v>25.2</v>
          </cell>
          <cell r="P34">
            <v>142.80000000000001</v>
          </cell>
          <cell r="Q34">
            <v>142.80000000000001</v>
          </cell>
          <cell r="R34">
            <v>168</v>
          </cell>
          <cell r="U34">
            <v>15</v>
          </cell>
          <cell r="V34">
            <v>8.3333333333333339</v>
          </cell>
          <cell r="W34">
            <v>33.6</v>
          </cell>
          <cell r="X34">
            <v>10.6</v>
          </cell>
          <cell r="Y34">
            <v>17.600000000000001</v>
          </cell>
          <cell r="Z34">
            <v>44.2</v>
          </cell>
          <cell r="AA34">
            <v>31.4</v>
          </cell>
          <cell r="AB34" t="str">
            <v>сети</v>
          </cell>
          <cell r="AC34">
            <v>35.700000000000003</v>
          </cell>
          <cell r="AD34">
            <v>12</v>
          </cell>
          <cell r="AE34">
            <v>14</v>
          </cell>
          <cell r="AF34">
            <v>42</v>
          </cell>
          <cell r="AG34">
            <v>14</v>
          </cell>
          <cell r="AH34">
            <v>70</v>
          </cell>
        </row>
        <row r="35">
          <cell r="A35" t="str">
            <v>Пельмени Grandmeni с говядиной ТМ Горячая штучка флоупак сфера 0,75 кг. ПОКОМ</v>
          </cell>
          <cell r="B35" t="str">
            <v>шт</v>
          </cell>
          <cell r="G35">
            <v>0.75</v>
          </cell>
          <cell r="H35">
            <v>180</v>
          </cell>
          <cell r="I35" t="str">
            <v>матрица</v>
          </cell>
          <cell r="J35">
            <v>75</v>
          </cell>
          <cell r="K35">
            <v>-75</v>
          </cell>
          <cell r="O35">
            <v>0</v>
          </cell>
          <cell r="P35">
            <v>96</v>
          </cell>
          <cell r="Q35">
            <v>96</v>
          </cell>
          <cell r="R35">
            <v>96</v>
          </cell>
          <cell r="U35" t="e">
            <v>#DIV/0!</v>
          </cell>
          <cell r="V35" t="e">
            <v>#DIV/0!</v>
          </cell>
          <cell r="W35">
            <v>16</v>
          </cell>
          <cell r="X35">
            <v>30</v>
          </cell>
          <cell r="Y35">
            <v>8</v>
          </cell>
          <cell r="Z35">
            <v>11.2</v>
          </cell>
          <cell r="AA35">
            <v>13.4</v>
          </cell>
          <cell r="AB35" t="str">
            <v>нет в бланке / сети</v>
          </cell>
          <cell r="AC35">
            <v>72</v>
          </cell>
          <cell r="AD35">
            <v>8</v>
          </cell>
          <cell r="AE35">
            <v>12</v>
          </cell>
          <cell r="AF35">
            <v>72</v>
          </cell>
          <cell r="AG35">
            <v>12</v>
          </cell>
          <cell r="AH35">
            <v>84</v>
          </cell>
        </row>
        <row r="36">
          <cell r="A36" t="str">
            <v>Пельмени Grandmeni с говядиной в сливочном соусе ТМ Горячая штучка флоупак сфера 0,75 кг.  ПОКОМ</v>
          </cell>
          <cell r="B36" t="str">
            <v>шт</v>
          </cell>
          <cell r="G36">
            <v>0.75</v>
          </cell>
          <cell r="H36">
            <v>180</v>
          </cell>
          <cell r="I36" t="str">
            <v>матрица</v>
          </cell>
          <cell r="J36">
            <v>6</v>
          </cell>
          <cell r="K36">
            <v>-6</v>
          </cell>
          <cell r="O36">
            <v>0</v>
          </cell>
          <cell r="P36">
            <v>96</v>
          </cell>
          <cell r="Q36">
            <v>96</v>
          </cell>
          <cell r="R36">
            <v>96</v>
          </cell>
          <cell r="U36" t="e">
            <v>#DIV/0!</v>
          </cell>
          <cell r="V36" t="e">
            <v>#DIV/0!</v>
          </cell>
          <cell r="W36">
            <v>0</v>
          </cell>
          <cell r="X36">
            <v>13.6</v>
          </cell>
          <cell r="Y36">
            <v>5.6</v>
          </cell>
          <cell r="Z36">
            <v>15.2</v>
          </cell>
          <cell r="AA36">
            <v>11.4</v>
          </cell>
          <cell r="AB36" t="str">
            <v>нет в бланке / сети</v>
          </cell>
          <cell r="AC36">
            <v>72</v>
          </cell>
          <cell r="AD36">
            <v>8</v>
          </cell>
          <cell r="AE36">
            <v>12</v>
          </cell>
          <cell r="AF36">
            <v>72</v>
          </cell>
          <cell r="AG36">
            <v>12</v>
          </cell>
          <cell r="AH36">
            <v>84</v>
          </cell>
        </row>
        <row r="37">
          <cell r="A37" t="str">
            <v>Пельмени Grandmeni с говядиной и свининой Grandmeni 0,75 Сфера Горячая штучка  Поком</v>
          </cell>
          <cell r="B37" t="str">
            <v>шт</v>
          </cell>
          <cell r="D37">
            <v>288</v>
          </cell>
          <cell r="E37">
            <v>46</v>
          </cell>
          <cell r="F37">
            <v>242</v>
          </cell>
          <cell r="G37">
            <v>0.75</v>
          </cell>
          <cell r="H37">
            <v>180</v>
          </cell>
          <cell r="I37" t="str">
            <v>матрица</v>
          </cell>
          <cell r="J37">
            <v>142</v>
          </cell>
          <cell r="K37">
            <v>-96</v>
          </cell>
          <cell r="O37">
            <v>9.1999999999999993</v>
          </cell>
          <cell r="R37">
            <v>0</v>
          </cell>
          <cell r="U37">
            <v>26.304347826086957</v>
          </cell>
          <cell r="V37">
            <v>26.304347826086957</v>
          </cell>
          <cell r="W37">
            <v>19.2</v>
          </cell>
          <cell r="X37">
            <v>0.6</v>
          </cell>
          <cell r="Y37">
            <v>7</v>
          </cell>
          <cell r="Z37">
            <v>7.8</v>
          </cell>
          <cell r="AA37">
            <v>0</v>
          </cell>
          <cell r="AB37" t="str">
            <v>сети</v>
          </cell>
          <cell r="AC37">
            <v>0</v>
          </cell>
          <cell r="AD37">
            <v>8</v>
          </cell>
          <cell r="AE37">
            <v>0</v>
          </cell>
          <cell r="AF37">
            <v>0</v>
          </cell>
          <cell r="AG37">
            <v>12</v>
          </cell>
          <cell r="AH37">
            <v>84</v>
          </cell>
        </row>
        <row r="38">
          <cell r="A38" t="str">
            <v>Пельмени Grandmeni со сливочным маслом Горячая штучка 0,75 кг ПОКОМ</v>
          </cell>
          <cell r="B38" t="str">
            <v>шт</v>
          </cell>
          <cell r="C38">
            <v>6</v>
          </cell>
          <cell r="D38">
            <v>288</v>
          </cell>
          <cell r="E38">
            <v>10</v>
          </cell>
          <cell r="F38">
            <v>278</v>
          </cell>
          <cell r="G38">
            <v>0.75</v>
          </cell>
          <cell r="H38">
            <v>180</v>
          </cell>
          <cell r="I38" t="str">
            <v>матрица</v>
          </cell>
          <cell r="J38">
            <v>61</v>
          </cell>
          <cell r="K38">
            <v>-51</v>
          </cell>
          <cell r="O38">
            <v>2</v>
          </cell>
          <cell r="R38">
            <v>0</v>
          </cell>
          <cell r="U38">
            <v>139</v>
          </cell>
          <cell r="V38">
            <v>139</v>
          </cell>
          <cell r="W38">
            <v>19.2</v>
          </cell>
          <cell r="X38">
            <v>1</v>
          </cell>
          <cell r="Y38">
            <v>4.8</v>
          </cell>
          <cell r="Z38">
            <v>12.2</v>
          </cell>
          <cell r="AA38">
            <v>16.399999999999999</v>
          </cell>
          <cell r="AB38" t="str">
            <v>сети</v>
          </cell>
          <cell r="AC38">
            <v>0</v>
          </cell>
          <cell r="AD38">
            <v>8</v>
          </cell>
          <cell r="AE38">
            <v>0</v>
          </cell>
          <cell r="AF38">
            <v>0</v>
          </cell>
          <cell r="AG38">
            <v>12</v>
          </cell>
          <cell r="AH38">
            <v>84</v>
          </cell>
        </row>
        <row r="39">
          <cell r="A39" t="str">
            <v>Пельмени «Бигбули с мясом» 0,43 Сфера ТМ «Горячая штучка»  Поком</v>
          </cell>
          <cell r="B39" t="str">
            <v>шт</v>
          </cell>
          <cell r="E39">
            <v>3</v>
          </cell>
          <cell r="G39">
            <v>0</v>
          </cell>
          <cell r="H39">
            <v>180</v>
          </cell>
          <cell r="I39" t="str">
            <v>матрица</v>
          </cell>
          <cell r="K39">
            <v>3</v>
          </cell>
          <cell r="O39">
            <v>0.6</v>
          </cell>
          <cell r="U39">
            <v>0</v>
          </cell>
          <cell r="V39">
            <v>0</v>
          </cell>
          <cell r="W39">
            <v>1.6</v>
          </cell>
          <cell r="X39">
            <v>4.2</v>
          </cell>
          <cell r="Y39">
            <v>0</v>
          </cell>
          <cell r="Z39">
            <v>2.6</v>
          </cell>
          <cell r="AA39">
            <v>4</v>
          </cell>
          <cell r="AB39" t="str">
            <v>есть дубль / нет потребности</v>
          </cell>
          <cell r="AC39">
            <v>0</v>
          </cell>
          <cell r="AD39">
            <v>16</v>
          </cell>
        </row>
        <row r="40">
          <cell r="A40" t="str">
            <v>Пельмени Бигбули #МЕГАВКУСИЩЕ с сочной грудинкой  ТМ Горячая штучка  флоу-пак сфера 0,7 кг.  Поком</v>
          </cell>
          <cell r="B40" t="str">
            <v>шт</v>
          </cell>
          <cell r="D40">
            <v>120</v>
          </cell>
          <cell r="F40">
            <v>120</v>
          </cell>
          <cell r="G40">
            <v>0.7</v>
          </cell>
          <cell r="H40">
            <v>180</v>
          </cell>
          <cell r="I40" t="str">
            <v>матрица</v>
          </cell>
          <cell r="K40">
            <v>0</v>
          </cell>
          <cell r="O40">
            <v>0</v>
          </cell>
          <cell r="R40">
            <v>0</v>
          </cell>
          <cell r="U40" t="e">
            <v>#DIV/0!</v>
          </cell>
          <cell r="V40" t="e">
            <v>#DIV/0!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 t="str">
            <v>новинка</v>
          </cell>
          <cell r="AC40">
            <v>0</v>
          </cell>
          <cell r="AD40">
            <v>10</v>
          </cell>
          <cell r="AE40">
            <v>0</v>
          </cell>
          <cell r="AF40">
            <v>0</v>
          </cell>
          <cell r="AG40">
            <v>12</v>
          </cell>
          <cell r="AH40">
            <v>84</v>
          </cell>
        </row>
        <row r="41">
          <cell r="A41" t="str">
            <v>Пельмени Бигбули #МЕГАВКУСИЩЕ с сочной грудинкой ТМ Горячая шту БУЛЬМЕНИ ТС Бигбули  сфера 0,9 ПОКОМ</v>
          </cell>
          <cell r="B41" t="str">
            <v>шт</v>
          </cell>
          <cell r="C41">
            <v>192</v>
          </cell>
          <cell r="E41">
            <v>137</v>
          </cell>
          <cell r="F41">
            <v>1</v>
          </cell>
          <cell r="G41">
            <v>0</v>
          </cell>
          <cell r="H41">
            <v>180</v>
          </cell>
          <cell r="I41" t="str">
            <v>не в матрице</v>
          </cell>
          <cell r="J41">
            <v>152</v>
          </cell>
          <cell r="K41">
            <v>-15</v>
          </cell>
          <cell r="O41">
            <v>27.4</v>
          </cell>
          <cell r="U41">
            <v>3.6496350364963508E-2</v>
          </cell>
          <cell r="V41">
            <v>3.6496350364963508E-2</v>
          </cell>
          <cell r="W41">
            <v>32.799999999999997</v>
          </cell>
          <cell r="X41">
            <v>28.8</v>
          </cell>
          <cell r="Y41">
            <v>5.2</v>
          </cell>
          <cell r="Z41">
            <v>23.4</v>
          </cell>
          <cell r="AA41">
            <v>29.2</v>
          </cell>
          <cell r="AB41" t="str">
            <v>вывод</v>
          </cell>
          <cell r="AC41">
            <v>0</v>
          </cell>
          <cell r="AD41">
            <v>0</v>
          </cell>
        </row>
        <row r="42">
          <cell r="A42" t="str">
            <v>Пельмени Бигбули #МЕГАВКУСИЩЕ с сочной грудинкой ТМ Горячая штучка ТС Бигбули  сфера 0,43  ПОКОМ</v>
          </cell>
          <cell r="B42" t="str">
            <v>шт</v>
          </cell>
          <cell r="C42">
            <v>326</v>
          </cell>
          <cell r="E42">
            <v>159</v>
          </cell>
          <cell r="F42">
            <v>161</v>
          </cell>
          <cell r="G42">
            <v>0.43</v>
          </cell>
          <cell r="H42">
            <v>180</v>
          </cell>
          <cell r="I42" t="str">
            <v>матрица</v>
          </cell>
          <cell r="J42">
            <v>159</v>
          </cell>
          <cell r="K42">
            <v>0</v>
          </cell>
          <cell r="O42">
            <v>31.8</v>
          </cell>
          <cell r="P42">
            <v>284.2</v>
          </cell>
          <cell r="Q42">
            <v>284.2</v>
          </cell>
          <cell r="R42">
            <v>192</v>
          </cell>
          <cell r="U42">
            <v>11.10062893081761</v>
          </cell>
          <cell r="V42">
            <v>5.0628930817610058</v>
          </cell>
          <cell r="W42">
            <v>11</v>
          </cell>
          <cell r="X42">
            <v>11</v>
          </cell>
          <cell r="Y42">
            <v>0.4</v>
          </cell>
          <cell r="Z42">
            <v>6.6</v>
          </cell>
          <cell r="AA42">
            <v>6.2</v>
          </cell>
          <cell r="AB42" t="str">
            <v>сети</v>
          </cell>
          <cell r="AC42">
            <v>122.20599999999999</v>
          </cell>
          <cell r="AD42">
            <v>16</v>
          </cell>
          <cell r="AE42">
            <v>12</v>
          </cell>
          <cell r="AF42">
            <v>82.56</v>
          </cell>
          <cell r="AG42">
            <v>12</v>
          </cell>
          <cell r="AH42">
            <v>84</v>
          </cell>
        </row>
        <row r="43">
          <cell r="A43" t="str">
            <v>Пельмени Бигбули с мясом, Горячая штучка 0,9кг  ПОКОМ</v>
          </cell>
          <cell r="B43" t="str">
            <v>шт</v>
          </cell>
          <cell r="C43">
            <v>192</v>
          </cell>
          <cell r="E43">
            <v>124</v>
          </cell>
          <cell r="F43">
            <v>56</v>
          </cell>
          <cell r="G43">
            <v>0.9</v>
          </cell>
          <cell r="H43">
            <v>180</v>
          </cell>
          <cell r="I43" t="str">
            <v>матрица</v>
          </cell>
          <cell r="J43">
            <v>124</v>
          </cell>
          <cell r="K43">
            <v>0</v>
          </cell>
          <cell r="O43">
            <v>24.8</v>
          </cell>
          <cell r="P43">
            <v>291.2</v>
          </cell>
          <cell r="Q43">
            <v>291.2</v>
          </cell>
          <cell r="R43">
            <v>288</v>
          </cell>
          <cell r="U43">
            <v>13.870967741935484</v>
          </cell>
          <cell r="V43">
            <v>2.258064516129032</v>
          </cell>
          <cell r="W43">
            <v>12.6</v>
          </cell>
          <cell r="X43">
            <v>20.2</v>
          </cell>
          <cell r="Y43">
            <v>1.6</v>
          </cell>
          <cell r="Z43">
            <v>14.8</v>
          </cell>
          <cell r="AA43">
            <v>20</v>
          </cell>
          <cell r="AB43" t="str">
            <v>сети</v>
          </cell>
          <cell r="AC43">
            <v>262.08</v>
          </cell>
          <cell r="AD43">
            <v>8</v>
          </cell>
          <cell r="AE43">
            <v>36</v>
          </cell>
          <cell r="AF43">
            <v>259.2</v>
          </cell>
          <cell r="AG43">
            <v>12</v>
          </cell>
          <cell r="AH43">
            <v>84</v>
          </cell>
        </row>
        <row r="44">
          <cell r="A44" t="str">
            <v>Пельмени Бигбули с мясом, Горячая штучка сфера 0,43 кг  ПОКОМ</v>
          </cell>
          <cell r="B44" t="str">
            <v>шт</v>
          </cell>
          <cell r="C44">
            <v>7</v>
          </cell>
          <cell r="E44">
            <v>3</v>
          </cell>
          <cell r="G44">
            <v>0</v>
          </cell>
          <cell r="H44">
            <v>180</v>
          </cell>
          <cell r="I44" t="str">
            <v>не в матрице</v>
          </cell>
          <cell r="J44">
            <v>5</v>
          </cell>
          <cell r="K44">
            <v>-2</v>
          </cell>
          <cell r="O44">
            <v>0.6</v>
          </cell>
          <cell r="U44">
            <v>0</v>
          </cell>
          <cell r="V44">
            <v>0</v>
          </cell>
          <cell r="W44">
            <v>1.6</v>
          </cell>
          <cell r="X44">
            <v>4.2</v>
          </cell>
          <cell r="Y44">
            <v>0</v>
          </cell>
          <cell r="Z44">
            <v>2.6</v>
          </cell>
          <cell r="AA44">
            <v>4</v>
          </cell>
          <cell r="AB44" t="str">
            <v>дубль</v>
          </cell>
          <cell r="AC44">
            <v>0</v>
          </cell>
          <cell r="AD44">
            <v>0</v>
          </cell>
        </row>
        <row r="45">
          <cell r="A45" t="str">
            <v>Пельмени Бигбули со слив.маслом 0,9 кг   Поком</v>
          </cell>
          <cell r="B45" t="str">
            <v>шт</v>
          </cell>
          <cell r="C45">
            <v>480</v>
          </cell>
          <cell r="D45">
            <v>8</v>
          </cell>
          <cell r="E45">
            <v>245</v>
          </cell>
          <cell r="F45">
            <v>197</v>
          </cell>
          <cell r="G45">
            <v>0.9</v>
          </cell>
          <cell r="H45">
            <v>180</v>
          </cell>
          <cell r="I45" t="str">
            <v>матрица</v>
          </cell>
          <cell r="J45">
            <v>242</v>
          </cell>
          <cell r="K45">
            <v>3</v>
          </cell>
          <cell r="O45">
            <v>49</v>
          </cell>
          <cell r="P45">
            <v>489</v>
          </cell>
          <cell r="Q45">
            <v>489</v>
          </cell>
          <cell r="R45">
            <v>480</v>
          </cell>
          <cell r="U45">
            <v>13.816326530612244</v>
          </cell>
          <cell r="V45">
            <v>4.0204081632653059</v>
          </cell>
          <cell r="W45">
            <v>16.399999999999999</v>
          </cell>
          <cell r="X45">
            <v>37.799999999999997</v>
          </cell>
          <cell r="Y45">
            <v>12.4</v>
          </cell>
          <cell r="Z45">
            <v>41.2</v>
          </cell>
          <cell r="AA45">
            <v>42</v>
          </cell>
          <cell r="AB45" t="str">
            <v>сети</v>
          </cell>
          <cell r="AC45">
            <v>440.1</v>
          </cell>
          <cell r="AD45">
            <v>8</v>
          </cell>
          <cell r="AE45">
            <v>60</v>
          </cell>
          <cell r="AF45">
            <v>432</v>
          </cell>
          <cell r="AG45">
            <v>12</v>
          </cell>
          <cell r="AH45">
            <v>84</v>
          </cell>
        </row>
        <row r="46">
          <cell r="A46" t="str">
            <v>Пельмени Бигбули со сливочным маслом ТМ Горячая штучка  флоу-пак сфера 0,4.  Поком</v>
          </cell>
          <cell r="B46" t="str">
            <v>шт</v>
          </cell>
          <cell r="D46">
            <v>192</v>
          </cell>
          <cell r="F46">
            <v>192</v>
          </cell>
          <cell r="G46">
            <v>0.4</v>
          </cell>
          <cell r="H46">
            <v>180</v>
          </cell>
          <cell r="I46" t="str">
            <v>матрица</v>
          </cell>
          <cell r="K46">
            <v>0</v>
          </cell>
          <cell r="O46">
            <v>0</v>
          </cell>
          <cell r="R46">
            <v>0</v>
          </cell>
          <cell r="U46" t="e">
            <v>#DIV/0!</v>
          </cell>
          <cell r="V46" t="e">
            <v>#DIV/0!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 t="str">
            <v>новинка</v>
          </cell>
          <cell r="AC46">
            <v>0</v>
          </cell>
          <cell r="AD46">
            <v>16</v>
          </cell>
          <cell r="AE46">
            <v>0</v>
          </cell>
          <cell r="AF46">
            <v>0</v>
          </cell>
          <cell r="AG46">
            <v>12</v>
          </cell>
          <cell r="AH46">
            <v>84</v>
          </cell>
        </row>
        <row r="47">
          <cell r="A47" t="str">
            <v>Пельмени Бигбули со сливочным маслом ТМ Горячая штучка ТС Бигбули ГШ флоу-пак сфера 0,43 УВС.  ПОКОМ</v>
          </cell>
          <cell r="B47" t="str">
            <v>шт</v>
          </cell>
          <cell r="C47">
            <v>237</v>
          </cell>
          <cell r="D47">
            <v>5</v>
          </cell>
          <cell r="E47">
            <v>46</v>
          </cell>
          <cell r="F47">
            <v>185</v>
          </cell>
          <cell r="G47">
            <v>0</v>
          </cell>
          <cell r="H47">
            <v>180</v>
          </cell>
          <cell r="I47" t="str">
            <v>не в матрице</v>
          </cell>
          <cell r="J47">
            <v>46</v>
          </cell>
          <cell r="K47">
            <v>0</v>
          </cell>
          <cell r="O47">
            <v>9.1999999999999993</v>
          </cell>
          <cell r="U47">
            <v>20.108695652173914</v>
          </cell>
          <cell r="V47">
            <v>20.108695652173914</v>
          </cell>
          <cell r="W47">
            <v>12.8</v>
          </cell>
          <cell r="X47">
            <v>3.8</v>
          </cell>
          <cell r="Y47">
            <v>3.2</v>
          </cell>
          <cell r="Z47">
            <v>1.8</v>
          </cell>
          <cell r="AA47">
            <v>10.8</v>
          </cell>
          <cell r="AB47" t="str">
            <v>нужно продавать / вывод</v>
          </cell>
          <cell r="AC47">
            <v>0</v>
          </cell>
          <cell r="AD47">
            <v>0</v>
          </cell>
        </row>
        <row r="48">
          <cell r="A48" t="str">
            <v>Пельмени Бульмени с говядиной и свининой Горячая шт. 0,9 кг  ПОКОМ</v>
          </cell>
          <cell r="B48" t="str">
            <v>шт</v>
          </cell>
          <cell r="C48">
            <v>192</v>
          </cell>
          <cell r="D48">
            <v>16</v>
          </cell>
          <cell r="E48">
            <v>66</v>
          </cell>
          <cell r="G48">
            <v>0</v>
          </cell>
          <cell r="H48">
            <v>180</v>
          </cell>
          <cell r="I48" t="str">
            <v>не в матрице</v>
          </cell>
          <cell r="J48">
            <v>141</v>
          </cell>
          <cell r="K48">
            <v>-75</v>
          </cell>
          <cell r="O48">
            <v>13.2</v>
          </cell>
          <cell r="U48">
            <v>0</v>
          </cell>
          <cell r="V48">
            <v>0</v>
          </cell>
          <cell r="W48">
            <v>28.4</v>
          </cell>
          <cell r="X48">
            <v>11.2</v>
          </cell>
          <cell r="Y48">
            <v>0</v>
          </cell>
          <cell r="Z48">
            <v>109.6</v>
          </cell>
          <cell r="AA48">
            <v>60.6</v>
          </cell>
          <cell r="AB48" t="str">
            <v>вывод</v>
          </cell>
          <cell r="AC48">
            <v>0</v>
          </cell>
          <cell r="AD48">
            <v>0</v>
          </cell>
        </row>
        <row r="49">
          <cell r="A49" t="str">
            <v>Пельмени Бульмени с говядиной и свининой Горячая штучка 0,43  ПОКОМ</v>
          </cell>
          <cell r="B49" t="str">
            <v>шт</v>
          </cell>
          <cell r="C49">
            <v>303</v>
          </cell>
          <cell r="E49">
            <v>172</v>
          </cell>
          <cell r="F49">
            <v>105</v>
          </cell>
          <cell r="G49">
            <v>0</v>
          </cell>
          <cell r="H49">
            <v>180</v>
          </cell>
          <cell r="I49" t="str">
            <v>не в матрице</v>
          </cell>
          <cell r="J49">
            <v>144</v>
          </cell>
          <cell r="K49">
            <v>28</v>
          </cell>
          <cell r="O49">
            <v>34.4</v>
          </cell>
          <cell r="U49">
            <v>3.0523255813953489</v>
          </cell>
          <cell r="V49">
            <v>3.0523255813953489</v>
          </cell>
          <cell r="W49">
            <v>17.8</v>
          </cell>
          <cell r="X49">
            <v>23.6</v>
          </cell>
          <cell r="Y49">
            <v>9.1999999999999993</v>
          </cell>
          <cell r="Z49">
            <v>18.399999999999999</v>
          </cell>
          <cell r="AA49">
            <v>10.8</v>
          </cell>
          <cell r="AB49" t="str">
            <v>вывод</v>
          </cell>
          <cell r="AC49">
            <v>0</v>
          </cell>
          <cell r="AD49">
            <v>0</v>
          </cell>
        </row>
        <row r="50">
          <cell r="A50" t="str">
            <v>Пельмени Бульмени с говядиной и свининой Наваристые Горячая штучка ВЕС  ПОКОМ</v>
          </cell>
          <cell r="B50" t="str">
            <v>кг</v>
          </cell>
          <cell r="C50">
            <v>805</v>
          </cell>
          <cell r="D50">
            <v>780</v>
          </cell>
          <cell r="E50">
            <v>595</v>
          </cell>
          <cell r="F50">
            <v>935</v>
          </cell>
          <cell r="G50">
            <v>1</v>
          </cell>
          <cell r="H50">
            <v>180</v>
          </cell>
          <cell r="I50" t="str">
            <v>матрица</v>
          </cell>
          <cell r="J50">
            <v>588</v>
          </cell>
          <cell r="K50">
            <v>7</v>
          </cell>
          <cell r="O50">
            <v>119</v>
          </cell>
          <cell r="P50">
            <v>731</v>
          </cell>
          <cell r="Q50">
            <v>731</v>
          </cell>
          <cell r="R50">
            <v>720</v>
          </cell>
          <cell r="U50">
            <v>13.907563025210084</v>
          </cell>
          <cell r="V50">
            <v>7.8571428571428568</v>
          </cell>
          <cell r="W50">
            <v>121</v>
          </cell>
          <cell r="X50">
            <v>141.19999999999999</v>
          </cell>
          <cell r="Y50">
            <v>8</v>
          </cell>
          <cell r="Z50">
            <v>126</v>
          </cell>
          <cell r="AA50">
            <v>137.19999999999999</v>
          </cell>
          <cell r="AB50" t="str">
            <v>сети</v>
          </cell>
          <cell r="AC50">
            <v>731</v>
          </cell>
          <cell r="AD50">
            <v>5</v>
          </cell>
          <cell r="AE50">
            <v>144</v>
          </cell>
          <cell r="AF50">
            <v>720</v>
          </cell>
          <cell r="AG50">
            <v>12</v>
          </cell>
          <cell r="AH50">
            <v>144</v>
          </cell>
        </row>
        <row r="51">
          <cell r="A51" t="str">
            <v>Пельмени Бульмени с говядиной и свининой ТМ Горячая штучка  флоу-пак сфера 0,4 кг  Поком</v>
          </cell>
          <cell r="B51" t="str">
            <v>шт</v>
          </cell>
          <cell r="D51">
            <v>192</v>
          </cell>
          <cell r="F51">
            <v>192</v>
          </cell>
          <cell r="G51">
            <v>0.4</v>
          </cell>
          <cell r="H51">
            <v>180</v>
          </cell>
          <cell r="I51" t="str">
            <v>матрица</v>
          </cell>
          <cell r="K51">
            <v>0</v>
          </cell>
          <cell r="O51">
            <v>0</v>
          </cell>
          <cell r="R51">
            <v>0</v>
          </cell>
          <cell r="U51" t="e">
            <v>#DIV/0!</v>
          </cell>
          <cell r="V51" t="e">
            <v>#DIV/0!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 t="str">
            <v>новинка</v>
          </cell>
          <cell r="AC51">
            <v>0</v>
          </cell>
          <cell r="AD51">
            <v>16</v>
          </cell>
          <cell r="AE51">
            <v>0</v>
          </cell>
          <cell r="AF51">
            <v>0</v>
          </cell>
          <cell r="AG51">
            <v>12</v>
          </cell>
          <cell r="AH51">
            <v>84</v>
          </cell>
        </row>
        <row r="52">
          <cell r="A52" t="str">
            <v>Пельмени Бульмени с говядиной и свининой ТМ Горячая штучка БУЛЬМЕНИ  флоу-пак сфера 0,7 кг.  Поком</v>
          </cell>
          <cell r="B52" t="str">
            <v>шт</v>
          </cell>
          <cell r="D52">
            <v>120</v>
          </cell>
          <cell r="F52">
            <v>120</v>
          </cell>
          <cell r="G52">
            <v>0.7</v>
          </cell>
          <cell r="H52">
            <v>180</v>
          </cell>
          <cell r="I52" t="str">
            <v>матрица</v>
          </cell>
          <cell r="K52">
            <v>0</v>
          </cell>
          <cell r="O52">
            <v>0</v>
          </cell>
          <cell r="R52">
            <v>0</v>
          </cell>
          <cell r="U52" t="e">
            <v>#DIV/0!</v>
          </cell>
          <cell r="V52" t="e">
            <v>#DIV/0!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 t="str">
            <v>новинка</v>
          </cell>
          <cell r="AC52">
            <v>0</v>
          </cell>
          <cell r="AD52">
            <v>10</v>
          </cell>
          <cell r="AE52">
            <v>0</v>
          </cell>
          <cell r="AF52">
            <v>0</v>
          </cell>
          <cell r="AG52">
            <v>12</v>
          </cell>
          <cell r="AH52">
            <v>84</v>
          </cell>
        </row>
        <row r="53">
          <cell r="A53" t="str">
            <v>Пельмени Бульмени со сливочным маслом Горячая штучка 0,9 кг  ПОКОМ</v>
          </cell>
          <cell r="B53" t="str">
            <v>шт</v>
          </cell>
          <cell r="C53">
            <v>672</v>
          </cell>
          <cell r="E53">
            <v>412</v>
          </cell>
          <cell r="F53">
            <v>128</v>
          </cell>
          <cell r="G53">
            <v>0</v>
          </cell>
          <cell r="H53">
            <v>180</v>
          </cell>
          <cell r="I53" t="str">
            <v>не в матрице</v>
          </cell>
          <cell r="J53">
            <v>404</v>
          </cell>
          <cell r="K53">
            <v>8</v>
          </cell>
          <cell r="O53">
            <v>82.4</v>
          </cell>
          <cell r="U53">
            <v>1.5533980582524272</v>
          </cell>
          <cell r="V53">
            <v>1.5533980582524272</v>
          </cell>
          <cell r="W53">
            <v>29.2</v>
          </cell>
          <cell r="X53">
            <v>47</v>
          </cell>
          <cell r="Y53">
            <v>3.2</v>
          </cell>
          <cell r="Z53">
            <v>131.80000000000001</v>
          </cell>
          <cell r="AA53">
            <v>79.599999999999994</v>
          </cell>
          <cell r="AB53" t="str">
            <v>вывод</v>
          </cell>
          <cell r="AC53">
            <v>0</v>
          </cell>
          <cell r="AD53">
            <v>0</v>
          </cell>
        </row>
        <row r="54">
          <cell r="A54" t="str">
            <v>Пельмени Бульмени со сливочным маслом ТМ Горячая шт. 0,43 кг  ПОКОМ</v>
          </cell>
          <cell r="B54" t="str">
            <v>шт</v>
          </cell>
          <cell r="C54">
            <v>193</v>
          </cell>
          <cell r="D54">
            <v>4</v>
          </cell>
          <cell r="E54">
            <v>166</v>
          </cell>
          <cell r="G54">
            <v>0</v>
          </cell>
          <cell r="H54">
            <v>180</v>
          </cell>
          <cell r="I54" t="str">
            <v>не в матрице</v>
          </cell>
          <cell r="J54">
            <v>203</v>
          </cell>
          <cell r="K54">
            <v>-37</v>
          </cell>
          <cell r="O54">
            <v>33.200000000000003</v>
          </cell>
          <cell r="U54">
            <v>0</v>
          </cell>
          <cell r="V54">
            <v>0</v>
          </cell>
          <cell r="W54">
            <v>21</v>
          </cell>
          <cell r="X54">
            <v>14.4</v>
          </cell>
          <cell r="Y54">
            <v>9.6</v>
          </cell>
          <cell r="Z54">
            <v>12.8</v>
          </cell>
          <cell r="AA54">
            <v>9.4</v>
          </cell>
          <cell r="AB54" t="str">
            <v>вывод</v>
          </cell>
          <cell r="AC54">
            <v>0</v>
          </cell>
          <cell r="AD54">
            <v>0</v>
          </cell>
        </row>
        <row r="55">
          <cell r="A55" t="str">
            <v>Пельмени Бульмени со сливочным маслом ТМ Горячая штучка  флоу-пак сфера 0,4 кг .  Поком</v>
          </cell>
          <cell r="B55" t="str">
            <v>шт</v>
          </cell>
          <cell r="D55">
            <v>192</v>
          </cell>
          <cell r="F55">
            <v>192</v>
          </cell>
          <cell r="G55">
            <v>0.4</v>
          </cell>
          <cell r="H55">
            <v>180</v>
          </cell>
          <cell r="I55" t="str">
            <v>матрица</v>
          </cell>
          <cell r="K55">
            <v>0</v>
          </cell>
          <cell r="O55">
            <v>0</v>
          </cell>
          <cell r="R55">
            <v>0</v>
          </cell>
          <cell r="U55" t="e">
            <v>#DIV/0!</v>
          </cell>
          <cell r="V55" t="e">
            <v>#DIV/0!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 t="str">
            <v>новинка</v>
          </cell>
          <cell r="AC55">
            <v>0</v>
          </cell>
          <cell r="AD55">
            <v>16</v>
          </cell>
          <cell r="AE55">
            <v>0</v>
          </cell>
          <cell r="AF55">
            <v>0</v>
          </cell>
          <cell r="AG55">
            <v>12</v>
          </cell>
          <cell r="AH55">
            <v>84</v>
          </cell>
        </row>
        <row r="56">
          <cell r="A56" t="str">
            <v>Пельмени Бульмени со сливочным маслом ТМ Горячая штучка флоу-пак сфера 0,7 кг .  Поком</v>
          </cell>
          <cell r="B56" t="str">
            <v>шт</v>
          </cell>
          <cell r="D56">
            <v>120</v>
          </cell>
          <cell r="F56">
            <v>120</v>
          </cell>
          <cell r="G56">
            <v>0.7</v>
          </cell>
          <cell r="H56">
            <v>180</v>
          </cell>
          <cell r="I56" t="str">
            <v>матрица</v>
          </cell>
          <cell r="K56">
            <v>0</v>
          </cell>
          <cell r="O56">
            <v>0</v>
          </cell>
          <cell r="R56">
            <v>0</v>
          </cell>
          <cell r="U56" t="e">
            <v>#DIV/0!</v>
          </cell>
          <cell r="V56" t="e">
            <v>#DIV/0!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 t="str">
            <v>новинка</v>
          </cell>
          <cell r="AC56">
            <v>0</v>
          </cell>
          <cell r="AD56">
            <v>10</v>
          </cell>
          <cell r="AE56">
            <v>0</v>
          </cell>
          <cell r="AF56">
            <v>0</v>
          </cell>
          <cell r="AG56">
            <v>12</v>
          </cell>
          <cell r="AH56">
            <v>84</v>
          </cell>
        </row>
        <row r="57">
          <cell r="A57" t="str">
            <v>Пельмени Домашние со сливочным маслом ТМ Зареченские  продукты флоу-пак сфера 0,7 кг.  Поком</v>
          </cell>
          <cell r="B57" t="str">
            <v>шт</v>
          </cell>
          <cell r="C57">
            <v>12</v>
          </cell>
          <cell r="E57">
            <v>11</v>
          </cell>
          <cell r="F57">
            <v>1</v>
          </cell>
          <cell r="G57">
            <v>0.7</v>
          </cell>
          <cell r="H57">
            <v>180</v>
          </cell>
          <cell r="I57" t="str">
            <v>матрица</v>
          </cell>
          <cell r="J57">
            <v>11</v>
          </cell>
          <cell r="K57">
            <v>0</v>
          </cell>
          <cell r="O57">
            <v>2.2000000000000002</v>
          </cell>
          <cell r="P57">
            <v>65</v>
          </cell>
          <cell r="Q57">
            <v>65</v>
          </cell>
          <cell r="R57">
            <v>120</v>
          </cell>
          <cell r="U57">
            <v>54.999999999999993</v>
          </cell>
          <cell r="V57">
            <v>0.45454545454545453</v>
          </cell>
          <cell r="W57">
            <v>12.4</v>
          </cell>
          <cell r="X57">
            <v>4.8</v>
          </cell>
          <cell r="Y57">
            <v>0</v>
          </cell>
          <cell r="Z57">
            <v>6.4</v>
          </cell>
          <cell r="AA57">
            <v>5.8</v>
          </cell>
          <cell r="AB57" t="str">
            <v>22,11,24 филиал обнулил</v>
          </cell>
          <cell r="AC57">
            <v>45.5</v>
          </cell>
          <cell r="AD57">
            <v>10</v>
          </cell>
          <cell r="AE57">
            <v>12</v>
          </cell>
          <cell r="AF57">
            <v>84</v>
          </cell>
          <cell r="AG57">
            <v>12</v>
          </cell>
          <cell r="AH57">
            <v>84</v>
          </cell>
        </row>
        <row r="58">
          <cell r="A58" t="str">
            <v>Пельмени Медвежьи ушки с фермерскими сливками ТМ Стародв флоу-пак классическая форма 0,7 кг.  Поком</v>
          </cell>
          <cell r="B58" t="str">
            <v>шт</v>
          </cell>
          <cell r="C58">
            <v>192</v>
          </cell>
          <cell r="E58">
            <v>107</v>
          </cell>
          <cell r="F58">
            <v>64</v>
          </cell>
          <cell r="G58">
            <v>0.7</v>
          </cell>
          <cell r="H58">
            <v>180</v>
          </cell>
          <cell r="I58" t="str">
            <v>матрица</v>
          </cell>
          <cell r="J58">
            <v>107</v>
          </cell>
          <cell r="K58">
            <v>0</v>
          </cell>
          <cell r="O58">
            <v>21.4</v>
          </cell>
          <cell r="P58">
            <v>235.59999999999997</v>
          </cell>
          <cell r="Q58">
            <v>235.59999999999997</v>
          </cell>
          <cell r="R58">
            <v>192</v>
          </cell>
          <cell r="U58">
            <v>11.962616822429908</v>
          </cell>
          <cell r="V58">
            <v>2.990654205607477</v>
          </cell>
          <cell r="W58">
            <v>10</v>
          </cell>
          <cell r="X58">
            <v>13.6</v>
          </cell>
          <cell r="Y58">
            <v>0</v>
          </cell>
          <cell r="Z58">
            <v>25</v>
          </cell>
          <cell r="AA58">
            <v>14.6</v>
          </cell>
          <cell r="AB58" t="str">
            <v>сети</v>
          </cell>
          <cell r="AC58">
            <v>164.91999999999996</v>
          </cell>
          <cell r="AD58">
            <v>8</v>
          </cell>
          <cell r="AE58">
            <v>24</v>
          </cell>
          <cell r="AF58">
            <v>134.39999999999998</v>
          </cell>
          <cell r="AG58">
            <v>12</v>
          </cell>
          <cell r="AH58">
            <v>84</v>
          </cell>
        </row>
        <row r="59">
          <cell r="A59" t="str">
            <v>Пельмени Медвежьи ушки с фермерской свининой и говядиной Большие флоу-пак класс 0,7 кг  Поком</v>
          </cell>
          <cell r="B59" t="str">
            <v>шт</v>
          </cell>
          <cell r="C59">
            <v>96</v>
          </cell>
          <cell r="D59">
            <v>11</v>
          </cell>
          <cell r="E59">
            <v>78</v>
          </cell>
          <cell r="F59">
            <v>16</v>
          </cell>
          <cell r="G59">
            <v>0.7</v>
          </cell>
          <cell r="H59">
            <v>180</v>
          </cell>
          <cell r="I59" t="str">
            <v>матрица</v>
          </cell>
          <cell r="J59">
            <v>78</v>
          </cell>
          <cell r="K59">
            <v>0</v>
          </cell>
          <cell r="O59">
            <v>15.6</v>
          </cell>
          <cell r="P59">
            <v>202.4</v>
          </cell>
          <cell r="Q59">
            <v>202.4</v>
          </cell>
          <cell r="R59">
            <v>192</v>
          </cell>
          <cell r="U59">
            <v>13.333333333333334</v>
          </cell>
          <cell r="V59">
            <v>1.0256410256410258</v>
          </cell>
          <cell r="W59">
            <v>14.6</v>
          </cell>
          <cell r="X59">
            <v>7</v>
          </cell>
          <cell r="Y59">
            <v>0</v>
          </cell>
          <cell r="Z59">
            <v>10.199999999999999</v>
          </cell>
          <cell r="AA59">
            <v>7.6</v>
          </cell>
          <cell r="AB59" t="str">
            <v>22,11,24 филиал обнулил / сети</v>
          </cell>
          <cell r="AC59">
            <v>141.68</v>
          </cell>
          <cell r="AD59">
            <v>8</v>
          </cell>
          <cell r="AE59">
            <v>24</v>
          </cell>
          <cell r="AF59">
            <v>134.39999999999998</v>
          </cell>
          <cell r="AG59">
            <v>12</v>
          </cell>
          <cell r="AH59">
            <v>84</v>
          </cell>
        </row>
        <row r="60">
          <cell r="A60" t="str">
            <v>Пельмени Медвежьи ушки с фермерской свининой и говядиной Малые флоу-пак классическая 0,7 кг  Поком</v>
          </cell>
          <cell r="B60" t="str">
            <v>шт</v>
          </cell>
          <cell r="C60">
            <v>96</v>
          </cell>
          <cell r="E60">
            <v>65</v>
          </cell>
          <cell r="F60">
            <v>26</v>
          </cell>
          <cell r="G60">
            <v>0.7</v>
          </cell>
          <cell r="H60">
            <v>180</v>
          </cell>
          <cell r="I60" t="str">
            <v>матрица</v>
          </cell>
          <cell r="J60">
            <v>65</v>
          </cell>
          <cell r="K60">
            <v>0</v>
          </cell>
          <cell r="O60">
            <v>13</v>
          </cell>
          <cell r="P60">
            <v>156</v>
          </cell>
          <cell r="Q60">
            <v>156</v>
          </cell>
          <cell r="R60">
            <v>192</v>
          </cell>
          <cell r="U60">
            <v>16.76923076923077</v>
          </cell>
          <cell r="V60">
            <v>2</v>
          </cell>
          <cell r="W60">
            <v>6</v>
          </cell>
          <cell r="X60">
            <v>9</v>
          </cell>
          <cell r="Y60">
            <v>0</v>
          </cell>
          <cell r="Z60">
            <v>9</v>
          </cell>
          <cell r="AA60">
            <v>8.8000000000000007</v>
          </cell>
          <cell r="AB60" t="str">
            <v>сети</v>
          </cell>
          <cell r="AC60">
            <v>109.19999999999999</v>
          </cell>
          <cell r="AD60">
            <v>8</v>
          </cell>
          <cell r="AE60">
            <v>24</v>
          </cell>
          <cell r="AF60">
            <v>134.39999999999998</v>
          </cell>
          <cell r="AG60">
            <v>12</v>
          </cell>
          <cell r="AH60">
            <v>84</v>
          </cell>
        </row>
        <row r="61">
          <cell r="A61" t="str">
            <v>Пельмени Мясорубские ТМ Стародворье фоу-пак равиоли 0,7 кг.  Поком</v>
          </cell>
          <cell r="B61" t="str">
            <v>шт</v>
          </cell>
          <cell r="C61">
            <v>192</v>
          </cell>
          <cell r="D61">
            <v>1</v>
          </cell>
          <cell r="E61">
            <v>146</v>
          </cell>
          <cell r="F61">
            <v>29</v>
          </cell>
          <cell r="G61">
            <v>0.7</v>
          </cell>
          <cell r="H61">
            <v>180</v>
          </cell>
          <cell r="I61" t="str">
            <v>матрица</v>
          </cell>
          <cell r="J61">
            <v>146</v>
          </cell>
          <cell r="K61">
            <v>0</v>
          </cell>
          <cell r="O61">
            <v>29.2</v>
          </cell>
          <cell r="P61">
            <v>379.8</v>
          </cell>
          <cell r="Q61">
            <v>379.8</v>
          </cell>
          <cell r="R61">
            <v>384</v>
          </cell>
          <cell r="U61">
            <v>14.143835616438356</v>
          </cell>
          <cell r="V61">
            <v>0.99315068493150682</v>
          </cell>
          <cell r="W61">
            <v>3.6</v>
          </cell>
          <cell r="X61">
            <v>14.4</v>
          </cell>
          <cell r="Y61">
            <v>6.6</v>
          </cell>
          <cell r="Z61">
            <v>10.6</v>
          </cell>
          <cell r="AA61">
            <v>15.4</v>
          </cell>
          <cell r="AB61" t="str">
            <v>сети</v>
          </cell>
          <cell r="AC61">
            <v>265.86</v>
          </cell>
          <cell r="AD61">
            <v>8</v>
          </cell>
          <cell r="AE61">
            <v>48</v>
          </cell>
          <cell r="AF61">
            <v>268.79999999999995</v>
          </cell>
          <cell r="AG61">
            <v>12</v>
          </cell>
          <cell r="AH61">
            <v>84</v>
          </cell>
        </row>
        <row r="62">
          <cell r="A62" t="str">
            <v>Пельмени Отборные из свинины и говядины 0,9 кг ТМ Стародворье ТС Медвежье ушко  ПОКОМ</v>
          </cell>
          <cell r="B62" t="str">
            <v>шт</v>
          </cell>
          <cell r="C62">
            <v>192</v>
          </cell>
          <cell r="E62">
            <v>102</v>
          </cell>
          <cell r="F62">
            <v>86</v>
          </cell>
          <cell r="G62">
            <v>0.9</v>
          </cell>
          <cell r="H62">
            <v>180</v>
          </cell>
          <cell r="I62" t="str">
            <v>матрица</v>
          </cell>
          <cell r="J62">
            <v>102</v>
          </cell>
          <cell r="K62">
            <v>0</v>
          </cell>
          <cell r="O62">
            <v>20.399999999999999</v>
          </cell>
          <cell r="P62">
            <v>199.59999999999997</v>
          </cell>
          <cell r="Q62">
            <v>199.59999999999997</v>
          </cell>
          <cell r="R62">
            <v>192</v>
          </cell>
          <cell r="U62">
            <v>13.627450980392158</v>
          </cell>
          <cell r="V62">
            <v>4.215686274509804</v>
          </cell>
          <cell r="W62">
            <v>0.4</v>
          </cell>
          <cell r="X62">
            <v>20.6</v>
          </cell>
          <cell r="Y62">
            <v>3.4</v>
          </cell>
          <cell r="Z62">
            <v>13.6</v>
          </cell>
          <cell r="AA62">
            <v>11.4</v>
          </cell>
          <cell r="AB62" t="str">
            <v>сети</v>
          </cell>
          <cell r="AC62">
            <v>179.64</v>
          </cell>
          <cell r="AD62">
            <v>8</v>
          </cell>
          <cell r="AE62">
            <v>24</v>
          </cell>
          <cell r="AF62">
            <v>172.8</v>
          </cell>
          <cell r="AG62">
            <v>12</v>
          </cell>
          <cell r="AH62">
            <v>84</v>
          </cell>
        </row>
        <row r="63">
          <cell r="A63" t="str">
            <v>Пельмени Отборные с говядиной 0,9 кг НОВА ТМ Стародворье ТС Медвежье ушко  ПОКОМ</v>
          </cell>
          <cell r="B63" t="str">
            <v>шт</v>
          </cell>
          <cell r="C63">
            <v>192</v>
          </cell>
          <cell r="E63">
            <v>93</v>
          </cell>
          <cell r="F63">
            <v>95</v>
          </cell>
          <cell r="G63">
            <v>0.9</v>
          </cell>
          <cell r="H63">
            <v>180</v>
          </cell>
          <cell r="I63" t="str">
            <v>матрица</v>
          </cell>
          <cell r="J63">
            <v>93</v>
          </cell>
          <cell r="K63">
            <v>0</v>
          </cell>
          <cell r="O63">
            <v>18.600000000000001</v>
          </cell>
          <cell r="P63">
            <v>165.40000000000003</v>
          </cell>
          <cell r="Q63">
            <v>165.40000000000003</v>
          </cell>
          <cell r="R63">
            <v>192</v>
          </cell>
          <cell r="U63">
            <v>15.43010752688172</v>
          </cell>
          <cell r="V63">
            <v>5.10752688172043</v>
          </cell>
          <cell r="W63">
            <v>10</v>
          </cell>
          <cell r="X63">
            <v>22.4</v>
          </cell>
          <cell r="Y63">
            <v>6.8</v>
          </cell>
          <cell r="Z63">
            <v>11.2</v>
          </cell>
          <cell r="AA63">
            <v>20</v>
          </cell>
          <cell r="AB63" t="str">
            <v>сети</v>
          </cell>
          <cell r="AC63">
            <v>148.86000000000004</v>
          </cell>
          <cell r="AD63">
            <v>8</v>
          </cell>
          <cell r="AE63">
            <v>24</v>
          </cell>
          <cell r="AF63">
            <v>172.8</v>
          </cell>
          <cell r="AG63">
            <v>12</v>
          </cell>
          <cell r="AH63">
            <v>84</v>
          </cell>
        </row>
        <row r="64">
          <cell r="A64" t="str">
            <v>Пельмени С говядиной и свининой, ВЕС, ТМ Славница сфера пуговки  ПОКОМ</v>
          </cell>
          <cell r="B64" t="str">
            <v>кг</v>
          </cell>
          <cell r="C64">
            <v>300</v>
          </cell>
          <cell r="E64">
            <v>280</v>
          </cell>
          <cell r="G64">
            <v>1</v>
          </cell>
          <cell r="H64">
            <v>180</v>
          </cell>
          <cell r="I64" t="str">
            <v>матрица</v>
          </cell>
          <cell r="J64">
            <v>293.7</v>
          </cell>
          <cell r="K64">
            <v>-13.699999999999989</v>
          </cell>
          <cell r="O64">
            <v>56</v>
          </cell>
          <cell r="P64">
            <v>784</v>
          </cell>
          <cell r="Q64">
            <v>500</v>
          </cell>
          <cell r="R64">
            <v>480</v>
          </cell>
          <cell r="S64">
            <v>500</v>
          </cell>
          <cell r="T64" t="str">
            <v>нет места на складе</v>
          </cell>
          <cell r="U64">
            <v>8.5714285714285712</v>
          </cell>
          <cell r="V64">
            <v>0</v>
          </cell>
          <cell r="W64">
            <v>4</v>
          </cell>
          <cell r="X64">
            <v>38</v>
          </cell>
          <cell r="Y64">
            <v>5</v>
          </cell>
          <cell r="Z64">
            <v>52</v>
          </cell>
          <cell r="AA64">
            <v>47</v>
          </cell>
          <cell r="AC64">
            <v>500</v>
          </cell>
          <cell r="AD64">
            <v>5</v>
          </cell>
          <cell r="AE64">
            <v>96</v>
          </cell>
          <cell r="AF64">
            <v>480</v>
          </cell>
          <cell r="AG64">
            <v>12</v>
          </cell>
          <cell r="AH64">
            <v>144</v>
          </cell>
        </row>
        <row r="65">
          <cell r="A65" t="str">
            <v>Пельмени Со свининой и говядиной ТМ Особый рецепт Любимая ложка 1,0 кг  ПОКОМ</v>
          </cell>
          <cell r="B65" t="str">
            <v>шт</v>
          </cell>
          <cell r="G65">
            <v>0</v>
          </cell>
          <cell r="H65">
            <v>180</v>
          </cell>
          <cell r="I65" t="str">
            <v>матрица</v>
          </cell>
          <cell r="K65">
            <v>0</v>
          </cell>
          <cell r="O65">
            <v>0</v>
          </cell>
          <cell r="U65" t="e">
            <v>#DIV/0!</v>
          </cell>
          <cell r="V65" t="e">
            <v>#DIV/0!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 t="str">
            <v>нет потребности</v>
          </cell>
          <cell r="AC65">
            <v>0</v>
          </cell>
          <cell r="AD65">
            <v>0</v>
          </cell>
          <cell r="AG65">
            <v>12</v>
          </cell>
          <cell r="AH65">
            <v>84</v>
          </cell>
        </row>
        <row r="66">
          <cell r="A66" t="str">
            <v>Пельмени Супермени с мясом, Горячая штучка 0,2кг    ПОКОМ</v>
          </cell>
          <cell r="B66" t="str">
            <v>шт</v>
          </cell>
          <cell r="C66">
            <v>128</v>
          </cell>
          <cell r="E66">
            <v>65</v>
          </cell>
          <cell r="F66">
            <v>47</v>
          </cell>
          <cell r="G66">
            <v>0.2</v>
          </cell>
          <cell r="H66">
            <v>180</v>
          </cell>
          <cell r="I66" t="str">
            <v>матрица</v>
          </cell>
          <cell r="J66">
            <v>65</v>
          </cell>
          <cell r="K66">
            <v>0</v>
          </cell>
          <cell r="O66">
            <v>13</v>
          </cell>
          <cell r="P66">
            <v>135</v>
          </cell>
          <cell r="Q66">
            <v>135</v>
          </cell>
          <cell r="R66">
            <v>144</v>
          </cell>
          <cell r="U66">
            <v>14.692307692307692</v>
          </cell>
          <cell r="V66">
            <v>3.6153846153846154</v>
          </cell>
          <cell r="W66">
            <v>5.6</v>
          </cell>
          <cell r="X66">
            <v>11</v>
          </cell>
          <cell r="Y66">
            <v>3.4</v>
          </cell>
          <cell r="Z66">
            <v>1.4</v>
          </cell>
          <cell r="AA66">
            <v>4.4000000000000004</v>
          </cell>
          <cell r="AB66" t="str">
            <v>сети</v>
          </cell>
          <cell r="AC66">
            <v>27</v>
          </cell>
          <cell r="AD66">
            <v>8</v>
          </cell>
          <cell r="AE66">
            <v>18</v>
          </cell>
          <cell r="AF66">
            <v>28.8</v>
          </cell>
          <cell r="AG66">
            <v>6</v>
          </cell>
          <cell r="AH66">
            <v>72</v>
          </cell>
        </row>
        <row r="67">
          <cell r="A67" t="str">
            <v>Пельмени Супермени со сливочным маслом Супермени 0,2 Сфера Горячая штучка  Поком</v>
          </cell>
          <cell r="B67" t="str">
            <v>шт</v>
          </cell>
          <cell r="C67">
            <v>144</v>
          </cell>
          <cell r="E67">
            <v>66</v>
          </cell>
          <cell r="F67">
            <v>68</v>
          </cell>
          <cell r="G67">
            <v>0.2</v>
          </cell>
          <cell r="H67">
            <v>180</v>
          </cell>
          <cell r="I67" t="str">
            <v>матрица</v>
          </cell>
          <cell r="J67">
            <v>66</v>
          </cell>
          <cell r="K67">
            <v>0</v>
          </cell>
          <cell r="O67">
            <v>13.2</v>
          </cell>
          <cell r="P67">
            <v>116.79999999999998</v>
          </cell>
          <cell r="Q67">
            <v>116.79999999999998</v>
          </cell>
          <cell r="R67">
            <v>96</v>
          </cell>
          <cell r="U67">
            <v>12.424242424242426</v>
          </cell>
          <cell r="V67">
            <v>5.1515151515151514</v>
          </cell>
          <cell r="W67">
            <v>6.6</v>
          </cell>
          <cell r="X67">
            <v>10.4</v>
          </cell>
          <cell r="Y67">
            <v>2.6</v>
          </cell>
          <cell r="Z67">
            <v>1.4</v>
          </cell>
          <cell r="AA67">
            <v>4.4000000000000004</v>
          </cell>
          <cell r="AB67" t="str">
            <v>сети</v>
          </cell>
          <cell r="AC67">
            <v>23.36</v>
          </cell>
          <cell r="AD67">
            <v>8</v>
          </cell>
          <cell r="AE67">
            <v>12</v>
          </cell>
          <cell r="AF67">
            <v>19.200000000000003</v>
          </cell>
          <cell r="AG67">
            <v>6</v>
          </cell>
          <cell r="AH67">
            <v>72</v>
          </cell>
        </row>
        <row r="68">
          <cell r="A68" t="str">
            <v>Печеные пельмени Печь-мени с мясом Печеные пельмени Фикс.вес 0,2 сфера Вязанка  Поком</v>
          </cell>
          <cell r="B68" t="str">
            <v>шт</v>
          </cell>
          <cell r="G68">
            <v>0.2</v>
          </cell>
          <cell r="H68">
            <v>180</v>
          </cell>
          <cell r="I68" t="str">
            <v>матрица</v>
          </cell>
          <cell r="K68">
            <v>0</v>
          </cell>
          <cell r="O68">
            <v>0</v>
          </cell>
          <cell r="P68">
            <v>48</v>
          </cell>
          <cell r="Q68">
            <v>48</v>
          </cell>
          <cell r="R68">
            <v>48</v>
          </cell>
          <cell r="U68" t="e">
            <v>#DIV/0!</v>
          </cell>
          <cell r="V68" t="e">
            <v>#DIV/0!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 t="str">
            <v>нет в бланке / сети</v>
          </cell>
          <cell r="AC68">
            <v>9.6000000000000014</v>
          </cell>
          <cell r="AD68">
            <v>8</v>
          </cell>
          <cell r="AE68">
            <v>6</v>
          </cell>
          <cell r="AF68">
            <v>9.6000000000000014</v>
          </cell>
          <cell r="AG68">
            <v>6</v>
          </cell>
          <cell r="AH68">
            <v>72</v>
          </cell>
        </row>
        <row r="69">
          <cell r="A69" t="str">
            <v>Пирожки с мясом 3,7кг ВЕС ТМ Зареченские  ПОКОМ</v>
          </cell>
          <cell r="B69" t="str">
            <v>кг</v>
          </cell>
          <cell r="C69">
            <v>1579.9</v>
          </cell>
          <cell r="D69">
            <v>1139.5999999999999</v>
          </cell>
          <cell r="E69">
            <v>714.1</v>
          </cell>
          <cell r="F69">
            <v>1842.6</v>
          </cell>
          <cell r="G69">
            <v>1</v>
          </cell>
          <cell r="H69">
            <v>180</v>
          </cell>
          <cell r="I69" t="str">
            <v>матрица</v>
          </cell>
          <cell r="J69">
            <v>710.2</v>
          </cell>
          <cell r="K69">
            <v>3.8999999999999773</v>
          </cell>
          <cell r="O69">
            <v>142.82</v>
          </cell>
          <cell r="P69">
            <v>156.88000000000011</v>
          </cell>
          <cell r="Q69">
            <v>0</v>
          </cell>
          <cell r="R69">
            <v>0</v>
          </cell>
          <cell r="S69">
            <v>0</v>
          </cell>
          <cell r="T69" t="str">
            <v>нет места на складе</v>
          </cell>
          <cell r="U69">
            <v>12.901554404145077</v>
          </cell>
          <cell r="V69">
            <v>12.901554404145077</v>
          </cell>
          <cell r="W69">
            <v>159.1</v>
          </cell>
          <cell r="X69">
            <v>192.32</v>
          </cell>
          <cell r="Y69">
            <v>79.179999999999993</v>
          </cell>
          <cell r="Z69">
            <v>170.18</v>
          </cell>
          <cell r="AA69">
            <v>199.78</v>
          </cell>
          <cell r="AB69" t="str">
            <v>29,11,24 филиал обнулил</v>
          </cell>
          <cell r="AC69">
            <v>0</v>
          </cell>
          <cell r="AD69">
            <v>3.7</v>
          </cell>
          <cell r="AE69">
            <v>0</v>
          </cell>
          <cell r="AF69">
            <v>0</v>
          </cell>
          <cell r="AG69">
            <v>14</v>
          </cell>
          <cell r="AH69">
            <v>126</v>
          </cell>
        </row>
        <row r="70">
          <cell r="A70" t="str">
            <v>Фрай-пицца с ветчиной и грибами ТМ Зареченские ТС Зареченские продукты.  Поком</v>
          </cell>
          <cell r="B70" t="str">
            <v>кг</v>
          </cell>
          <cell r="C70">
            <v>21</v>
          </cell>
          <cell r="E70">
            <v>3</v>
          </cell>
          <cell r="F70">
            <v>18</v>
          </cell>
          <cell r="G70">
            <v>0</v>
          </cell>
          <cell r="H70">
            <v>180</v>
          </cell>
          <cell r="I70" t="str">
            <v>не в матрице</v>
          </cell>
          <cell r="J70">
            <v>3.7</v>
          </cell>
          <cell r="K70">
            <v>-0.70000000000000018</v>
          </cell>
          <cell r="O70">
            <v>0.6</v>
          </cell>
          <cell r="U70">
            <v>30</v>
          </cell>
          <cell r="V70">
            <v>30</v>
          </cell>
          <cell r="W70">
            <v>0</v>
          </cell>
          <cell r="X70">
            <v>1.2</v>
          </cell>
          <cell r="Y70">
            <v>0</v>
          </cell>
          <cell r="Z70">
            <v>0</v>
          </cell>
          <cell r="AA70">
            <v>0.6</v>
          </cell>
          <cell r="AB70" t="str">
            <v>нужно увеличить продажи!!! / ротация на мини-пиццу</v>
          </cell>
          <cell r="AC70">
            <v>0</v>
          </cell>
          <cell r="AD70">
            <v>0</v>
          </cell>
        </row>
        <row r="71">
          <cell r="A71" t="str">
            <v>Хотстеры ТМ Горячая штучка ТС Хотстеры 0,25 кг зам  ПОКОМ</v>
          </cell>
          <cell r="B71" t="str">
            <v>шт</v>
          </cell>
          <cell r="C71">
            <v>507</v>
          </cell>
          <cell r="D71">
            <v>1176</v>
          </cell>
          <cell r="E71">
            <v>428</v>
          </cell>
          <cell r="F71">
            <v>1115</v>
          </cell>
          <cell r="G71">
            <v>0.25</v>
          </cell>
          <cell r="H71">
            <v>180</v>
          </cell>
          <cell r="I71" t="str">
            <v>матрица</v>
          </cell>
          <cell r="J71">
            <v>574</v>
          </cell>
          <cell r="K71">
            <v>-146</v>
          </cell>
          <cell r="O71">
            <v>85.6</v>
          </cell>
          <cell r="P71">
            <v>254.59999999999991</v>
          </cell>
          <cell r="Q71">
            <v>0</v>
          </cell>
          <cell r="R71">
            <v>0</v>
          </cell>
          <cell r="S71">
            <v>0</v>
          </cell>
          <cell r="T71" t="str">
            <v>нет места на складе</v>
          </cell>
          <cell r="U71">
            <v>13.02570093457944</v>
          </cell>
          <cell r="V71">
            <v>13.02570093457944</v>
          </cell>
          <cell r="W71">
            <v>128.19999999999999</v>
          </cell>
          <cell r="X71">
            <v>24.6</v>
          </cell>
          <cell r="Y71">
            <v>81.2</v>
          </cell>
          <cell r="Z71">
            <v>64.2</v>
          </cell>
          <cell r="AA71">
            <v>71.2</v>
          </cell>
          <cell r="AB71" t="str">
            <v>сети / 29,11,24 филиал обнулил</v>
          </cell>
          <cell r="AC71">
            <v>0</v>
          </cell>
          <cell r="AD71">
            <v>12</v>
          </cell>
          <cell r="AE71">
            <v>0</v>
          </cell>
          <cell r="AF71">
            <v>0</v>
          </cell>
          <cell r="AG71">
            <v>14</v>
          </cell>
          <cell r="AH71">
            <v>70</v>
          </cell>
        </row>
        <row r="72">
          <cell r="A72" t="str">
            <v>Хотстеры с сыром ТМ Горячая штучка ТС Хотстеры 0,25кг.  Поком</v>
          </cell>
          <cell r="B72" t="str">
            <v>шт</v>
          </cell>
          <cell r="D72">
            <v>2</v>
          </cell>
          <cell r="E72">
            <v>2</v>
          </cell>
          <cell r="G72">
            <v>0</v>
          </cell>
          <cell r="H72">
            <v>180</v>
          </cell>
          <cell r="I72" t="str">
            <v>не в матрице</v>
          </cell>
          <cell r="J72">
            <v>2</v>
          </cell>
          <cell r="K72">
            <v>0</v>
          </cell>
          <cell r="O72">
            <v>0.4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C72">
            <v>0</v>
          </cell>
          <cell r="AD72">
            <v>0</v>
          </cell>
        </row>
        <row r="73">
          <cell r="A73" t="str">
            <v>Хрустящие крылышки ТМ Горячая штучка 0,3 кг зам  ПОКОМ</v>
          </cell>
          <cell r="B73" t="str">
            <v>шт</v>
          </cell>
          <cell r="C73">
            <v>123</v>
          </cell>
          <cell r="D73">
            <v>841</v>
          </cell>
          <cell r="E73">
            <v>77</v>
          </cell>
          <cell r="F73">
            <v>819</v>
          </cell>
          <cell r="G73">
            <v>0.3</v>
          </cell>
          <cell r="H73">
            <v>180</v>
          </cell>
          <cell r="I73" t="str">
            <v>матрица</v>
          </cell>
          <cell r="J73">
            <v>171</v>
          </cell>
          <cell r="K73">
            <v>-94</v>
          </cell>
          <cell r="O73">
            <v>15.4</v>
          </cell>
          <cell r="R73">
            <v>0</v>
          </cell>
          <cell r="U73">
            <v>53.18181818181818</v>
          </cell>
          <cell r="V73">
            <v>53.18181818181818</v>
          </cell>
          <cell r="W73">
            <v>55.8</v>
          </cell>
          <cell r="X73">
            <v>13.8</v>
          </cell>
          <cell r="Y73">
            <v>29.4</v>
          </cell>
          <cell r="Z73">
            <v>39.4</v>
          </cell>
          <cell r="AA73">
            <v>46.4</v>
          </cell>
          <cell r="AB73" t="str">
            <v>сети</v>
          </cell>
          <cell r="AC73">
            <v>0</v>
          </cell>
          <cell r="AD73">
            <v>12</v>
          </cell>
          <cell r="AE73">
            <v>0</v>
          </cell>
          <cell r="AF73">
            <v>0</v>
          </cell>
          <cell r="AG73">
            <v>14</v>
          </cell>
          <cell r="AH73">
            <v>70</v>
          </cell>
        </row>
        <row r="74">
          <cell r="A74" t="str">
            <v>Хрустящие крылышки ТМ Зареченские ТС Зареченские продукты.   Поком</v>
          </cell>
          <cell r="B74" t="str">
            <v>кг</v>
          </cell>
          <cell r="C74">
            <v>32.4</v>
          </cell>
          <cell r="D74">
            <v>2</v>
          </cell>
          <cell r="E74">
            <v>12.8</v>
          </cell>
          <cell r="G74">
            <v>1</v>
          </cell>
          <cell r="H74">
            <v>180</v>
          </cell>
          <cell r="I74" t="str">
            <v>матрица</v>
          </cell>
          <cell r="J74">
            <v>20</v>
          </cell>
          <cell r="K74">
            <v>-7.1999999999999993</v>
          </cell>
          <cell r="O74">
            <v>2.56</v>
          </cell>
          <cell r="P74">
            <v>35.840000000000003</v>
          </cell>
          <cell r="Q74">
            <v>35.840000000000003</v>
          </cell>
          <cell r="R74">
            <v>32.4</v>
          </cell>
          <cell r="U74">
            <v>12.65625</v>
          </cell>
          <cell r="V74">
            <v>0</v>
          </cell>
          <cell r="W74">
            <v>4.32</v>
          </cell>
          <cell r="X74">
            <v>0.36</v>
          </cell>
          <cell r="Y74">
            <v>8.64</v>
          </cell>
          <cell r="Z74">
            <v>7.2</v>
          </cell>
          <cell r="AA74">
            <v>4.32</v>
          </cell>
          <cell r="AB74" t="str">
            <v>22,11,24 филиал обнулил</v>
          </cell>
          <cell r="AC74">
            <v>35.840000000000003</v>
          </cell>
          <cell r="AD74">
            <v>1.8</v>
          </cell>
          <cell r="AE74">
            <v>18</v>
          </cell>
          <cell r="AF74">
            <v>32.4</v>
          </cell>
          <cell r="AG74">
            <v>18</v>
          </cell>
          <cell r="AH74">
            <v>234</v>
          </cell>
        </row>
        <row r="75">
          <cell r="A75" t="str">
            <v>Хрустящие крылышки острые к пиву ТМ Горячая штучка 0,3кг зам  ПОКОМ</v>
          </cell>
          <cell r="B75" t="str">
            <v>шт</v>
          </cell>
          <cell r="C75">
            <v>213</v>
          </cell>
          <cell r="D75">
            <v>841</v>
          </cell>
          <cell r="E75">
            <v>183</v>
          </cell>
          <cell r="F75">
            <v>825</v>
          </cell>
          <cell r="G75">
            <v>0.3</v>
          </cell>
          <cell r="H75">
            <v>180</v>
          </cell>
          <cell r="I75" t="str">
            <v>матрица</v>
          </cell>
          <cell r="J75">
            <v>285</v>
          </cell>
          <cell r="K75">
            <v>-102</v>
          </cell>
          <cell r="O75">
            <v>36.6</v>
          </cell>
          <cell r="R75">
            <v>0</v>
          </cell>
          <cell r="U75">
            <v>22.540983606557376</v>
          </cell>
          <cell r="V75">
            <v>22.540983606557376</v>
          </cell>
          <cell r="W75">
            <v>67.400000000000006</v>
          </cell>
          <cell r="X75">
            <v>18.8</v>
          </cell>
          <cell r="Y75">
            <v>43</v>
          </cell>
          <cell r="Z75">
            <v>51</v>
          </cell>
          <cell r="AA75">
            <v>46</v>
          </cell>
          <cell r="AB75" t="str">
            <v>сети</v>
          </cell>
          <cell r="AC75">
            <v>0</v>
          </cell>
          <cell r="AD75">
            <v>12</v>
          </cell>
          <cell r="AE75">
            <v>0</v>
          </cell>
          <cell r="AF75">
            <v>0</v>
          </cell>
          <cell r="AG75">
            <v>14</v>
          </cell>
          <cell r="AH75">
            <v>70</v>
          </cell>
        </row>
        <row r="76">
          <cell r="A76" t="str">
            <v>Чебупай сочное яблоко ТМ Горячая штучка ТС Чебупай 0,2 кг УВС.  зам  ПОКОМ</v>
          </cell>
          <cell r="B76" t="str">
            <v>шт</v>
          </cell>
          <cell r="C76">
            <v>122</v>
          </cell>
          <cell r="E76">
            <v>66</v>
          </cell>
          <cell r="F76">
            <v>12</v>
          </cell>
          <cell r="G76">
            <v>0</v>
          </cell>
          <cell r="H76">
            <v>365</v>
          </cell>
          <cell r="I76" t="str">
            <v>не в матрице</v>
          </cell>
          <cell r="J76">
            <v>67</v>
          </cell>
          <cell r="K76">
            <v>-1</v>
          </cell>
          <cell r="O76">
            <v>13.2</v>
          </cell>
          <cell r="U76">
            <v>0.90909090909090917</v>
          </cell>
          <cell r="V76">
            <v>0.90909090909090917</v>
          </cell>
          <cell r="W76">
            <v>20.2</v>
          </cell>
          <cell r="X76">
            <v>2.6</v>
          </cell>
          <cell r="Y76">
            <v>15.8</v>
          </cell>
          <cell r="Z76">
            <v>17</v>
          </cell>
          <cell r="AA76">
            <v>17</v>
          </cell>
          <cell r="AB76" t="str">
            <v>вывод</v>
          </cell>
          <cell r="AC76">
            <v>0</v>
          </cell>
          <cell r="AD76">
            <v>0</v>
          </cell>
        </row>
        <row r="77">
          <cell r="A77" t="str">
            <v>Чебупели Курочка гриль Базовый ассортимент Фикс.вес 0,3 Пакет Горячая штучка  Поком</v>
          </cell>
          <cell r="B77" t="str">
            <v>шт</v>
          </cell>
          <cell r="C77">
            <v>197</v>
          </cell>
          <cell r="D77">
            <v>2</v>
          </cell>
          <cell r="E77">
            <v>192</v>
          </cell>
          <cell r="G77">
            <v>0.3</v>
          </cell>
          <cell r="H77">
            <v>180</v>
          </cell>
          <cell r="I77" t="str">
            <v>матрица</v>
          </cell>
          <cell r="J77">
            <v>196</v>
          </cell>
          <cell r="K77">
            <v>-4</v>
          </cell>
          <cell r="O77">
            <v>38.4</v>
          </cell>
          <cell r="P77">
            <v>537.6</v>
          </cell>
          <cell r="Q77">
            <v>537.6</v>
          </cell>
          <cell r="R77">
            <v>588</v>
          </cell>
          <cell r="U77">
            <v>15.3125</v>
          </cell>
          <cell r="V77">
            <v>0</v>
          </cell>
          <cell r="W77">
            <v>15.8</v>
          </cell>
          <cell r="X77">
            <v>26.6</v>
          </cell>
          <cell r="Y77">
            <v>9.4</v>
          </cell>
          <cell r="Z77">
            <v>13.8</v>
          </cell>
          <cell r="AA77">
            <v>15.2</v>
          </cell>
          <cell r="AB77" t="str">
            <v>сети</v>
          </cell>
          <cell r="AC77">
            <v>161.28</v>
          </cell>
          <cell r="AD77">
            <v>14</v>
          </cell>
          <cell r="AE77">
            <v>42</v>
          </cell>
          <cell r="AF77">
            <v>176.4</v>
          </cell>
          <cell r="AG77">
            <v>14</v>
          </cell>
          <cell r="AH77">
            <v>70</v>
          </cell>
        </row>
        <row r="78">
          <cell r="A78" t="str">
            <v>Чебупели с мясом Базовый ассортимент Фикс.вес 0,48 Лоток Горячая штучка ХХЛ  Поком</v>
          </cell>
          <cell r="B78" t="str">
            <v>шт</v>
          </cell>
          <cell r="C78">
            <v>108</v>
          </cell>
          <cell r="D78">
            <v>340</v>
          </cell>
          <cell r="E78">
            <v>107</v>
          </cell>
          <cell r="F78">
            <v>320</v>
          </cell>
          <cell r="G78">
            <v>0.48</v>
          </cell>
          <cell r="H78">
            <v>180</v>
          </cell>
          <cell r="I78" t="str">
            <v>матрица</v>
          </cell>
          <cell r="J78">
            <v>104</v>
          </cell>
          <cell r="K78">
            <v>3</v>
          </cell>
          <cell r="O78">
            <v>21.4</v>
          </cell>
          <cell r="R78">
            <v>0</v>
          </cell>
          <cell r="U78">
            <v>14.953271028037385</v>
          </cell>
          <cell r="V78">
            <v>14.953271028037385</v>
          </cell>
          <cell r="W78">
            <v>27.4</v>
          </cell>
          <cell r="X78">
            <v>15</v>
          </cell>
          <cell r="Y78">
            <v>19.399999999999999</v>
          </cell>
          <cell r="Z78">
            <v>9</v>
          </cell>
          <cell r="AA78">
            <v>10.4</v>
          </cell>
          <cell r="AB78" t="str">
            <v>сети</v>
          </cell>
          <cell r="AC78">
            <v>0</v>
          </cell>
          <cell r="AD78">
            <v>8</v>
          </cell>
          <cell r="AE78">
            <v>0</v>
          </cell>
          <cell r="AF78">
            <v>0</v>
          </cell>
          <cell r="AG78">
            <v>14</v>
          </cell>
          <cell r="AH78">
            <v>70</v>
          </cell>
        </row>
        <row r="79">
          <cell r="A79" t="str">
            <v>Чебупицца Пепперони ТМ Горячая штучка ТС Чебупицца 0.25кг зам  ПОКОМ</v>
          </cell>
          <cell r="B79" t="str">
            <v>шт</v>
          </cell>
          <cell r="C79">
            <v>2561</v>
          </cell>
          <cell r="D79">
            <v>2186</v>
          </cell>
          <cell r="E79">
            <v>1330</v>
          </cell>
          <cell r="F79">
            <v>2834</v>
          </cell>
          <cell r="G79">
            <v>0.25</v>
          </cell>
          <cell r="H79">
            <v>180</v>
          </cell>
          <cell r="I79" t="str">
            <v>матрица</v>
          </cell>
          <cell r="J79">
            <v>1330</v>
          </cell>
          <cell r="K79">
            <v>0</v>
          </cell>
          <cell r="O79">
            <v>266</v>
          </cell>
          <cell r="P79">
            <v>890</v>
          </cell>
          <cell r="Q79">
            <v>500</v>
          </cell>
          <cell r="R79">
            <v>504</v>
          </cell>
          <cell r="S79">
            <v>500</v>
          </cell>
          <cell r="T79" t="str">
            <v>нет места на складе</v>
          </cell>
          <cell r="U79">
            <v>12.548872180451127</v>
          </cell>
          <cell r="V79">
            <v>10.654135338345865</v>
          </cell>
          <cell r="W79">
            <v>321.2</v>
          </cell>
          <cell r="X79">
            <v>188.6</v>
          </cell>
          <cell r="Y79">
            <v>327.2</v>
          </cell>
          <cell r="Z79">
            <v>184.2</v>
          </cell>
          <cell r="AA79">
            <v>285.2</v>
          </cell>
          <cell r="AB79" t="str">
            <v>сети</v>
          </cell>
          <cell r="AC79">
            <v>125</v>
          </cell>
          <cell r="AD79">
            <v>12</v>
          </cell>
          <cell r="AE79">
            <v>42</v>
          </cell>
          <cell r="AF79">
            <v>126</v>
          </cell>
          <cell r="AG79">
            <v>14</v>
          </cell>
          <cell r="AH79">
            <v>70</v>
          </cell>
        </row>
        <row r="80">
          <cell r="A80" t="str">
            <v>Чебупицца курочка по-итальянски Горячая штучка 0,25 кг зам  ПОКОМ</v>
          </cell>
          <cell r="B80" t="str">
            <v>шт</v>
          </cell>
          <cell r="C80">
            <v>2204</v>
          </cell>
          <cell r="D80">
            <v>2352</v>
          </cell>
          <cell r="E80">
            <v>1366</v>
          </cell>
          <cell r="F80">
            <v>2611</v>
          </cell>
          <cell r="G80">
            <v>0.25</v>
          </cell>
          <cell r="H80">
            <v>180</v>
          </cell>
          <cell r="I80" t="str">
            <v>матрица</v>
          </cell>
          <cell r="J80">
            <v>1360</v>
          </cell>
          <cell r="K80">
            <v>6</v>
          </cell>
          <cell r="O80">
            <v>273.2</v>
          </cell>
          <cell r="P80">
            <v>1213.7999999999997</v>
          </cell>
          <cell r="Q80">
            <v>500</v>
          </cell>
          <cell r="R80">
            <v>504</v>
          </cell>
          <cell r="S80">
            <v>500</v>
          </cell>
          <cell r="T80" t="str">
            <v>нет места на складе</v>
          </cell>
          <cell r="U80">
            <v>11.40190336749634</v>
          </cell>
          <cell r="V80">
            <v>9.5571010248901906</v>
          </cell>
          <cell r="W80">
            <v>313.8</v>
          </cell>
          <cell r="X80">
            <v>175.2</v>
          </cell>
          <cell r="Y80">
            <v>291.39999999999998</v>
          </cell>
          <cell r="Z80">
            <v>312.8</v>
          </cell>
          <cell r="AA80">
            <v>275</v>
          </cell>
          <cell r="AB80" t="str">
            <v>сети</v>
          </cell>
          <cell r="AC80">
            <v>125</v>
          </cell>
          <cell r="AD80">
            <v>12</v>
          </cell>
          <cell r="AE80">
            <v>42</v>
          </cell>
          <cell r="AF80">
            <v>126</v>
          </cell>
          <cell r="AG80">
            <v>14</v>
          </cell>
          <cell r="AH80">
            <v>70</v>
          </cell>
        </row>
        <row r="81">
          <cell r="A81" t="str">
            <v>Чебуреки Мясные вес 2,7 кг ТМ Зареченские ТС Зареченские продукты   Поком</v>
          </cell>
          <cell r="B81" t="str">
            <v>кг</v>
          </cell>
          <cell r="C81">
            <v>116.1</v>
          </cell>
          <cell r="D81">
            <v>529.20000000000005</v>
          </cell>
          <cell r="E81">
            <v>91.8</v>
          </cell>
          <cell r="F81">
            <v>523.79999999999995</v>
          </cell>
          <cell r="G81">
            <v>1</v>
          </cell>
          <cell r="H81">
            <v>180</v>
          </cell>
          <cell r="I81" t="str">
            <v>матрица</v>
          </cell>
          <cell r="J81">
            <v>110.7</v>
          </cell>
          <cell r="K81">
            <v>-18.900000000000006</v>
          </cell>
          <cell r="O81">
            <v>18.36</v>
          </cell>
          <cell r="R81">
            <v>0</v>
          </cell>
          <cell r="U81">
            <v>28.52941176470588</v>
          </cell>
          <cell r="V81">
            <v>28.52941176470588</v>
          </cell>
          <cell r="W81">
            <v>43.739999999999988</v>
          </cell>
          <cell r="X81">
            <v>9.18</v>
          </cell>
          <cell r="Y81">
            <v>45.36</v>
          </cell>
          <cell r="Z81">
            <v>28.62</v>
          </cell>
          <cell r="AA81">
            <v>37.799999999999997</v>
          </cell>
          <cell r="AC81">
            <v>0</v>
          </cell>
          <cell r="AD81">
            <v>2.7</v>
          </cell>
          <cell r="AE81">
            <v>0</v>
          </cell>
          <cell r="AF81">
            <v>0</v>
          </cell>
          <cell r="AG81">
            <v>14</v>
          </cell>
          <cell r="AH81">
            <v>126</v>
          </cell>
        </row>
        <row r="82">
          <cell r="A82" t="str">
            <v>Чебуреки сочные ТМ Зареченские ТС Зареченские продукты.  Поком</v>
          </cell>
          <cell r="B82" t="str">
            <v>кг</v>
          </cell>
          <cell r="D82">
            <v>480</v>
          </cell>
          <cell r="E82">
            <v>200</v>
          </cell>
          <cell r="F82">
            <v>400</v>
          </cell>
          <cell r="G82">
            <v>1</v>
          </cell>
          <cell r="H82">
            <v>180</v>
          </cell>
          <cell r="I82" t="str">
            <v>матрица</v>
          </cell>
          <cell r="J82">
            <v>65</v>
          </cell>
          <cell r="K82">
            <v>135</v>
          </cell>
          <cell r="O82">
            <v>40</v>
          </cell>
          <cell r="P82">
            <v>160</v>
          </cell>
          <cell r="Q82">
            <v>0</v>
          </cell>
          <cell r="R82">
            <v>0</v>
          </cell>
          <cell r="S82">
            <v>0</v>
          </cell>
          <cell r="T82" t="str">
            <v>нет места на складе</v>
          </cell>
          <cell r="U82">
            <v>10</v>
          </cell>
          <cell r="V82">
            <v>10</v>
          </cell>
          <cell r="W82">
            <v>28</v>
          </cell>
          <cell r="X82">
            <v>70</v>
          </cell>
          <cell r="Y82">
            <v>19.100000000000001</v>
          </cell>
          <cell r="Z82">
            <v>69</v>
          </cell>
          <cell r="AA82">
            <v>80</v>
          </cell>
          <cell r="AB82" t="str">
            <v>есть дубль / 29,11,24 филиал обнулил</v>
          </cell>
          <cell r="AC82">
            <v>0</v>
          </cell>
          <cell r="AD82">
            <v>5</v>
          </cell>
          <cell r="AE82">
            <v>0</v>
          </cell>
          <cell r="AF82">
            <v>0</v>
          </cell>
          <cell r="AG82">
            <v>12</v>
          </cell>
          <cell r="AH82">
            <v>84</v>
          </cell>
        </row>
        <row r="83">
          <cell r="A83" t="str">
            <v>Чебуреки сочные, ВЕС, куриные жарен. зам  ПОКОМ</v>
          </cell>
          <cell r="B83" t="str">
            <v>кг</v>
          </cell>
          <cell r="C83">
            <v>600</v>
          </cell>
          <cell r="D83">
            <v>15</v>
          </cell>
          <cell r="E83">
            <v>135</v>
          </cell>
          <cell r="G83">
            <v>0</v>
          </cell>
          <cell r="H83" t="e">
            <v>#N/A</v>
          </cell>
          <cell r="I83" t="str">
            <v>не в матрице</v>
          </cell>
          <cell r="J83">
            <v>135</v>
          </cell>
          <cell r="K83">
            <v>0</v>
          </cell>
          <cell r="O83">
            <v>27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11</v>
          </cell>
          <cell r="Z83">
            <v>1</v>
          </cell>
          <cell r="AA83">
            <v>1</v>
          </cell>
          <cell r="AB83" t="str">
            <v>дубль / не правильно поставлен приход</v>
          </cell>
          <cell r="AC83">
            <v>0</v>
          </cell>
          <cell r="AD83">
            <v>0</v>
          </cell>
        </row>
        <row r="84">
          <cell r="A84" t="str">
            <v>Чебуречище горячая штучка 0,14кг Поком</v>
          </cell>
          <cell r="B84" t="str">
            <v>шт</v>
          </cell>
          <cell r="C84">
            <v>414</v>
          </cell>
          <cell r="D84">
            <v>3432</v>
          </cell>
          <cell r="E84">
            <v>310</v>
          </cell>
          <cell r="F84">
            <v>3272</v>
          </cell>
          <cell r="G84">
            <v>0.14000000000000001</v>
          </cell>
          <cell r="H84">
            <v>180</v>
          </cell>
          <cell r="I84" t="str">
            <v>матрица</v>
          </cell>
          <cell r="J84">
            <v>478</v>
          </cell>
          <cell r="K84">
            <v>-168</v>
          </cell>
          <cell r="O84">
            <v>62</v>
          </cell>
          <cell r="R84">
            <v>0</v>
          </cell>
          <cell r="U84">
            <v>52.774193548387096</v>
          </cell>
          <cell r="V84">
            <v>52.774193548387096</v>
          </cell>
          <cell r="W84">
            <v>286.60000000000002</v>
          </cell>
          <cell r="X84">
            <v>108.4</v>
          </cell>
          <cell r="Y84">
            <v>160.6</v>
          </cell>
          <cell r="Z84">
            <v>246.8</v>
          </cell>
          <cell r="AA84">
            <v>237</v>
          </cell>
          <cell r="AC84">
            <v>0</v>
          </cell>
          <cell r="AD84">
            <v>22</v>
          </cell>
          <cell r="AE84">
            <v>0</v>
          </cell>
          <cell r="AF84">
            <v>0</v>
          </cell>
          <cell r="AG84">
            <v>12</v>
          </cell>
          <cell r="AH84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6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A2" sqref="AA2"/>
    </sheetView>
  </sheetViews>
  <sheetFormatPr defaultRowHeight="15" x14ac:dyDescent="0.25"/>
  <cols>
    <col min="1" max="1" width="60" customWidth="1"/>
    <col min="2" max="2" width="3.140625" customWidth="1"/>
    <col min="3" max="6" width="6.42578125" customWidth="1"/>
    <col min="7" max="7" width="5.42578125" style="8" customWidth="1"/>
    <col min="8" max="8" width="5.42578125" customWidth="1"/>
    <col min="9" max="9" width="13.42578125" customWidth="1"/>
    <col min="10" max="11" width="6.42578125" customWidth="1"/>
    <col min="12" max="13" width="0.85546875" customWidth="1"/>
    <col min="14" max="15" width="6.42578125" customWidth="1"/>
    <col min="16" max="17" width="11.85546875" customWidth="1"/>
    <col min="18" max="18" width="6.42578125" customWidth="1"/>
    <col min="19" max="19" width="21" customWidth="1"/>
    <col min="20" max="26" width="6" customWidth="1"/>
    <col min="27" max="27" width="29" customWidth="1"/>
    <col min="28" max="28" width="6.42578125" customWidth="1"/>
    <col min="29" max="29" width="6.42578125" style="8" customWidth="1"/>
    <col min="30" max="30" width="8.140625" style="13" customWidth="1"/>
    <col min="31" max="33" width="6.42578125" customWidth="1"/>
    <col min="34" max="34" width="6.42578125" style="15" customWidth="1"/>
    <col min="35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20" t="s">
        <v>130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10"/>
      <c r="AE1" s="1"/>
      <c r="AF1" s="1"/>
      <c r="AG1" s="1"/>
      <c r="AH1" s="14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7" t="s">
        <v>128</v>
      </c>
      <c r="Q2" s="20" t="s">
        <v>129</v>
      </c>
      <c r="R2" s="1"/>
      <c r="S2" s="1"/>
      <c r="T2" s="1"/>
      <c r="U2" s="1"/>
      <c r="V2" s="1"/>
      <c r="W2" s="1"/>
      <c r="X2" s="1"/>
      <c r="Y2" s="1"/>
      <c r="Z2" s="1"/>
      <c r="AA2" s="1"/>
      <c r="AB2" s="17" t="s">
        <v>128</v>
      </c>
      <c r="AC2" s="18"/>
      <c r="AD2" s="19"/>
      <c r="AE2" s="20" t="s">
        <v>129</v>
      </c>
      <c r="AF2" s="1"/>
      <c r="AG2" s="1"/>
      <c r="AH2" s="14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1" t="s">
        <v>24</v>
      </c>
      <c r="AE3" s="2" t="s">
        <v>25</v>
      </c>
      <c r="AF3" s="16" t="s">
        <v>125</v>
      </c>
      <c r="AG3" s="16" t="s">
        <v>126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/>
      <c r="AB4" s="1"/>
      <c r="AC4" s="6"/>
      <c r="AD4" s="10" t="s">
        <v>133</v>
      </c>
      <c r="AE4" s="1"/>
      <c r="AF4" s="1"/>
      <c r="AG4" s="1"/>
      <c r="AH4" s="1" t="s">
        <v>127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SUM(E6:E496)</f>
        <v>13750.3</v>
      </c>
      <c r="F5" s="4">
        <f>SUM(F6:F496)</f>
        <v>15582.3</v>
      </c>
      <c r="G5" s="6"/>
      <c r="H5" s="1"/>
      <c r="I5" s="1"/>
      <c r="J5" s="4">
        <f t="shared" ref="J5:R5" si="0">SUM(J6:J496)</f>
        <v>15766.399999999998</v>
      </c>
      <c r="K5" s="4">
        <f t="shared" si="0"/>
        <v>-2016.1</v>
      </c>
      <c r="L5" s="4">
        <f t="shared" si="0"/>
        <v>0</v>
      </c>
      <c r="M5" s="4">
        <f t="shared" si="0"/>
        <v>0</v>
      </c>
      <c r="N5" s="4">
        <f t="shared" si="0"/>
        <v>11252.4</v>
      </c>
      <c r="O5" s="4">
        <f t="shared" si="0"/>
        <v>2750.0600000000009</v>
      </c>
      <c r="P5" s="4">
        <f t="shared" si="0"/>
        <v>16079.479999999998</v>
      </c>
      <c r="Q5" s="4">
        <f t="shared" si="0"/>
        <v>16598.599999999999</v>
      </c>
      <c r="R5" s="4">
        <f t="shared" si="0"/>
        <v>0</v>
      </c>
      <c r="S5" s="1"/>
      <c r="T5" s="1">
        <v>13</v>
      </c>
      <c r="U5" s="1"/>
      <c r="V5" s="4">
        <f>SUM(V6:V496)</f>
        <v>2674.2200000000007</v>
      </c>
      <c r="W5" s="4">
        <f>SUM(W6:W496)</f>
        <v>3131.9599999999991</v>
      </c>
      <c r="X5" s="4">
        <f>SUM(X6:X496)</f>
        <v>2043.0999999999997</v>
      </c>
      <c r="Y5" s="4">
        <f>SUM(Y6:Y496)</f>
        <v>1964.2</v>
      </c>
      <c r="Z5" s="4">
        <f>SUM(Z6:Z496)</f>
        <v>3130.82</v>
      </c>
      <c r="AA5" s="1"/>
      <c r="AB5" s="4">
        <f>SUM(AB6:AB496)</f>
        <v>6624.8240000000005</v>
      </c>
      <c r="AC5" s="6"/>
      <c r="AD5" s="12">
        <f>SUM(AD6:AD496)</f>
        <v>1866</v>
      </c>
      <c r="AE5" s="4">
        <f>SUM(AE6:AE496)</f>
        <v>6899.6799999999994</v>
      </c>
      <c r="AF5" s="1"/>
      <c r="AG5" s="1"/>
      <c r="AH5" s="12">
        <f>SUM(AH6:AH481)</f>
        <v>22.021428571428569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21" t="s">
        <v>33</v>
      </c>
      <c r="B6" s="21" t="s">
        <v>34</v>
      </c>
      <c r="C6" s="21"/>
      <c r="D6" s="21">
        <v>5</v>
      </c>
      <c r="E6" s="21">
        <v>5</v>
      </c>
      <c r="F6" s="21"/>
      <c r="G6" s="22">
        <v>0</v>
      </c>
      <c r="H6" s="21">
        <v>90</v>
      </c>
      <c r="I6" s="21" t="s">
        <v>56</v>
      </c>
      <c r="J6" s="21"/>
      <c r="K6" s="21">
        <f t="shared" ref="K6:K19" si="1">E6-J6</f>
        <v>5</v>
      </c>
      <c r="L6" s="21"/>
      <c r="M6" s="21"/>
      <c r="N6" s="21"/>
      <c r="O6" s="21">
        <f>E6/5</f>
        <v>1</v>
      </c>
      <c r="P6" s="23"/>
      <c r="Q6" s="23"/>
      <c r="R6" s="23"/>
      <c r="S6" s="21"/>
      <c r="T6" s="21">
        <f>(F6+N6+Q6)/O6</f>
        <v>0</v>
      </c>
      <c r="U6" s="21">
        <f>(F6+N6)/O6</f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/>
      <c r="AB6" s="21">
        <f>P6*G6</f>
        <v>0</v>
      </c>
      <c r="AC6" s="22">
        <v>0</v>
      </c>
      <c r="AD6" s="24"/>
      <c r="AE6" s="21"/>
      <c r="AF6" s="21"/>
      <c r="AG6" s="21"/>
      <c r="AH6" s="14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34</v>
      </c>
      <c r="C7" s="1">
        <v>150</v>
      </c>
      <c r="D7" s="1"/>
      <c r="E7" s="1">
        <v>30</v>
      </c>
      <c r="F7" s="1">
        <v>110</v>
      </c>
      <c r="G7" s="6">
        <v>1</v>
      </c>
      <c r="H7" s="1">
        <v>90</v>
      </c>
      <c r="I7" s="1" t="s">
        <v>36</v>
      </c>
      <c r="J7" s="1">
        <v>30</v>
      </c>
      <c r="K7" s="1">
        <f t="shared" si="1"/>
        <v>0</v>
      </c>
      <c r="L7" s="1"/>
      <c r="M7" s="1"/>
      <c r="N7" s="1">
        <v>0</v>
      </c>
      <c r="O7" s="1">
        <f t="shared" ref="O7:O67" si="2">E7/5</f>
        <v>6</v>
      </c>
      <c r="P7" s="5"/>
      <c r="Q7" s="5">
        <f>AC7*AD7</f>
        <v>0</v>
      </c>
      <c r="R7" s="5"/>
      <c r="S7" s="1"/>
      <c r="T7" s="1">
        <f t="shared" ref="T7:T67" si="3">(F7+N7+Q7)/O7</f>
        <v>18.333333333333332</v>
      </c>
      <c r="U7" s="1">
        <f t="shared" ref="U7:U67" si="4">(F7+N7)/O7</f>
        <v>18.333333333333332</v>
      </c>
      <c r="V7" s="1">
        <v>8</v>
      </c>
      <c r="W7" s="1">
        <v>12</v>
      </c>
      <c r="X7" s="1">
        <v>12</v>
      </c>
      <c r="Y7" s="1">
        <v>2</v>
      </c>
      <c r="Z7" s="1">
        <v>39</v>
      </c>
      <c r="AA7" s="1"/>
      <c r="AB7" s="1">
        <f t="shared" ref="AB7:AB67" si="5">P7*G7</f>
        <v>0</v>
      </c>
      <c r="AC7" s="6">
        <v>5</v>
      </c>
      <c r="AD7" s="10">
        <f>MROUND(P7,AC7*AF7)/AC7</f>
        <v>0</v>
      </c>
      <c r="AE7" s="1">
        <f>AD7*AC7*G7</f>
        <v>0</v>
      </c>
      <c r="AF7" s="1">
        <f>VLOOKUP(A7,[1]Sheet!$A:$AH,33,0)</f>
        <v>12</v>
      </c>
      <c r="AG7" s="1">
        <f>VLOOKUP(A7,[1]Sheet!$A:$AH,34,0)</f>
        <v>144</v>
      </c>
      <c r="AH7" s="14">
        <f>AD7/AG7</f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38</v>
      </c>
      <c r="C8" s="1">
        <v>923</v>
      </c>
      <c r="D8" s="1"/>
      <c r="E8" s="1">
        <v>190</v>
      </c>
      <c r="F8" s="1">
        <v>686</v>
      </c>
      <c r="G8" s="6">
        <v>0.3</v>
      </c>
      <c r="H8" s="1">
        <v>180</v>
      </c>
      <c r="I8" s="1" t="s">
        <v>36</v>
      </c>
      <c r="J8" s="1">
        <v>190</v>
      </c>
      <c r="K8" s="1">
        <f t="shared" si="1"/>
        <v>0</v>
      </c>
      <c r="L8" s="1"/>
      <c r="M8" s="1"/>
      <c r="N8" s="1">
        <v>0</v>
      </c>
      <c r="O8" s="1">
        <f t="shared" si="2"/>
        <v>38</v>
      </c>
      <c r="P8" s="5"/>
      <c r="Q8" s="5">
        <f t="shared" ref="Q8:Q19" si="6">AC8*AD8</f>
        <v>0</v>
      </c>
      <c r="R8" s="5"/>
      <c r="S8" s="1"/>
      <c r="T8" s="1">
        <f t="shared" si="3"/>
        <v>18.05263157894737</v>
      </c>
      <c r="U8" s="1">
        <f t="shared" si="4"/>
        <v>18.05263157894737</v>
      </c>
      <c r="V8" s="1">
        <v>33.799999999999997</v>
      </c>
      <c r="W8" s="1">
        <v>62.2</v>
      </c>
      <c r="X8" s="1">
        <v>2.4</v>
      </c>
      <c r="Y8" s="1">
        <v>44.4</v>
      </c>
      <c r="Z8" s="1">
        <v>48</v>
      </c>
      <c r="AA8" s="1" t="s">
        <v>39</v>
      </c>
      <c r="AB8" s="1">
        <f t="shared" si="5"/>
        <v>0</v>
      </c>
      <c r="AC8" s="6">
        <v>12</v>
      </c>
      <c r="AD8" s="10">
        <f t="shared" ref="AD8:AD19" si="7">MROUND(P8,AC8*AF8)/AC8</f>
        <v>0</v>
      </c>
      <c r="AE8" s="1">
        <f t="shared" ref="AE8:AE19" si="8">AD8*AC8*G8</f>
        <v>0</v>
      </c>
      <c r="AF8" s="1">
        <f>VLOOKUP(A8,[1]Sheet!$A:$AH,33,0)</f>
        <v>14</v>
      </c>
      <c r="AG8" s="1">
        <f>VLOOKUP(A8,[1]Sheet!$A:$AH,34,0)</f>
        <v>70</v>
      </c>
      <c r="AH8" s="14">
        <f t="shared" ref="AH8:AH19" si="9">AD8/AG8</f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40</v>
      </c>
      <c r="B9" s="1" t="s">
        <v>38</v>
      </c>
      <c r="C9" s="1">
        <v>672</v>
      </c>
      <c r="D9" s="1">
        <v>24</v>
      </c>
      <c r="E9" s="1">
        <v>563</v>
      </c>
      <c r="F9" s="1">
        <v>31</v>
      </c>
      <c r="G9" s="6">
        <v>0.3</v>
      </c>
      <c r="H9" s="1">
        <v>180</v>
      </c>
      <c r="I9" s="1" t="s">
        <v>36</v>
      </c>
      <c r="J9" s="1">
        <v>563</v>
      </c>
      <c r="K9" s="1">
        <f t="shared" si="1"/>
        <v>0</v>
      </c>
      <c r="L9" s="1"/>
      <c r="M9" s="1"/>
      <c r="N9" s="1">
        <v>0</v>
      </c>
      <c r="O9" s="1">
        <f t="shared" si="2"/>
        <v>112.6</v>
      </c>
      <c r="P9" s="5">
        <f t="shared" ref="P9:P14" si="10">14*O9-N9-F9</f>
        <v>1545.3999999999999</v>
      </c>
      <c r="Q9" s="5">
        <f t="shared" si="6"/>
        <v>1512</v>
      </c>
      <c r="R9" s="5"/>
      <c r="S9" s="1"/>
      <c r="T9" s="1">
        <f t="shared" si="3"/>
        <v>13.703374777975133</v>
      </c>
      <c r="U9" s="1">
        <f t="shared" si="4"/>
        <v>0.27531083481349911</v>
      </c>
      <c r="V9" s="1">
        <v>20.399999999999999</v>
      </c>
      <c r="W9" s="1">
        <v>67.400000000000006</v>
      </c>
      <c r="X9" s="1">
        <v>13</v>
      </c>
      <c r="Y9" s="1">
        <v>32.4</v>
      </c>
      <c r="Z9" s="1">
        <v>88.4</v>
      </c>
      <c r="AA9" s="1" t="s">
        <v>39</v>
      </c>
      <c r="AB9" s="1">
        <f t="shared" si="5"/>
        <v>463.61999999999995</v>
      </c>
      <c r="AC9" s="6">
        <v>12</v>
      </c>
      <c r="AD9" s="10">
        <f t="shared" si="7"/>
        <v>126</v>
      </c>
      <c r="AE9" s="1">
        <f t="shared" si="8"/>
        <v>453.59999999999997</v>
      </c>
      <c r="AF9" s="1">
        <f>VLOOKUP(A9,[1]Sheet!$A:$AH,33,0)</f>
        <v>14</v>
      </c>
      <c r="AG9" s="1">
        <f>VLOOKUP(A9,[1]Sheet!$A:$AH,34,0)</f>
        <v>70</v>
      </c>
      <c r="AH9" s="14">
        <f t="shared" si="9"/>
        <v>1.8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41</v>
      </c>
      <c r="B10" s="1" t="s">
        <v>38</v>
      </c>
      <c r="C10" s="1">
        <v>1176</v>
      </c>
      <c r="D10" s="1">
        <v>3</v>
      </c>
      <c r="E10" s="1">
        <v>750</v>
      </c>
      <c r="F10" s="1">
        <v>276</v>
      </c>
      <c r="G10" s="6">
        <v>0.3</v>
      </c>
      <c r="H10" s="1">
        <v>180</v>
      </c>
      <c r="I10" s="1" t="s">
        <v>36</v>
      </c>
      <c r="J10" s="1">
        <v>750</v>
      </c>
      <c r="K10" s="1">
        <f t="shared" si="1"/>
        <v>0</v>
      </c>
      <c r="L10" s="1"/>
      <c r="M10" s="1"/>
      <c r="N10" s="1">
        <v>0</v>
      </c>
      <c r="O10" s="1">
        <f t="shared" si="2"/>
        <v>150</v>
      </c>
      <c r="P10" s="5">
        <f t="shared" si="10"/>
        <v>1824</v>
      </c>
      <c r="Q10" s="5">
        <f t="shared" si="6"/>
        <v>1848</v>
      </c>
      <c r="R10" s="5"/>
      <c r="S10" s="1"/>
      <c r="T10" s="1">
        <f t="shared" si="3"/>
        <v>14.16</v>
      </c>
      <c r="U10" s="1">
        <f t="shared" si="4"/>
        <v>1.84</v>
      </c>
      <c r="V10" s="1">
        <v>30.6</v>
      </c>
      <c r="W10" s="1">
        <v>134.6</v>
      </c>
      <c r="X10" s="1">
        <v>44.6</v>
      </c>
      <c r="Y10" s="1">
        <v>67.599999999999994</v>
      </c>
      <c r="Z10" s="1">
        <v>170.4</v>
      </c>
      <c r="AA10" s="1" t="s">
        <v>39</v>
      </c>
      <c r="AB10" s="1">
        <f t="shared" si="5"/>
        <v>547.19999999999993</v>
      </c>
      <c r="AC10" s="6">
        <v>12</v>
      </c>
      <c r="AD10" s="10">
        <f t="shared" si="7"/>
        <v>154</v>
      </c>
      <c r="AE10" s="1">
        <f t="shared" si="8"/>
        <v>554.4</v>
      </c>
      <c r="AF10" s="1">
        <f>VLOOKUP(A10,[1]Sheet!$A:$AH,33,0)</f>
        <v>14</v>
      </c>
      <c r="AG10" s="1">
        <f>VLOOKUP(A10,[1]Sheet!$A:$AH,34,0)</f>
        <v>70</v>
      </c>
      <c r="AH10" s="14">
        <f t="shared" si="9"/>
        <v>2.2000000000000002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42</v>
      </c>
      <c r="B11" s="1" t="s">
        <v>38</v>
      </c>
      <c r="C11" s="1">
        <v>1010</v>
      </c>
      <c r="D11" s="1"/>
      <c r="E11" s="1">
        <v>547</v>
      </c>
      <c r="F11" s="1">
        <v>359</v>
      </c>
      <c r="G11" s="6">
        <v>0.3</v>
      </c>
      <c r="H11" s="1">
        <v>180</v>
      </c>
      <c r="I11" s="1" t="s">
        <v>36</v>
      </c>
      <c r="J11" s="1">
        <v>547</v>
      </c>
      <c r="K11" s="1">
        <f t="shared" si="1"/>
        <v>0</v>
      </c>
      <c r="L11" s="1"/>
      <c r="M11" s="1"/>
      <c r="N11" s="1">
        <v>504</v>
      </c>
      <c r="O11" s="1">
        <f t="shared" si="2"/>
        <v>109.4</v>
      </c>
      <c r="P11" s="5">
        <f t="shared" si="10"/>
        <v>668.60000000000014</v>
      </c>
      <c r="Q11" s="5">
        <f t="shared" si="6"/>
        <v>672</v>
      </c>
      <c r="R11" s="5"/>
      <c r="S11" s="1"/>
      <c r="T11" s="1">
        <f t="shared" si="3"/>
        <v>14.03107861060329</v>
      </c>
      <c r="U11" s="1">
        <f t="shared" si="4"/>
        <v>7.888482632541133</v>
      </c>
      <c r="V11" s="1">
        <v>98</v>
      </c>
      <c r="W11" s="1">
        <v>113.8</v>
      </c>
      <c r="X11" s="1">
        <v>35</v>
      </c>
      <c r="Y11" s="1">
        <v>99.8</v>
      </c>
      <c r="Z11" s="1">
        <v>48.6</v>
      </c>
      <c r="AA11" s="1" t="s">
        <v>39</v>
      </c>
      <c r="AB11" s="1">
        <f t="shared" si="5"/>
        <v>200.58000000000004</v>
      </c>
      <c r="AC11" s="6">
        <v>12</v>
      </c>
      <c r="AD11" s="10">
        <f t="shared" si="7"/>
        <v>56</v>
      </c>
      <c r="AE11" s="1">
        <f t="shared" si="8"/>
        <v>201.6</v>
      </c>
      <c r="AF11" s="1">
        <f>VLOOKUP(A11,[1]Sheet!$A:$AH,33,0)</f>
        <v>14</v>
      </c>
      <c r="AG11" s="1">
        <f>VLOOKUP(A11,[1]Sheet!$A:$AH,34,0)</f>
        <v>70</v>
      </c>
      <c r="AH11" s="14">
        <f t="shared" si="9"/>
        <v>0.8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43</v>
      </c>
      <c r="B12" s="1" t="s">
        <v>38</v>
      </c>
      <c r="C12" s="1">
        <v>364</v>
      </c>
      <c r="D12" s="1">
        <v>27</v>
      </c>
      <c r="E12" s="1">
        <v>160</v>
      </c>
      <c r="F12" s="1"/>
      <c r="G12" s="6">
        <v>0.3</v>
      </c>
      <c r="H12" s="1">
        <v>180</v>
      </c>
      <c r="I12" s="1" t="s">
        <v>36</v>
      </c>
      <c r="J12" s="1">
        <v>712</v>
      </c>
      <c r="K12" s="1">
        <f t="shared" si="1"/>
        <v>-552</v>
      </c>
      <c r="L12" s="1"/>
      <c r="M12" s="1"/>
      <c r="N12" s="1">
        <v>840</v>
      </c>
      <c r="O12" s="1">
        <f t="shared" si="2"/>
        <v>32</v>
      </c>
      <c r="P12" s="5"/>
      <c r="Q12" s="5">
        <f t="shared" si="6"/>
        <v>0</v>
      </c>
      <c r="R12" s="5"/>
      <c r="S12" s="1"/>
      <c r="T12" s="1">
        <f t="shared" si="3"/>
        <v>26.25</v>
      </c>
      <c r="U12" s="1">
        <f t="shared" si="4"/>
        <v>26.25</v>
      </c>
      <c r="V12" s="1">
        <v>131.4</v>
      </c>
      <c r="W12" s="1">
        <v>74.400000000000006</v>
      </c>
      <c r="X12" s="1">
        <v>127.4</v>
      </c>
      <c r="Y12" s="1">
        <v>50.4</v>
      </c>
      <c r="Z12" s="1">
        <v>123.8</v>
      </c>
      <c r="AA12" s="1" t="s">
        <v>44</v>
      </c>
      <c r="AB12" s="1">
        <f t="shared" si="5"/>
        <v>0</v>
      </c>
      <c r="AC12" s="6">
        <v>12</v>
      </c>
      <c r="AD12" s="10">
        <f t="shared" si="7"/>
        <v>0</v>
      </c>
      <c r="AE12" s="1">
        <f t="shared" si="8"/>
        <v>0</v>
      </c>
      <c r="AF12" s="1">
        <f>VLOOKUP(A12,[1]Sheet!$A:$AH,33,0)</f>
        <v>14</v>
      </c>
      <c r="AG12" s="1">
        <f>VLOOKUP(A12,[1]Sheet!$A:$AH,34,0)</f>
        <v>70</v>
      </c>
      <c r="AH12" s="14">
        <f t="shared" si="9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45</v>
      </c>
      <c r="B13" s="1" t="s">
        <v>38</v>
      </c>
      <c r="C13" s="1">
        <v>336</v>
      </c>
      <c r="D13" s="1">
        <v>28</v>
      </c>
      <c r="E13" s="1">
        <v>312</v>
      </c>
      <c r="F13" s="1">
        <v>4</v>
      </c>
      <c r="G13" s="6">
        <v>0.09</v>
      </c>
      <c r="H13" s="1">
        <v>180</v>
      </c>
      <c r="I13" s="1" t="s">
        <v>36</v>
      </c>
      <c r="J13" s="1">
        <v>483</v>
      </c>
      <c r="K13" s="1">
        <f t="shared" si="1"/>
        <v>-171</v>
      </c>
      <c r="L13" s="1"/>
      <c r="M13" s="1"/>
      <c r="N13" s="1">
        <v>672</v>
      </c>
      <c r="O13" s="1">
        <f t="shared" si="2"/>
        <v>62.4</v>
      </c>
      <c r="P13" s="5">
        <f t="shared" si="10"/>
        <v>197.60000000000002</v>
      </c>
      <c r="Q13" s="5">
        <f t="shared" si="6"/>
        <v>336</v>
      </c>
      <c r="R13" s="5"/>
      <c r="S13" s="1"/>
      <c r="T13" s="1">
        <f t="shared" si="3"/>
        <v>16.217948717948719</v>
      </c>
      <c r="U13" s="1">
        <f t="shared" si="4"/>
        <v>10.833333333333334</v>
      </c>
      <c r="V13" s="1">
        <v>87</v>
      </c>
      <c r="W13" s="1">
        <v>53.6</v>
      </c>
      <c r="X13" s="1">
        <v>43.8</v>
      </c>
      <c r="Y13" s="1">
        <v>27.6</v>
      </c>
      <c r="Z13" s="1">
        <v>43.6</v>
      </c>
      <c r="AA13" s="1" t="s">
        <v>39</v>
      </c>
      <c r="AB13" s="1">
        <f t="shared" si="5"/>
        <v>17.784000000000002</v>
      </c>
      <c r="AC13" s="6">
        <v>24</v>
      </c>
      <c r="AD13" s="10">
        <f t="shared" si="7"/>
        <v>14</v>
      </c>
      <c r="AE13" s="1">
        <f t="shared" si="8"/>
        <v>30.24</v>
      </c>
      <c r="AF13" s="1">
        <f>VLOOKUP(A13,[1]Sheet!$A:$AH,33,0)</f>
        <v>14</v>
      </c>
      <c r="AG13" s="1">
        <f>VLOOKUP(A13,[1]Sheet!$A:$AH,34,0)</f>
        <v>126</v>
      </c>
      <c r="AH13" s="14">
        <f t="shared" si="9"/>
        <v>0.1111111111111111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46</v>
      </c>
      <c r="B14" s="1" t="s">
        <v>38</v>
      </c>
      <c r="C14" s="1">
        <v>1115</v>
      </c>
      <c r="D14" s="1"/>
      <c r="E14" s="1">
        <v>406</v>
      </c>
      <c r="F14" s="1">
        <v>589</v>
      </c>
      <c r="G14" s="6">
        <v>0.36</v>
      </c>
      <c r="H14" s="1">
        <v>180</v>
      </c>
      <c r="I14" s="1" t="s">
        <v>36</v>
      </c>
      <c r="J14" s="1">
        <v>408</v>
      </c>
      <c r="K14" s="1">
        <f t="shared" si="1"/>
        <v>-2</v>
      </c>
      <c r="L14" s="1"/>
      <c r="M14" s="1"/>
      <c r="N14" s="1">
        <v>0</v>
      </c>
      <c r="O14" s="1">
        <f t="shared" si="2"/>
        <v>81.2</v>
      </c>
      <c r="P14" s="5">
        <f t="shared" si="10"/>
        <v>547.79999999999995</v>
      </c>
      <c r="Q14" s="5">
        <f t="shared" si="6"/>
        <v>560</v>
      </c>
      <c r="R14" s="5"/>
      <c r="S14" s="1"/>
      <c r="T14" s="1">
        <f t="shared" si="3"/>
        <v>14.150246305418719</v>
      </c>
      <c r="U14" s="1">
        <f t="shared" si="4"/>
        <v>7.2536945812807883</v>
      </c>
      <c r="V14" s="1">
        <v>33.200000000000003</v>
      </c>
      <c r="W14" s="1">
        <v>103.8</v>
      </c>
      <c r="X14" s="1">
        <v>1</v>
      </c>
      <c r="Y14" s="1">
        <v>50.4</v>
      </c>
      <c r="Z14" s="1">
        <v>50.4</v>
      </c>
      <c r="AA14" s="1" t="s">
        <v>39</v>
      </c>
      <c r="AB14" s="1">
        <f t="shared" si="5"/>
        <v>197.20799999999997</v>
      </c>
      <c r="AC14" s="6">
        <v>10</v>
      </c>
      <c r="AD14" s="10">
        <f t="shared" si="7"/>
        <v>56</v>
      </c>
      <c r="AE14" s="1">
        <f t="shared" si="8"/>
        <v>201.6</v>
      </c>
      <c r="AF14" s="1">
        <f>VLOOKUP(A14,[1]Sheet!$A:$AH,33,0)</f>
        <v>14</v>
      </c>
      <c r="AG14" s="1">
        <f>VLOOKUP(A14,[1]Sheet!$A:$AH,34,0)</f>
        <v>70</v>
      </c>
      <c r="AH14" s="14">
        <f t="shared" si="9"/>
        <v>0.8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47</v>
      </c>
      <c r="B15" s="1" t="s">
        <v>38</v>
      </c>
      <c r="C15" s="1">
        <v>146</v>
      </c>
      <c r="D15" s="1"/>
      <c r="E15" s="1">
        <v>33</v>
      </c>
      <c r="F15" s="1">
        <v>108</v>
      </c>
      <c r="G15" s="6">
        <v>0.2</v>
      </c>
      <c r="H15" s="1">
        <v>180</v>
      </c>
      <c r="I15" s="1" t="s">
        <v>36</v>
      </c>
      <c r="J15" s="1">
        <v>31</v>
      </c>
      <c r="K15" s="1">
        <f t="shared" si="1"/>
        <v>2</v>
      </c>
      <c r="L15" s="1"/>
      <c r="M15" s="1"/>
      <c r="N15" s="1">
        <v>0</v>
      </c>
      <c r="O15" s="1">
        <f t="shared" si="2"/>
        <v>6.6</v>
      </c>
      <c r="P15" s="5"/>
      <c r="Q15" s="5">
        <f t="shared" si="6"/>
        <v>0</v>
      </c>
      <c r="R15" s="5"/>
      <c r="S15" s="1"/>
      <c r="T15" s="1">
        <f t="shared" si="3"/>
        <v>16.363636363636363</v>
      </c>
      <c r="U15" s="1">
        <f t="shared" si="4"/>
        <v>16.363636363636363</v>
      </c>
      <c r="V15" s="1">
        <v>5.2</v>
      </c>
      <c r="W15" s="1">
        <v>0.2</v>
      </c>
      <c r="X15" s="1">
        <v>0</v>
      </c>
      <c r="Y15" s="1">
        <v>0</v>
      </c>
      <c r="Z15" s="1">
        <v>0</v>
      </c>
      <c r="AA15" s="1" t="s">
        <v>48</v>
      </c>
      <c r="AB15" s="1">
        <f t="shared" si="5"/>
        <v>0</v>
      </c>
      <c r="AC15" s="6">
        <v>12</v>
      </c>
      <c r="AD15" s="10">
        <f t="shared" si="7"/>
        <v>0</v>
      </c>
      <c r="AE15" s="1">
        <f t="shared" si="8"/>
        <v>0</v>
      </c>
      <c r="AF15" s="1">
        <f>VLOOKUP(A15,[1]Sheet!$A:$AH,33,0)</f>
        <v>14</v>
      </c>
      <c r="AG15" s="1">
        <f>VLOOKUP(A15,[1]Sheet!$A:$AH,34,0)</f>
        <v>70</v>
      </c>
      <c r="AH15" s="14">
        <f t="shared" si="9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49</v>
      </c>
      <c r="B16" s="1" t="s">
        <v>38</v>
      </c>
      <c r="C16" s="1">
        <v>504</v>
      </c>
      <c r="D16" s="1"/>
      <c r="E16" s="1">
        <v>27</v>
      </c>
      <c r="F16" s="1">
        <v>477</v>
      </c>
      <c r="G16" s="6">
        <v>0.2</v>
      </c>
      <c r="H16" s="1">
        <v>180</v>
      </c>
      <c r="I16" s="1" t="s">
        <v>36</v>
      </c>
      <c r="J16" s="1">
        <v>21</v>
      </c>
      <c r="K16" s="1">
        <f t="shared" si="1"/>
        <v>6</v>
      </c>
      <c r="L16" s="1"/>
      <c r="M16" s="1"/>
      <c r="N16" s="1">
        <v>0</v>
      </c>
      <c r="O16" s="1">
        <f t="shared" si="2"/>
        <v>5.4</v>
      </c>
      <c r="P16" s="5"/>
      <c r="Q16" s="5">
        <f t="shared" si="6"/>
        <v>0</v>
      </c>
      <c r="R16" s="5"/>
      <c r="S16" s="1"/>
      <c r="T16" s="1">
        <f t="shared" si="3"/>
        <v>88.333333333333329</v>
      </c>
      <c r="U16" s="1">
        <f t="shared" si="4"/>
        <v>88.333333333333329</v>
      </c>
      <c r="V16" s="1">
        <v>0</v>
      </c>
      <c r="W16" s="1">
        <v>34</v>
      </c>
      <c r="X16" s="1">
        <v>0</v>
      </c>
      <c r="Y16" s="1">
        <v>0</v>
      </c>
      <c r="Z16" s="1">
        <v>0</v>
      </c>
      <c r="AA16" s="25" t="s">
        <v>132</v>
      </c>
      <c r="AB16" s="1">
        <f t="shared" si="5"/>
        <v>0</v>
      </c>
      <c r="AC16" s="6">
        <v>12</v>
      </c>
      <c r="AD16" s="10">
        <f t="shared" si="7"/>
        <v>0</v>
      </c>
      <c r="AE16" s="1">
        <f t="shared" si="8"/>
        <v>0</v>
      </c>
      <c r="AF16" s="1">
        <f>VLOOKUP(A16,[1]Sheet!$A:$AH,33,0)</f>
        <v>14</v>
      </c>
      <c r="AG16" s="1">
        <f>VLOOKUP(A16,[1]Sheet!$A:$AH,34,0)</f>
        <v>70</v>
      </c>
      <c r="AH16" s="14">
        <f t="shared" si="9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50</v>
      </c>
      <c r="B17" s="1" t="s">
        <v>38</v>
      </c>
      <c r="C17" s="1">
        <v>148</v>
      </c>
      <c r="D17" s="1"/>
      <c r="E17" s="1">
        <v>27</v>
      </c>
      <c r="F17" s="1">
        <v>116</v>
      </c>
      <c r="G17" s="6">
        <v>0.2</v>
      </c>
      <c r="H17" s="1">
        <v>180</v>
      </c>
      <c r="I17" s="1" t="s">
        <v>36</v>
      </c>
      <c r="J17" s="1">
        <v>25</v>
      </c>
      <c r="K17" s="1">
        <f t="shared" si="1"/>
        <v>2</v>
      </c>
      <c r="L17" s="1"/>
      <c r="M17" s="1"/>
      <c r="N17" s="1">
        <v>0</v>
      </c>
      <c r="O17" s="1">
        <f t="shared" si="2"/>
        <v>5.4</v>
      </c>
      <c r="P17" s="5"/>
      <c r="Q17" s="5">
        <f t="shared" si="6"/>
        <v>0</v>
      </c>
      <c r="R17" s="5"/>
      <c r="S17" s="1"/>
      <c r="T17" s="1">
        <f t="shared" si="3"/>
        <v>21.481481481481481</v>
      </c>
      <c r="U17" s="1">
        <f t="shared" si="4"/>
        <v>21.481481481481481</v>
      </c>
      <c r="V17" s="1">
        <v>4.8</v>
      </c>
      <c r="W17" s="1">
        <v>0.2</v>
      </c>
      <c r="X17" s="1">
        <v>0</v>
      </c>
      <c r="Y17" s="1">
        <v>0</v>
      </c>
      <c r="Z17" s="1">
        <v>0</v>
      </c>
      <c r="AA17" s="1" t="s">
        <v>48</v>
      </c>
      <c r="AB17" s="1">
        <f t="shared" si="5"/>
        <v>0</v>
      </c>
      <c r="AC17" s="6">
        <v>12</v>
      </c>
      <c r="AD17" s="10">
        <f t="shared" si="7"/>
        <v>0</v>
      </c>
      <c r="AE17" s="1">
        <f t="shared" si="8"/>
        <v>0</v>
      </c>
      <c r="AF17" s="1">
        <f>VLOOKUP(A17,[1]Sheet!$A:$AH,33,0)</f>
        <v>14</v>
      </c>
      <c r="AG17" s="1">
        <f>VLOOKUP(A17,[1]Sheet!$A:$AH,34,0)</f>
        <v>70</v>
      </c>
      <c r="AH17" s="14">
        <f t="shared" si="9"/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51</v>
      </c>
      <c r="B18" s="1" t="s">
        <v>38</v>
      </c>
      <c r="C18" s="1">
        <v>223</v>
      </c>
      <c r="D18" s="1">
        <v>2</v>
      </c>
      <c r="E18" s="1">
        <v>192</v>
      </c>
      <c r="F18" s="1"/>
      <c r="G18" s="6">
        <v>0.25</v>
      </c>
      <c r="H18" s="1">
        <v>180</v>
      </c>
      <c r="I18" s="1" t="s">
        <v>36</v>
      </c>
      <c r="J18" s="1">
        <v>209</v>
      </c>
      <c r="K18" s="1">
        <f t="shared" si="1"/>
        <v>-17</v>
      </c>
      <c r="L18" s="1"/>
      <c r="M18" s="1"/>
      <c r="N18" s="1">
        <v>504</v>
      </c>
      <c r="O18" s="1">
        <f t="shared" si="2"/>
        <v>38.4</v>
      </c>
      <c r="P18" s="5">
        <f>16*O18-N18-F18</f>
        <v>110.39999999999998</v>
      </c>
      <c r="Q18" s="5">
        <f t="shared" si="6"/>
        <v>168</v>
      </c>
      <c r="R18" s="5"/>
      <c r="S18" s="1"/>
      <c r="T18" s="1">
        <f t="shared" si="3"/>
        <v>17.5</v>
      </c>
      <c r="U18" s="1">
        <f t="shared" si="4"/>
        <v>13.125</v>
      </c>
      <c r="V18" s="1">
        <v>53.4</v>
      </c>
      <c r="W18" s="1">
        <v>9.4</v>
      </c>
      <c r="X18" s="1">
        <v>40.799999999999997</v>
      </c>
      <c r="Y18" s="1">
        <v>13</v>
      </c>
      <c r="Z18" s="1">
        <v>43</v>
      </c>
      <c r="AA18" s="1" t="s">
        <v>39</v>
      </c>
      <c r="AB18" s="1">
        <f t="shared" si="5"/>
        <v>27.599999999999994</v>
      </c>
      <c r="AC18" s="6">
        <v>12</v>
      </c>
      <c r="AD18" s="10">
        <f t="shared" si="7"/>
        <v>14</v>
      </c>
      <c r="AE18" s="1">
        <f t="shared" si="8"/>
        <v>42</v>
      </c>
      <c r="AF18" s="1">
        <f>VLOOKUP(A18,[1]Sheet!$A:$AH,33,0)</f>
        <v>14</v>
      </c>
      <c r="AG18" s="1">
        <f>VLOOKUP(A18,[1]Sheet!$A:$AH,34,0)</f>
        <v>70</v>
      </c>
      <c r="AH18" s="14">
        <f t="shared" si="9"/>
        <v>0.2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52</v>
      </c>
      <c r="B19" s="1" t="s">
        <v>38</v>
      </c>
      <c r="C19" s="1">
        <v>177</v>
      </c>
      <c r="D19" s="1"/>
      <c r="E19" s="1">
        <v>132</v>
      </c>
      <c r="F19" s="1">
        <v>-12</v>
      </c>
      <c r="G19" s="6">
        <v>0.25</v>
      </c>
      <c r="H19" s="1">
        <v>180</v>
      </c>
      <c r="I19" s="1" t="s">
        <v>36</v>
      </c>
      <c r="J19" s="1">
        <v>198</v>
      </c>
      <c r="K19" s="1">
        <f t="shared" si="1"/>
        <v>-66</v>
      </c>
      <c r="L19" s="1"/>
      <c r="M19" s="1"/>
      <c r="N19" s="1">
        <v>336</v>
      </c>
      <c r="O19" s="1">
        <f t="shared" si="2"/>
        <v>26.4</v>
      </c>
      <c r="P19" s="5">
        <f t="shared" ref="P19" si="11">16*O19-N19-F19</f>
        <v>98.399999999999977</v>
      </c>
      <c r="Q19" s="5">
        <f t="shared" si="6"/>
        <v>168</v>
      </c>
      <c r="R19" s="5"/>
      <c r="S19" s="1"/>
      <c r="T19" s="1">
        <f t="shared" si="3"/>
        <v>18.636363636363637</v>
      </c>
      <c r="U19" s="1">
        <f t="shared" si="4"/>
        <v>12.272727272727273</v>
      </c>
      <c r="V19" s="1">
        <v>34</v>
      </c>
      <c r="W19" s="1">
        <v>8.8000000000000007</v>
      </c>
      <c r="X19" s="1">
        <v>0.2</v>
      </c>
      <c r="Y19" s="1">
        <v>0</v>
      </c>
      <c r="Z19" s="1">
        <v>43.4</v>
      </c>
      <c r="AA19" s="1" t="s">
        <v>39</v>
      </c>
      <c r="AB19" s="1">
        <f t="shared" si="5"/>
        <v>24.599999999999994</v>
      </c>
      <c r="AC19" s="6">
        <v>12</v>
      </c>
      <c r="AD19" s="10">
        <f t="shared" si="7"/>
        <v>14</v>
      </c>
      <c r="AE19" s="1">
        <f t="shared" si="8"/>
        <v>42</v>
      </c>
      <c r="AF19" s="1">
        <f>VLOOKUP(A19,[1]Sheet!$A:$AH,33,0)</f>
        <v>14</v>
      </c>
      <c r="AG19" s="1">
        <f>VLOOKUP(A19,[1]Sheet!$A:$AH,34,0)</f>
        <v>70</v>
      </c>
      <c r="AH19" s="14">
        <f t="shared" si="9"/>
        <v>0.2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53</v>
      </c>
      <c r="B20" s="1" t="s">
        <v>34</v>
      </c>
      <c r="C20" s="1">
        <v>17.3</v>
      </c>
      <c r="D20" s="1">
        <v>0.7</v>
      </c>
      <c r="E20" s="1">
        <v>6</v>
      </c>
      <c r="F20" s="1">
        <v>9</v>
      </c>
      <c r="G20" s="6">
        <v>1</v>
      </c>
      <c r="H20" s="1">
        <v>180</v>
      </c>
      <c r="I20" s="1" t="s">
        <v>36</v>
      </c>
      <c r="J20" s="1">
        <v>6</v>
      </c>
      <c r="K20" s="1">
        <f t="shared" ref="K20:K60" si="12">E20-J20</f>
        <v>0</v>
      </c>
      <c r="L20" s="1"/>
      <c r="M20" s="1"/>
      <c r="N20" s="1">
        <v>0</v>
      </c>
      <c r="O20" s="1">
        <f t="shared" ref="O20:O60" si="13">E20/5</f>
        <v>1.2</v>
      </c>
      <c r="P20" s="35">
        <f>25*O20-N20-F20</f>
        <v>21</v>
      </c>
      <c r="Q20" s="35">
        <f>AC20*AD20</f>
        <v>42</v>
      </c>
      <c r="R20" s="5"/>
      <c r="S20" s="1"/>
      <c r="T20" s="36">
        <f t="shared" ref="T20:T60" si="14">(F20+N20+Q20)/O20</f>
        <v>42.5</v>
      </c>
      <c r="U20" s="1">
        <f t="shared" ref="U20:U60" si="15">(F20+N20)/O20</f>
        <v>7.5</v>
      </c>
      <c r="V20" s="1">
        <v>1.94</v>
      </c>
      <c r="W20" s="1">
        <v>2.4</v>
      </c>
      <c r="X20" s="1">
        <v>1.2</v>
      </c>
      <c r="Y20" s="1">
        <v>0</v>
      </c>
      <c r="Z20" s="1">
        <v>0</v>
      </c>
      <c r="AA20" s="1" t="s">
        <v>54</v>
      </c>
      <c r="AB20" s="1">
        <f t="shared" ref="AB20:AB60" si="16">P20*G20</f>
        <v>21</v>
      </c>
      <c r="AC20" s="6">
        <v>3</v>
      </c>
      <c r="AD20" s="10">
        <f>MROUND(P20,AC20*AF20)/AC20</f>
        <v>14</v>
      </c>
      <c r="AE20" s="1">
        <f>AD20*AC20*G20</f>
        <v>42</v>
      </c>
      <c r="AF20" s="1">
        <f>VLOOKUP(A20,[1]Sheet!$A:$AH,33,0)</f>
        <v>14</v>
      </c>
      <c r="AG20" s="1">
        <f>VLOOKUP(A20,[1]Sheet!$A:$AH,34,0)</f>
        <v>126</v>
      </c>
      <c r="AH20" s="14">
        <f>AD20/AG20</f>
        <v>0.1111111111111111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21" t="s">
        <v>55</v>
      </c>
      <c r="B21" s="21" t="s">
        <v>34</v>
      </c>
      <c r="C21" s="21"/>
      <c r="D21" s="21">
        <v>7.4</v>
      </c>
      <c r="E21" s="33">
        <v>7.4</v>
      </c>
      <c r="F21" s="21"/>
      <c r="G21" s="22">
        <v>0</v>
      </c>
      <c r="H21" s="21">
        <v>180</v>
      </c>
      <c r="I21" s="21" t="s">
        <v>56</v>
      </c>
      <c r="J21" s="21">
        <v>7.4</v>
      </c>
      <c r="K21" s="21">
        <f t="shared" si="12"/>
        <v>0</v>
      </c>
      <c r="L21" s="21"/>
      <c r="M21" s="21"/>
      <c r="N21" s="21"/>
      <c r="O21" s="21">
        <f t="shared" si="13"/>
        <v>1.48</v>
      </c>
      <c r="P21" s="23"/>
      <c r="Q21" s="23"/>
      <c r="R21" s="23"/>
      <c r="S21" s="21"/>
      <c r="T21" s="21">
        <f t="shared" si="14"/>
        <v>0</v>
      </c>
      <c r="U21" s="21">
        <f t="shared" si="15"/>
        <v>0</v>
      </c>
      <c r="V21" s="21">
        <v>2.2200000000000002</v>
      </c>
      <c r="W21" s="21">
        <v>2.2200000000000002</v>
      </c>
      <c r="X21" s="21">
        <v>10.36</v>
      </c>
      <c r="Y21" s="21">
        <v>1.48</v>
      </c>
      <c r="Z21" s="21">
        <v>20.72</v>
      </c>
      <c r="AA21" s="21" t="s">
        <v>57</v>
      </c>
      <c r="AB21" s="21">
        <f t="shared" si="16"/>
        <v>0</v>
      </c>
      <c r="AC21" s="22">
        <v>0</v>
      </c>
      <c r="AD21" s="24"/>
      <c r="AE21" s="21"/>
      <c r="AF21" s="21"/>
      <c r="AG21" s="21"/>
      <c r="AH21" s="14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21" t="s">
        <v>58</v>
      </c>
      <c r="B22" s="21" t="s">
        <v>34</v>
      </c>
      <c r="C22" s="21"/>
      <c r="D22" s="21">
        <v>3.7</v>
      </c>
      <c r="E22" s="21"/>
      <c r="F22" s="21"/>
      <c r="G22" s="22">
        <v>0</v>
      </c>
      <c r="H22" s="21">
        <v>180</v>
      </c>
      <c r="I22" s="21" t="s">
        <v>56</v>
      </c>
      <c r="J22" s="21"/>
      <c r="K22" s="21">
        <f t="shared" si="12"/>
        <v>0</v>
      </c>
      <c r="L22" s="21"/>
      <c r="M22" s="21"/>
      <c r="N22" s="21"/>
      <c r="O22" s="21">
        <f t="shared" si="13"/>
        <v>0</v>
      </c>
      <c r="P22" s="23"/>
      <c r="Q22" s="23"/>
      <c r="R22" s="23"/>
      <c r="S22" s="21"/>
      <c r="T22" s="21" t="e">
        <f t="shared" si="14"/>
        <v>#DIV/0!</v>
      </c>
      <c r="U22" s="21" t="e">
        <f t="shared" si="15"/>
        <v>#DIV/0!</v>
      </c>
      <c r="V22" s="21">
        <v>0.74</v>
      </c>
      <c r="W22" s="21">
        <v>0</v>
      </c>
      <c r="X22" s="21">
        <v>0</v>
      </c>
      <c r="Y22" s="21">
        <v>0</v>
      </c>
      <c r="Z22" s="21">
        <v>0</v>
      </c>
      <c r="AA22" s="21" t="s">
        <v>57</v>
      </c>
      <c r="AB22" s="21">
        <f t="shared" si="16"/>
        <v>0</v>
      </c>
      <c r="AC22" s="22">
        <v>0</v>
      </c>
      <c r="AD22" s="24"/>
      <c r="AE22" s="21"/>
      <c r="AF22" s="21"/>
      <c r="AG22" s="21"/>
      <c r="AH22" s="14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59</v>
      </c>
      <c r="B23" s="1" t="s">
        <v>34</v>
      </c>
      <c r="C23" s="1">
        <v>307.8</v>
      </c>
      <c r="D23" s="1"/>
      <c r="E23" s="33">
        <f>111+E21</f>
        <v>118.4</v>
      </c>
      <c r="F23" s="1">
        <v>170.9</v>
      </c>
      <c r="G23" s="6">
        <v>1</v>
      </c>
      <c r="H23" s="1">
        <v>180</v>
      </c>
      <c r="I23" s="1" t="s">
        <v>36</v>
      </c>
      <c r="J23" s="1">
        <v>114</v>
      </c>
      <c r="K23" s="1">
        <f t="shared" si="12"/>
        <v>4.4000000000000057</v>
      </c>
      <c r="L23" s="1"/>
      <c r="M23" s="1"/>
      <c r="N23" s="1">
        <v>0</v>
      </c>
      <c r="O23" s="1">
        <f t="shared" si="13"/>
        <v>23.68</v>
      </c>
      <c r="P23" s="5">
        <f>14*O23-N23-F23</f>
        <v>160.61999999999998</v>
      </c>
      <c r="Q23" s="5">
        <f t="shared" ref="Q23:Q38" si="17">AC23*AD23</f>
        <v>155.4</v>
      </c>
      <c r="R23" s="5"/>
      <c r="S23" s="1"/>
      <c r="T23" s="1">
        <f t="shared" si="14"/>
        <v>13.779560810810812</v>
      </c>
      <c r="U23" s="1">
        <f t="shared" si="15"/>
        <v>7.2170608108108114</v>
      </c>
      <c r="V23" s="1">
        <v>31.079999999999991</v>
      </c>
      <c r="W23" s="1">
        <v>34.78</v>
      </c>
      <c r="X23" s="1">
        <v>38.340000000000003</v>
      </c>
      <c r="Y23" s="1">
        <v>37</v>
      </c>
      <c r="Z23" s="1">
        <v>54.759999999999991</v>
      </c>
      <c r="AA23" s="1" t="s">
        <v>60</v>
      </c>
      <c r="AB23" s="1">
        <f t="shared" si="16"/>
        <v>160.61999999999998</v>
      </c>
      <c r="AC23" s="6">
        <v>3.7</v>
      </c>
      <c r="AD23" s="10">
        <f t="shared" ref="AD23:AD38" si="18">MROUND(P23,AC23*AF23)/AC23</f>
        <v>42</v>
      </c>
      <c r="AE23" s="1">
        <f t="shared" ref="AE23:AE38" si="19">AD23*AC23*G23</f>
        <v>155.4</v>
      </c>
      <c r="AF23" s="1">
        <f>VLOOKUP(A23,[1]Sheet!$A:$AH,33,0)</f>
        <v>14</v>
      </c>
      <c r="AG23" s="1">
        <f>VLOOKUP(A23,[1]Sheet!$A:$AH,34,0)</f>
        <v>126</v>
      </c>
      <c r="AH23" s="14">
        <f t="shared" ref="AH23:AH38" si="20">AD23/AG23</f>
        <v>0.33333333333333331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61</v>
      </c>
      <c r="B24" s="1" t="s">
        <v>34</v>
      </c>
      <c r="C24" s="1">
        <v>203.5</v>
      </c>
      <c r="D24" s="1"/>
      <c r="E24" s="1">
        <v>82.5</v>
      </c>
      <c r="F24" s="1">
        <v>110</v>
      </c>
      <c r="G24" s="6">
        <v>1</v>
      </c>
      <c r="H24" s="1">
        <v>180</v>
      </c>
      <c r="I24" s="1" t="s">
        <v>36</v>
      </c>
      <c r="J24" s="1">
        <v>86.2</v>
      </c>
      <c r="K24" s="1">
        <f t="shared" si="12"/>
        <v>-3.7000000000000028</v>
      </c>
      <c r="L24" s="1"/>
      <c r="M24" s="1"/>
      <c r="N24" s="1">
        <v>132</v>
      </c>
      <c r="O24" s="1">
        <f t="shared" si="13"/>
        <v>16.5</v>
      </c>
      <c r="P24" s="5"/>
      <c r="Q24" s="5">
        <f t="shared" si="17"/>
        <v>0</v>
      </c>
      <c r="R24" s="5"/>
      <c r="S24" s="1"/>
      <c r="T24" s="1">
        <f t="shared" si="14"/>
        <v>14.666666666666666</v>
      </c>
      <c r="U24" s="1">
        <f t="shared" si="15"/>
        <v>14.666666666666666</v>
      </c>
      <c r="V24" s="1">
        <v>25.3</v>
      </c>
      <c r="W24" s="1">
        <v>28.6</v>
      </c>
      <c r="X24" s="1">
        <v>18.14</v>
      </c>
      <c r="Y24" s="1">
        <v>26.04</v>
      </c>
      <c r="Z24" s="1">
        <v>37.4</v>
      </c>
      <c r="AA24" s="1"/>
      <c r="AB24" s="1">
        <f t="shared" si="16"/>
        <v>0</v>
      </c>
      <c r="AC24" s="6">
        <v>5.5</v>
      </c>
      <c r="AD24" s="10">
        <f t="shared" si="18"/>
        <v>0</v>
      </c>
      <c r="AE24" s="1">
        <f t="shared" si="19"/>
        <v>0</v>
      </c>
      <c r="AF24" s="1">
        <f>VLOOKUP(A24,[1]Sheet!$A:$AH,33,0)</f>
        <v>12</v>
      </c>
      <c r="AG24" s="1">
        <f>VLOOKUP(A24,[1]Sheet!$A:$AH,34,0)</f>
        <v>84</v>
      </c>
      <c r="AH24" s="14">
        <f t="shared" si="20"/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62</v>
      </c>
      <c r="B25" s="1" t="s">
        <v>34</v>
      </c>
      <c r="C25" s="1">
        <v>132</v>
      </c>
      <c r="D25" s="1"/>
      <c r="E25" s="1">
        <v>75</v>
      </c>
      <c r="F25" s="1">
        <v>51</v>
      </c>
      <c r="G25" s="6">
        <v>1</v>
      </c>
      <c r="H25" s="1">
        <v>180</v>
      </c>
      <c r="I25" s="1" t="s">
        <v>36</v>
      </c>
      <c r="J25" s="1">
        <v>87.5</v>
      </c>
      <c r="K25" s="1">
        <f t="shared" si="12"/>
        <v>-12.5</v>
      </c>
      <c r="L25" s="1"/>
      <c r="M25" s="1"/>
      <c r="N25" s="1">
        <v>84</v>
      </c>
      <c r="O25" s="1">
        <f t="shared" si="13"/>
        <v>15</v>
      </c>
      <c r="P25" s="5">
        <f>14*O25-N25-F25</f>
        <v>75</v>
      </c>
      <c r="Q25" s="5">
        <f t="shared" si="17"/>
        <v>84</v>
      </c>
      <c r="R25" s="5"/>
      <c r="S25" s="1"/>
      <c r="T25" s="1">
        <f t="shared" si="14"/>
        <v>14.6</v>
      </c>
      <c r="U25" s="1">
        <f t="shared" si="15"/>
        <v>9</v>
      </c>
      <c r="V25" s="1">
        <v>24</v>
      </c>
      <c r="W25" s="1">
        <v>9</v>
      </c>
      <c r="X25" s="1">
        <v>27</v>
      </c>
      <c r="Y25" s="1">
        <v>23.4</v>
      </c>
      <c r="Z25" s="1">
        <v>22.94</v>
      </c>
      <c r="AA25" s="1"/>
      <c r="AB25" s="1">
        <f t="shared" si="16"/>
        <v>75</v>
      </c>
      <c r="AC25" s="6">
        <v>3</v>
      </c>
      <c r="AD25" s="10">
        <f t="shared" si="18"/>
        <v>28</v>
      </c>
      <c r="AE25" s="1">
        <f t="shared" si="19"/>
        <v>84</v>
      </c>
      <c r="AF25" s="1">
        <f>VLOOKUP(A25,[1]Sheet!$A:$AH,33,0)</f>
        <v>14</v>
      </c>
      <c r="AG25" s="1">
        <f>VLOOKUP(A25,[1]Sheet!$A:$AH,34,0)</f>
        <v>126</v>
      </c>
      <c r="AH25" s="14">
        <f t="shared" si="20"/>
        <v>0.22222222222222221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63</v>
      </c>
      <c r="B26" s="1" t="s">
        <v>38</v>
      </c>
      <c r="C26" s="1">
        <v>1092</v>
      </c>
      <c r="D26" s="1"/>
      <c r="E26" s="1">
        <v>391</v>
      </c>
      <c r="F26" s="1">
        <v>640</v>
      </c>
      <c r="G26" s="6">
        <v>0.25</v>
      </c>
      <c r="H26" s="1">
        <v>180</v>
      </c>
      <c r="I26" s="1" t="s">
        <v>36</v>
      </c>
      <c r="J26" s="1">
        <v>389</v>
      </c>
      <c r="K26" s="1">
        <f t="shared" si="12"/>
        <v>2</v>
      </c>
      <c r="L26" s="1"/>
      <c r="M26" s="1"/>
      <c r="N26" s="1">
        <v>0</v>
      </c>
      <c r="O26" s="1">
        <f t="shared" si="13"/>
        <v>78.2</v>
      </c>
      <c r="P26" s="5">
        <f>14*O26-N26-F26</f>
        <v>454.79999999999995</v>
      </c>
      <c r="Q26" s="5">
        <f t="shared" si="17"/>
        <v>420</v>
      </c>
      <c r="R26" s="5"/>
      <c r="S26" s="1"/>
      <c r="T26" s="1">
        <f t="shared" si="14"/>
        <v>13.554987212276215</v>
      </c>
      <c r="U26" s="1">
        <f t="shared" si="15"/>
        <v>8.1841432225063944</v>
      </c>
      <c r="V26" s="1">
        <v>12.2</v>
      </c>
      <c r="W26" s="1">
        <v>97.8</v>
      </c>
      <c r="X26" s="1">
        <v>8.4</v>
      </c>
      <c r="Y26" s="1">
        <v>44.4</v>
      </c>
      <c r="Z26" s="1">
        <v>83.4</v>
      </c>
      <c r="AA26" s="1" t="s">
        <v>39</v>
      </c>
      <c r="AB26" s="1">
        <f t="shared" si="16"/>
        <v>113.69999999999999</v>
      </c>
      <c r="AC26" s="6">
        <v>6</v>
      </c>
      <c r="AD26" s="10">
        <f t="shared" si="18"/>
        <v>70</v>
      </c>
      <c r="AE26" s="1">
        <f t="shared" si="19"/>
        <v>105</v>
      </c>
      <c r="AF26" s="1">
        <f>VLOOKUP(A26,[1]Sheet!$A:$AH,33,0)</f>
        <v>14</v>
      </c>
      <c r="AG26" s="1">
        <f>VLOOKUP(A26,[1]Sheet!$A:$AH,34,0)</f>
        <v>140</v>
      </c>
      <c r="AH26" s="14">
        <f t="shared" si="20"/>
        <v>0.5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64</v>
      </c>
      <c r="B27" s="1" t="s">
        <v>38</v>
      </c>
      <c r="C27" s="1">
        <v>840</v>
      </c>
      <c r="D27" s="1"/>
      <c r="E27" s="1">
        <v>350</v>
      </c>
      <c r="F27" s="1">
        <v>398</v>
      </c>
      <c r="G27" s="6">
        <v>0.25</v>
      </c>
      <c r="H27" s="1">
        <v>180</v>
      </c>
      <c r="I27" s="1" t="s">
        <v>36</v>
      </c>
      <c r="J27" s="1">
        <v>350</v>
      </c>
      <c r="K27" s="1">
        <f t="shared" si="12"/>
        <v>0</v>
      </c>
      <c r="L27" s="1"/>
      <c r="M27" s="1"/>
      <c r="N27" s="1">
        <v>0</v>
      </c>
      <c r="O27" s="1">
        <f t="shared" si="13"/>
        <v>70</v>
      </c>
      <c r="P27" s="5">
        <f>14*O27-N27-F27</f>
        <v>582</v>
      </c>
      <c r="Q27" s="5">
        <f t="shared" si="17"/>
        <v>588</v>
      </c>
      <c r="R27" s="5"/>
      <c r="S27" s="1"/>
      <c r="T27" s="1">
        <f t="shared" si="14"/>
        <v>14.085714285714285</v>
      </c>
      <c r="U27" s="1">
        <f t="shared" si="15"/>
        <v>5.6857142857142859</v>
      </c>
      <c r="V27" s="1">
        <v>38.6</v>
      </c>
      <c r="W27" s="1">
        <v>81.2</v>
      </c>
      <c r="X27" s="1">
        <v>-0.4</v>
      </c>
      <c r="Y27" s="1">
        <v>50.6</v>
      </c>
      <c r="Z27" s="1">
        <v>33.799999999999997</v>
      </c>
      <c r="AA27" s="1" t="s">
        <v>39</v>
      </c>
      <c r="AB27" s="1">
        <f t="shared" si="16"/>
        <v>145.5</v>
      </c>
      <c r="AC27" s="6">
        <v>6</v>
      </c>
      <c r="AD27" s="10">
        <f t="shared" si="18"/>
        <v>98</v>
      </c>
      <c r="AE27" s="1">
        <f t="shared" si="19"/>
        <v>147</v>
      </c>
      <c r="AF27" s="1">
        <f>VLOOKUP(A27,[1]Sheet!$A:$AH,33,0)</f>
        <v>14</v>
      </c>
      <c r="AG27" s="1">
        <f>VLOOKUP(A27,[1]Sheet!$A:$AH,34,0)</f>
        <v>140</v>
      </c>
      <c r="AH27" s="14">
        <f t="shared" si="20"/>
        <v>0.7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65</v>
      </c>
      <c r="B28" s="1" t="s">
        <v>38</v>
      </c>
      <c r="C28" s="1">
        <v>252</v>
      </c>
      <c r="D28" s="1"/>
      <c r="E28" s="1">
        <v>140</v>
      </c>
      <c r="F28" s="1">
        <v>1</v>
      </c>
      <c r="G28" s="6">
        <v>0.25</v>
      </c>
      <c r="H28" s="1">
        <v>180</v>
      </c>
      <c r="I28" s="1" t="s">
        <v>36</v>
      </c>
      <c r="J28" s="1">
        <v>276</v>
      </c>
      <c r="K28" s="1">
        <f t="shared" si="12"/>
        <v>-136</v>
      </c>
      <c r="L28" s="1"/>
      <c r="M28" s="1"/>
      <c r="N28" s="1">
        <v>168</v>
      </c>
      <c r="O28" s="1">
        <f t="shared" si="13"/>
        <v>28</v>
      </c>
      <c r="P28" s="5">
        <f>14*O28-N28-F28</f>
        <v>223</v>
      </c>
      <c r="Q28" s="5">
        <f t="shared" si="17"/>
        <v>252</v>
      </c>
      <c r="R28" s="5"/>
      <c r="S28" s="1"/>
      <c r="T28" s="1">
        <f t="shared" si="14"/>
        <v>15.035714285714286</v>
      </c>
      <c r="U28" s="1">
        <f t="shared" si="15"/>
        <v>6.0357142857142856</v>
      </c>
      <c r="V28" s="1">
        <v>22.2</v>
      </c>
      <c r="W28" s="1">
        <v>16.8</v>
      </c>
      <c r="X28" s="1">
        <v>0.4</v>
      </c>
      <c r="Y28" s="1">
        <v>6</v>
      </c>
      <c r="Z28" s="1">
        <v>60.8</v>
      </c>
      <c r="AA28" s="1" t="s">
        <v>39</v>
      </c>
      <c r="AB28" s="1">
        <f t="shared" si="16"/>
        <v>55.75</v>
      </c>
      <c r="AC28" s="6">
        <v>6</v>
      </c>
      <c r="AD28" s="10">
        <f t="shared" si="18"/>
        <v>42</v>
      </c>
      <c r="AE28" s="1">
        <f t="shared" si="19"/>
        <v>63</v>
      </c>
      <c r="AF28" s="1">
        <f>VLOOKUP(A28,[1]Sheet!$A:$AH,33,0)</f>
        <v>14</v>
      </c>
      <c r="AG28" s="1">
        <f>VLOOKUP(A28,[1]Sheet!$A:$AH,34,0)</f>
        <v>140</v>
      </c>
      <c r="AH28" s="14">
        <f t="shared" si="20"/>
        <v>0.3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66</v>
      </c>
      <c r="B29" s="1" t="s">
        <v>34</v>
      </c>
      <c r="C29" s="1">
        <v>720</v>
      </c>
      <c r="D29" s="1"/>
      <c r="E29" s="1">
        <v>366</v>
      </c>
      <c r="F29" s="1">
        <v>301</v>
      </c>
      <c r="G29" s="6">
        <v>1</v>
      </c>
      <c r="H29" s="1">
        <v>180</v>
      </c>
      <c r="I29" s="1" t="s">
        <v>36</v>
      </c>
      <c r="J29" s="1">
        <v>366</v>
      </c>
      <c r="K29" s="1">
        <f t="shared" si="12"/>
        <v>0</v>
      </c>
      <c r="L29" s="1"/>
      <c r="M29" s="1"/>
      <c r="N29" s="1">
        <v>0</v>
      </c>
      <c r="O29" s="1">
        <f t="shared" si="13"/>
        <v>73.2</v>
      </c>
      <c r="P29" s="5">
        <f>14*O29-N29-F29</f>
        <v>723.8</v>
      </c>
      <c r="Q29" s="5">
        <f t="shared" si="17"/>
        <v>720</v>
      </c>
      <c r="R29" s="5"/>
      <c r="S29" s="1"/>
      <c r="T29" s="1">
        <f t="shared" si="14"/>
        <v>13.948087431693988</v>
      </c>
      <c r="U29" s="1">
        <f t="shared" si="15"/>
        <v>4.1120218579234971</v>
      </c>
      <c r="V29" s="1">
        <v>38.200000000000003</v>
      </c>
      <c r="W29" s="1">
        <v>87.6</v>
      </c>
      <c r="X29" s="1">
        <v>55.2</v>
      </c>
      <c r="Y29" s="1">
        <v>61.2</v>
      </c>
      <c r="Z29" s="1">
        <v>69.599999999999994</v>
      </c>
      <c r="AA29" s="1" t="s">
        <v>67</v>
      </c>
      <c r="AB29" s="1">
        <f t="shared" si="16"/>
        <v>723.8</v>
      </c>
      <c r="AC29" s="6">
        <v>6</v>
      </c>
      <c r="AD29" s="10">
        <f t="shared" si="18"/>
        <v>120</v>
      </c>
      <c r="AE29" s="1">
        <f t="shared" si="19"/>
        <v>720</v>
      </c>
      <c r="AF29" s="1">
        <f>VLOOKUP(A29,[1]Sheet!$A:$AH,33,0)</f>
        <v>12</v>
      </c>
      <c r="AG29" s="1">
        <f>VLOOKUP(A29,[1]Sheet!$A:$AH,34,0)</f>
        <v>84</v>
      </c>
      <c r="AH29" s="14">
        <f t="shared" si="20"/>
        <v>1.4285714285714286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68</v>
      </c>
      <c r="B30" s="1" t="s">
        <v>38</v>
      </c>
      <c r="C30" s="1">
        <v>277</v>
      </c>
      <c r="D30" s="1"/>
      <c r="E30" s="1">
        <v>187</v>
      </c>
      <c r="F30" s="1"/>
      <c r="G30" s="6">
        <v>0.25</v>
      </c>
      <c r="H30" s="1">
        <v>365</v>
      </c>
      <c r="I30" s="1" t="s">
        <v>36</v>
      </c>
      <c r="J30" s="1">
        <v>303</v>
      </c>
      <c r="K30" s="1">
        <f t="shared" si="12"/>
        <v>-116</v>
      </c>
      <c r="L30" s="1"/>
      <c r="M30" s="1"/>
      <c r="N30" s="1">
        <v>1176</v>
      </c>
      <c r="O30" s="1">
        <f t="shared" si="13"/>
        <v>37.4</v>
      </c>
      <c r="P30" s="5"/>
      <c r="Q30" s="5">
        <f t="shared" si="17"/>
        <v>0</v>
      </c>
      <c r="R30" s="5"/>
      <c r="S30" s="1"/>
      <c r="T30" s="1">
        <f t="shared" si="14"/>
        <v>31.44385026737968</v>
      </c>
      <c r="U30" s="1">
        <f t="shared" si="15"/>
        <v>31.44385026737968</v>
      </c>
      <c r="V30" s="1">
        <v>116.6</v>
      </c>
      <c r="W30" s="1">
        <v>41.6</v>
      </c>
      <c r="X30" s="1">
        <v>83.6</v>
      </c>
      <c r="Y30" s="1">
        <v>7</v>
      </c>
      <c r="Z30" s="1">
        <v>88.2</v>
      </c>
      <c r="AA30" s="1" t="s">
        <v>39</v>
      </c>
      <c r="AB30" s="1">
        <f t="shared" si="16"/>
        <v>0</v>
      </c>
      <c r="AC30" s="6">
        <v>12</v>
      </c>
      <c r="AD30" s="10">
        <f t="shared" si="18"/>
        <v>0</v>
      </c>
      <c r="AE30" s="1">
        <f t="shared" si="19"/>
        <v>0</v>
      </c>
      <c r="AF30" s="1">
        <f>VLOOKUP(A30,[1]Sheet!$A:$AH,33,0)</f>
        <v>14</v>
      </c>
      <c r="AG30" s="1">
        <f>VLOOKUP(A30,[1]Sheet!$A:$AH,34,0)</f>
        <v>70</v>
      </c>
      <c r="AH30" s="14">
        <f t="shared" si="20"/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69</v>
      </c>
      <c r="B31" s="1" t="s">
        <v>38</v>
      </c>
      <c r="C31" s="1">
        <v>475</v>
      </c>
      <c r="D31" s="1"/>
      <c r="E31" s="1">
        <v>379</v>
      </c>
      <c r="F31" s="1">
        <v>27</v>
      </c>
      <c r="G31" s="6">
        <v>0.25</v>
      </c>
      <c r="H31" s="1">
        <v>365</v>
      </c>
      <c r="I31" s="1" t="s">
        <v>36</v>
      </c>
      <c r="J31" s="1">
        <v>443</v>
      </c>
      <c r="K31" s="1">
        <f t="shared" si="12"/>
        <v>-64</v>
      </c>
      <c r="L31" s="1"/>
      <c r="M31" s="1"/>
      <c r="N31" s="1">
        <v>672</v>
      </c>
      <c r="O31" s="1">
        <f t="shared" si="13"/>
        <v>75.8</v>
      </c>
      <c r="P31" s="5">
        <f>14*O31-N31-F31</f>
        <v>362.20000000000005</v>
      </c>
      <c r="Q31" s="5">
        <f t="shared" si="17"/>
        <v>336</v>
      </c>
      <c r="R31" s="5"/>
      <c r="S31" s="1"/>
      <c r="T31" s="1">
        <f t="shared" si="14"/>
        <v>13.654353562005278</v>
      </c>
      <c r="U31" s="1">
        <f t="shared" si="15"/>
        <v>9.2216358839050141</v>
      </c>
      <c r="V31" s="1">
        <v>79</v>
      </c>
      <c r="W31" s="1">
        <v>55.4</v>
      </c>
      <c r="X31" s="1">
        <v>61.6</v>
      </c>
      <c r="Y31" s="1">
        <v>11.8</v>
      </c>
      <c r="Z31" s="1">
        <v>79</v>
      </c>
      <c r="AA31" s="1" t="s">
        <v>39</v>
      </c>
      <c r="AB31" s="1">
        <f t="shared" si="16"/>
        <v>90.550000000000011</v>
      </c>
      <c r="AC31" s="6">
        <v>12</v>
      </c>
      <c r="AD31" s="10">
        <f t="shared" si="18"/>
        <v>28</v>
      </c>
      <c r="AE31" s="1">
        <f t="shared" si="19"/>
        <v>84</v>
      </c>
      <c r="AF31" s="1">
        <f>VLOOKUP(A31,[1]Sheet!$A:$AH,33,0)</f>
        <v>14</v>
      </c>
      <c r="AG31" s="1">
        <f>VLOOKUP(A31,[1]Sheet!$A:$AH,34,0)</f>
        <v>70</v>
      </c>
      <c r="AH31" s="14">
        <f t="shared" si="20"/>
        <v>0.4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70</v>
      </c>
      <c r="B32" s="1" t="s">
        <v>38</v>
      </c>
      <c r="C32" s="1">
        <v>272</v>
      </c>
      <c r="D32" s="1"/>
      <c r="E32" s="1">
        <v>205</v>
      </c>
      <c r="F32" s="1">
        <v>12</v>
      </c>
      <c r="G32" s="6">
        <v>0.25</v>
      </c>
      <c r="H32" s="1">
        <v>180</v>
      </c>
      <c r="I32" s="1" t="s">
        <v>36</v>
      </c>
      <c r="J32" s="1">
        <v>205</v>
      </c>
      <c r="K32" s="1">
        <f t="shared" si="12"/>
        <v>0</v>
      </c>
      <c r="L32" s="1"/>
      <c r="M32" s="1"/>
      <c r="N32" s="1">
        <v>504</v>
      </c>
      <c r="O32" s="1">
        <f t="shared" si="13"/>
        <v>41</v>
      </c>
      <c r="P32" s="5">
        <f>15*O32-N32-F32</f>
        <v>99</v>
      </c>
      <c r="Q32" s="5">
        <f t="shared" si="17"/>
        <v>168</v>
      </c>
      <c r="R32" s="5"/>
      <c r="S32" s="1"/>
      <c r="T32" s="1">
        <f t="shared" si="14"/>
        <v>16.682926829268293</v>
      </c>
      <c r="U32" s="1">
        <f t="shared" si="15"/>
        <v>12.585365853658537</v>
      </c>
      <c r="V32" s="1">
        <v>52.6</v>
      </c>
      <c r="W32" s="1">
        <v>38</v>
      </c>
      <c r="X32" s="1">
        <v>32.799999999999997</v>
      </c>
      <c r="Y32" s="1">
        <v>23.4</v>
      </c>
      <c r="Z32" s="1">
        <v>41.6</v>
      </c>
      <c r="AA32" s="1"/>
      <c r="AB32" s="1">
        <f t="shared" si="16"/>
        <v>24.75</v>
      </c>
      <c r="AC32" s="6">
        <v>12</v>
      </c>
      <c r="AD32" s="10">
        <f t="shared" si="18"/>
        <v>14</v>
      </c>
      <c r="AE32" s="1">
        <f t="shared" si="19"/>
        <v>42</v>
      </c>
      <c r="AF32" s="1">
        <f>VLOOKUP(A32,[1]Sheet!$A:$AH,33,0)</f>
        <v>14</v>
      </c>
      <c r="AG32" s="1">
        <f>VLOOKUP(A32,[1]Sheet!$A:$AH,34,0)</f>
        <v>70</v>
      </c>
      <c r="AH32" s="14">
        <f t="shared" si="20"/>
        <v>0.2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71</v>
      </c>
      <c r="B33" s="1" t="s">
        <v>38</v>
      </c>
      <c r="C33" s="1">
        <v>756</v>
      </c>
      <c r="D33" s="1"/>
      <c r="E33" s="1">
        <v>160</v>
      </c>
      <c r="F33" s="1">
        <v>567</v>
      </c>
      <c r="G33" s="6">
        <v>0.25</v>
      </c>
      <c r="H33" s="1">
        <v>180</v>
      </c>
      <c r="I33" s="1" t="s">
        <v>36</v>
      </c>
      <c r="J33" s="1">
        <v>160</v>
      </c>
      <c r="K33" s="1">
        <f t="shared" si="12"/>
        <v>0</v>
      </c>
      <c r="L33" s="1"/>
      <c r="M33" s="1"/>
      <c r="N33" s="1">
        <v>0</v>
      </c>
      <c r="O33" s="1">
        <f t="shared" si="13"/>
        <v>32</v>
      </c>
      <c r="P33" s="5"/>
      <c r="Q33" s="5">
        <f t="shared" si="17"/>
        <v>0</v>
      </c>
      <c r="R33" s="5"/>
      <c r="S33" s="1"/>
      <c r="T33" s="1">
        <f t="shared" si="14"/>
        <v>17.71875</v>
      </c>
      <c r="U33" s="1">
        <f t="shared" si="15"/>
        <v>17.71875</v>
      </c>
      <c r="V33" s="1">
        <v>22.4</v>
      </c>
      <c r="W33" s="1">
        <v>53.2</v>
      </c>
      <c r="X33" s="1">
        <v>0.6</v>
      </c>
      <c r="Y33" s="1">
        <v>31</v>
      </c>
      <c r="Z33" s="1">
        <v>16</v>
      </c>
      <c r="AA33" s="1" t="s">
        <v>39</v>
      </c>
      <c r="AB33" s="1">
        <f t="shared" si="16"/>
        <v>0</v>
      </c>
      <c r="AC33" s="6">
        <v>6</v>
      </c>
      <c r="AD33" s="10">
        <f t="shared" si="18"/>
        <v>0</v>
      </c>
      <c r="AE33" s="1">
        <f t="shared" si="19"/>
        <v>0</v>
      </c>
      <c r="AF33" s="1">
        <f>VLOOKUP(A33,[1]Sheet!$A:$AH,33,0)</f>
        <v>14</v>
      </c>
      <c r="AG33" s="1">
        <f>VLOOKUP(A33,[1]Sheet!$A:$AH,34,0)</f>
        <v>140</v>
      </c>
      <c r="AH33" s="14">
        <f t="shared" si="20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72</v>
      </c>
      <c r="B34" s="1" t="s">
        <v>38</v>
      </c>
      <c r="C34" s="1">
        <v>336</v>
      </c>
      <c r="D34" s="1"/>
      <c r="E34" s="1">
        <v>234</v>
      </c>
      <c r="F34" s="1">
        <v>-24</v>
      </c>
      <c r="G34" s="6">
        <v>0.25</v>
      </c>
      <c r="H34" s="1">
        <v>180</v>
      </c>
      <c r="I34" s="1" t="s">
        <v>36</v>
      </c>
      <c r="J34" s="1">
        <v>286</v>
      </c>
      <c r="K34" s="1">
        <f t="shared" si="12"/>
        <v>-52</v>
      </c>
      <c r="L34" s="1"/>
      <c r="M34" s="1"/>
      <c r="N34" s="1">
        <v>168</v>
      </c>
      <c r="O34" s="1">
        <f t="shared" si="13"/>
        <v>46.8</v>
      </c>
      <c r="P34" s="5">
        <f>14*O34-N34-F34</f>
        <v>511.19999999999993</v>
      </c>
      <c r="Q34" s="5">
        <f t="shared" si="17"/>
        <v>504</v>
      </c>
      <c r="R34" s="5"/>
      <c r="S34" s="1"/>
      <c r="T34" s="1">
        <f t="shared" si="14"/>
        <v>13.846153846153847</v>
      </c>
      <c r="U34" s="1">
        <f t="shared" si="15"/>
        <v>3.0769230769230771</v>
      </c>
      <c r="V34" s="1">
        <v>25.2</v>
      </c>
      <c r="W34" s="1">
        <v>33.6</v>
      </c>
      <c r="X34" s="1">
        <v>10.6</v>
      </c>
      <c r="Y34" s="1">
        <v>17.600000000000001</v>
      </c>
      <c r="Z34" s="1">
        <v>44.2</v>
      </c>
      <c r="AA34" s="1" t="s">
        <v>39</v>
      </c>
      <c r="AB34" s="1">
        <f t="shared" si="16"/>
        <v>127.79999999999998</v>
      </c>
      <c r="AC34" s="6">
        <v>12</v>
      </c>
      <c r="AD34" s="10">
        <f t="shared" si="18"/>
        <v>42</v>
      </c>
      <c r="AE34" s="1">
        <f t="shared" si="19"/>
        <v>126</v>
      </c>
      <c r="AF34" s="1">
        <f>VLOOKUP(A34,[1]Sheet!$A:$AH,33,0)</f>
        <v>14</v>
      </c>
      <c r="AG34" s="1">
        <f>VLOOKUP(A34,[1]Sheet!$A:$AH,34,0)</f>
        <v>70</v>
      </c>
      <c r="AH34" s="14">
        <f t="shared" si="20"/>
        <v>0.6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31" t="s">
        <v>73</v>
      </c>
      <c r="B35" s="1" t="s">
        <v>38</v>
      </c>
      <c r="C35" s="1"/>
      <c r="D35" s="1"/>
      <c r="E35" s="1"/>
      <c r="F35" s="1"/>
      <c r="G35" s="6">
        <v>0.75</v>
      </c>
      <c r="H35" s="1">
        <v>180</v>
      </c>
      <c r="I35" s="1" t="s">
        <v>36</v>
      </c>
      <c r="J35" s="1"/>
      <c r="K35" s="1">
        <f t="shared" si="12"/>
        <v>0</v>
      </c>
      <c r="L35" s="1"/>
      <c r="M35" s="1"/>
      <c r="N35" s="31"/>
      <c r="O35" s="1">
        <f t="shared" si="13"/>
        <v>0</v>
      </c>
      <c r="P35" s="32">
        <v>96</v>
      </c>
      <c r="Q35" s="5">
        <f t="shared" si="17"/>
        <v>96</v>
      </c>
      <c r="R35" s="5"/>
      <c r="S35" s="1"/>
      <c r="T35" s="1" t="e">
        <f t="shared" si="14"/>
        <v>#DIV/0!</v>
      </c>
      <c r="U35" s="1" t="e">
        <f t="shared" si="15"/>
        <v>#DIV/0!</v>
      </c>
      <c r="V35" s="1">
        <v>0</v>
      </c>
      <c r="W35" s="1">
        <v>16</v>
      </c>
      <c r="X35" s="1">
        <v>30</v>
      </c>
      <c r="Y35" s="1">
        <v>8</v>
      </c>
      <c r="Z35" s="1">
        <v>11.2</v>
      </c>
      <c r="AA35" s="31" t="s">
        <v>74</v>
      </c>
      <c r="AB35" s="1">
        <f t="shared" si="16"/>
        <v>72</v>
      </c>
      <c r="AC35" s="6">
        <v>8</v>
      </c>
      <c r="AD35" s="10">
        <f t="shared" si="18"/>
        <v>12</v>
      </c>
      <c r="AE35" s="1">
        <f t="shared" si="19"/>
        <v>72</v>
      </c>
      <c r="AF35" s="1">
        <f>VLOOKUP(A35,[1]Sheet!$A:$AH,33,0)</f>
        <v>12</v>
      </c>
      <c r="AG35" s="1">
        <f>VLOOKUP(A35,[1]Sheet!$A:$AH,34,0)</f>
        <v>84</v>
      </c>
      <c r="AH35" s="14">
        <f t="shared" si="20"/>
        <v>0.14285714285714285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31" t="s">
        <v>75</v>
      </c>
      <c r="B36" s="1" t="s">
        <v>38</v>
      </c>
      <c r="C36" s="1"/>
      <c r="D36" s="1"/>
      <c r="E36" s="1"/>
      <c r="F36" s="1"/>
      <c r="G36" s="6">
        <v>0.75</v>
      </c>
      <c r="H36" s="1">
        <v>180</v>
      </c>
      <c r="I36" s="1" t="s">
        <v>36</v>
      </c>
      <c r="J36" s="1"/>
      <c r="K36" s="1">
        <f t="shared" si="12"/>
        <v>0</v>
      </c>
      <c r="L36" s="1"/>
      <c r="M36" s="1"/>
      <c r="N36" s="31"/>
      <c r="O36" s="1">
        <f t="shared" si="13"/>
        <v>0</v>
      </c>
      <c r="P36" s="32">
        <v>96</v>
      </c>
      <c r="Q36" s="5">
        <f t="shared" si="17"/>
        <v>96</v>
      </c>
      <c r="R36" s="5"/>
      <c r="S36" s="1"/>
      <c r="T36" s="1" t="e">
        <f t="shared" si="14"/>
        <v>#DIV/0!</v>
      </c>
      <c r="U36" s="1" t="e">
        <f t="shared" si="15"/>
        <v>#DIV/0!</v>
      </c>
      <c r="V36" s="1">
        <v>0</v>
      </c>
      <c r="W36" s="1">
        <v>0</v>
      </c>
      <c r="X36" s="1">
        <v>13.6</v>
      </c>
      <c r="Y36" s="1">
        <v>5.6</v>
      </c>
      <c r="Z36" s="1">
        <v>15.2</v>
      </c>
      <c r="AA36" s="31" t="s">
        <v>74</v>
      </c>
      <c r="AB36" s="1">
        <f t="shared" si="16"/>
        <v>72</v>
      </c>
      <c r="AC36" s="6">
        <v>8</v>
      </c>
      <c r="AD36" s="10">
        <f t="shared" si="18"/>
        <v>12</v>
      </c>
      <c r="AE36" s="1">
        <f t="shared" si="19"/>
        <v>72</v>
      </c>
      <c r="AF36" s="1">
        <f>VLOOKUP(A36,[1]Sheet!$A:$AH,33,0)</f>
        <v>12</v>
      </c>
      <c r="AG36" s="1">
        <f>VLOOKUP(A36,[1]Sheet!$A:$AH,34,0)</f>
        <v>84</v>
      </c>
      <c r="AH36" s="14">
        <f t="shared" si="20"/>
        <v>0.14285714285714285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76</v>
      </c>
      <c r="B37" s="1" t="s">
        <v>38</v>
      </c>
      <c r="C37" s="1">
        <v>288</v>
      </c>
      <c r="D37" s="1"/>
      <c r="E37" s="1">
        <v>119</v>
      </c>
      <c r="F37" s="1">
        <v>123</v>
      </c>
      <c r="G37" s="6">
        <v>0.75</v>
      </c>
      <c r="H37" s="1">
        <v>180</v>
      </c>
      <c r="I37" s="1" t="s">
        <v>36</v>
      </c>
      <c r="J37" s="1">
        <v>120</v>
      </c>
      <c r="K37" s="1">
        <f t="shared" si="12"/>
        <v>-1</v>
      </c>
      <c r="L37" s="1"/>
      <c r="M37" s="1"/>
      <c r="N37" s="1">
        <v>0</v>
      </c>
      <c r="O37" s="1">
        <f t="shared" si="13"/>
        <v>23.8</v>
      </c>
      <c r="P37" s="5">
        <f>14*O37-N37-F37</f>
        <v>210.2</v>
      </c>
      <c r="Q37" s="5">
        <f t="shared" si="17"/>
        <v>192</v>
      </c>
      <c r="R37" s="5"/>
      <c r="S37" s="1"/>
      <c r="T37" s="1">
        <f t="shared" si="14"/>
        <v>13.235294117647058</v>
      </c>
      <c r="U37" s="1">
        <f t="shared" si="15"/>
        <v>5.1680672268907557</v>
      </c>
      <c r="V37" s="1">
        <v>9.1999999999999993</v>
      </c>
      <c r="W37" s="1">
        <v>19.2</v>
      </c>
      <c r="X37" s="1">
        <v>0.6</v>
      </c>
      <c r="Y37" s="1">
        <v>7</v>
      </c>
      <c r="Z37" s="1">
        <v>7.8</v>
      </c>
      <c r="AA37" s="1" t="s">
        <v>39</v>
      </c>
      <c r="AB37" s="1">
        <f t="shared" si="16"/>
        <v>157.64999999999998</v>
      </c>
      <c r="AC37" s="6">
        <v>8</v>
      </c>
      <c r="AD37" s="10">
        <f t="shared" si="18"/>
        <v>24</v>
      </c>
      <c r="AE37" s="1">
        <f t="shared" si="19"/>
        <v>144</v>
      </c>
      <c r="AF37" s="1">
        <f>VLOOKUP(A37,[1]Sheet!$A:$AH,33,0)</f>
        <v>12</v>
      </c>
      <c r="AG37" s="1">
        <f>VLOOKUP(A37,[1]Sheet!$A:$AH,34,0)</f>
        <v>84</v>
      </c>
      <c r="AH37" s="14">
        <f t="shared" si="20"/>
        <v>0.2857142857142857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77</v>
      </c>
      <c r="B38" s="1" t="s">
        <v>38</v>
      </c>
      <c r="C38" s="1">
        <v>288</v>
      </c>
      <c r="D38" s="1"/>
      <c r="E38" s="1">
        <v>90</v>
      </c>
      <c r="F38" s="1">
        <v>188</v>
      </c>
      <c r="G38" s="6">
        <v>0.75</v>
      </c>
      <c r="H38" s="1">
        <v>180</v>
      </c>
      <c r="I38" s="1" t="s">
        <v>36</v>
      </c>
      <c r="J38" s="1">
        <v>90</v>
      </c>
      <c r="K38" s="1">
        <f t="shared" si="12"/>
        <v>0</v>
      </c>
      <c r="L38" s="1"/>
      <c r="M38" s="1"/>
      <c r="N38" s="1">
        <v>0</v>
      </c>
      <c r="O38" s="1">
        <f t="shared" si="13"/>
        <v>18</v>
      </c>
      <c r="P38" s="5">
        <f>14*O38-N38-F38</f>
        <v>64</v>
      </c>
      <c r="Q38" s="5">
        <f t="shared" si="17"/>
        <v>96</v>
      </c>
      <c r="R38" s="5"/>
      <c r="S38" s="1"/>
      <c r="T38" s="1">
        <f t="shared" si="14"/>
        <v>15.777777777777779</v>
      </c>
      <c r="U38" s="1">
        <f t="shared" si="15"/>
        <v>10.444444444444445</v>
      </c>
      <c r="V38" s="1">
        <v>2</v>
      </c>
      <c r="W38" s="1">
        <v>19.2</v>
      </c>
      <c r="X38" s="1">
        <v>1</v>
      </c>
      <c r="Y38" s="1">
        <v>4.8</v>
      </c>
      <c r="Z38" s="1">
        <v>12.2</v>
      </c>
      <c r="AA38" s="1" t="s">
        <v>39</v>
      </c>
      <c r="AB38" s="1">
        <f t="shared" si="16"/>
        <v>48</v>
      </c>
      <c r="AC38" s="6">
        <v>8</v>
      </c>
      <c r="AD38" s="10">
        <f t="shared" si="18"/>
        <v>12</v>
      </c>
      <c r="AE38" s="1">
        <f t="shared" si="19"/>
        <v>72</v>
      </c>
      <c r="AF38" s="1">
        <f>VLOOKUP(A38,[1]Sheet!$A:$AH,33,0)</f>
        <v>12</v>
      </c>
      <c r="AG38" s="1">
        <f>VLOOKUP(A38,[1]Sheet!$A:$AH,34,0)</f>
        <v>84</v>
      </c>
      <c r="AH38" s="14">
        <f t="shared" si="20"/>
        <v>0.14285714285714285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30" t="s">
        <v>78</v>
      </c>
      <c r="B39" s="26" t="s">
        <v>38</v>
      </c>
      <c r="C39" s="26"/>
      <c r="D39" s="26"/>
      <c r="E39" s="26"/>
      <c r="F39" s="26"/>
      <c r="G39" s="27">
        <v>0</v>
      </c>
      <c r="H39" s="26">
        <v>180</v>
      </c>
      <c r="I39" s="26" t="s">
        <v>36</v>
      </c>
      <c r="J39" s="26"/>
      <c r="K39" s="26">
        <f t="shared" si="12"/>
        <v>0</v>
      </c>
      <c r="L39" s="26"/>
      <c r="M39" s="26"/>
      <c r="N39" s="26"/>
      <c r="O39" s="26">
        <f t="shared" si="13"/>
        <v>0</v>
      </c>
      <c r="P39" s="28"/>
      <c r="Q39" s="28"/>
      <c r="R39" s="28"/>
      <c r="S39" s="26"/>
      <c r="T39" s="26" t="e">
        <f t="shared" si="14"/>
        <v>#DIV/0!</v>
      </c>
      <c r="U39" s="26" t="e">
        <f t="shared" si="15"/>
        <v>#DIV/0!</v>
      </c>
      <c r="V39" s="26">
        <v>0.6</v>
      </c>
      <c r="W39" s="26">
        <v>1.6</v>
      </c>
      <c r="X39" s="26">
        <v>4.2</v>
      </c>
      <c r="Y39" s="26">
        <v>0</v>
      </c>
      <c r="Z39" s="26">
        <v>2.6</v>
      </c>
      <c r="AA39" s="30" t="s">
        <v>105</v>
      </c>
      <c r="AB39" s="26">
        <f t="shared" si="16"/>
        <v>0</v>
      </c>
      <c r="AC39" s="27">
        <v>16</v>
      </c>
      <c r="AD39" s="29"/>
      <c r="AE39" s="26"/>
      <c r="AF39" s="26">
        <v>12</v>
      </c>
      <c r="AG39" s="26">
        <v>84</v>
      </c>
      <c r="AH39" s="14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79</v>
      </c>
      <c r="B40" s="1" t="s">
        <v>38</v>
      </c>
      <c r="C40" s="1">
        <v>120</v>
      </c>
      <c r="D40" s="1"/>
      <c r="E40" s="1">
        <v>32</v>
      </c>
      <c r="F40" s="1">
        <v>88</v>
      </c>
      <c r="G40" s="6">
        <v>0.7</v>
      </c>
      <c r="H40" s="1">
        <v>180</v>
      </c>
      <c r="I40" s="1" t="s">
        <v>36</v>
      </c>
      <c r="J40" s="1">
        <v>32</v>
      </c>
      <c r="K40" s="1">
        <f t="shared" si="12"/>
        <v>0</v>
      </c>
      <c r="L40" s="1"/>
      <c r="M40" s="1"/>
      <c r="N40" s="1">
        <v>0</v>
      </c>
      <c r="O40" s="1">
        <f t="shared" si="13"/>
        <v>6.4</v>
      </c>
      <c r="P40" s="5"/>
      <c r="Q40" s="5">
        <f>AC40*AD40</f>
        <v>0</v>
      </c>
      <c r="R40" s="5"/>
      <c r="S40" s="1"/>
      <c r="T40" s="1">
        <f t="shared" si="14"/>
        <v>13.75</v>
      </c>
      <c r="U40" s="1">
        <f t="shared" si="15"/>
        <v>13.75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 t="s">
        <v>48</v>
      </c>
      <c r="AB40" s="1">
        <f t="shared" si="16"/>
        <v>0</v>
      </c>
      <c r="AC40" s="6">
        <v>10</v>
      </c>
      <c r="AD40" s="10">
        <f>MROUND(P40,AC40*AF40)/AC40</f>
        <v>0</v>
      </c>
      <c r="AE40" s="1">
        <f>AD40*AC40*G40</f>
        <v>0</v>
      </c>
      <c r="AF40" s="1">
        <f>VLOOKUP(A40,[1]Sheet!$A:$AH,33,0)</f>
        <v>12</v>
      </c>
      <c r="AG40" s="1">
        <f>VLOOKUP(A40,[1]Sheet!$A:$AH,34,0)</f>
        <v>84</v>
      </c>
      <c r="AH40" s="14">
        <f>AD40/AG40</f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21" t="s">
        <v>80</v>
      </c>
      <c r="B41" s="21" t="s">
        <v>38</v>
      </c>
      <c r="C41" s="21">
        <v>1</v>
      </c>
      <c r="D41" s="21">
        <v>2</v>
      </c>
      <c r="E41" s="21">
        <v>2</v>
      </c>
      <c r="F41" s="21">
        <v>1</v>
      </c>
      <c r="G41" s="22">
        <v>0</v>
      </c>
      <c r="H41" s="21">
        <v>180</v>
      </c>
      <c r="I41" s="21" t="s">
        <v>56</v>
      </c>
      <c r="J41" s="21">
        <v>44</v>
      </c>
      <c r="K41" s="21">
        <f t="shared" si="12"/>
        <v>-42</v>
      </c>
      <c r="L41" s="21"/>
      <c r="M41" s="21"/>
      <c r="N41" s="21"/>
      <c r="O41" s="21">
        <f t="shared" si="13"/>
        <v>0.4</v>
      </c>
      <c r="P41" s="23"/>
      <c r="Q41" s="23"/>
      <c r="R41" s="23"/>
      <c r="S41" s="21"/>
      <c r="T41" s="21">
        <f t="shared" si="14"/>
        <v>2.5</v>
      </c>
      <c r="U41" s="21">
        <f t="shared" si="15"/>
        <v>2.5</v>
      </c>
      <c r="V41" s="21">
        <v>27.4</v>
      </c>
      <c r="W41" s="21">
        <v>32.799999999999997</v>
      </c>
      <c r="X41" s="21">
        <v>28.8</v>
      </c>
      <c r="Y41" s="21">
        <v>5.2</v>
      </c>
      <c r="Z41" s="21">
        <v>23.4</v>
      </c>
      <c r="AA41" s="21" t="s">
        <v>81</v>
      </c>
      <c r="AB41" s="21">
        <f t="shared" si="16"/>
        <v>0</v>
      </c>
      <c r="AC41" s="22">
        <v>0</v>
      </c>
      <c r="AD41" s="24"/>
      <c r="AE41" s="21"/>
      <c r="AF41" s="21"/>
      <c r="AG41" s="21"/>
      <c r="AH41" s="14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82</v>
      </c>
      <c r="B42" s="1" t="s">
        <v>38</v>
      </c>
      <c r="C42" s="1">
        <v>292</v>
      </c>
      <c r="D42" s="1"/>
      <c r="E42" s="1">
        <v>158</v>
      </c>
      <c r="F42" s="1">
        <v>2</v>
      </c>
      <c r="G42" s="6">
        <v>0.43</v>
      </c>
      <c r="H42" s="1">
        <v>180</v>
      </c>
      <c r="I42" s="1" t="s">
        <v>36</v>
      </c>
      <c r="J42" s="1">
        <v>186</v>
      </c>
      <c r="K42" s="1">
        <f t="shared" si="12"/>
        <v>-28</v>
      </c>
      <c r="L42" s="1"/>
      <c r="M42" s="1"/>
      <c r="N42" s="1">
        <v>192</v>
      </c>
      <c r="O42" s="1">
        <f t="shared" si="13"/>
        <v>31.6</v>
      </c>
      <c r="P42" s="5">
        <f>14*O42-N42-F42</f>
        <v>248.40000000000003</v>
      </c>
      <c r="Q42" s="5">
        <f>AC42*AD42</f>
        <v>192</v>
      </c>
      <c r="R42" s="5"/>
      <c r="S42" s="1"/>
      <c r="T42" s="1">
        <f t="shared" si="14"/>
        <v>12.215189873417721</v>
      </c>
      <c r="U42" s="1">
        <f t="shared" si="15"/>
        <v>6.1392405063291138</v>
      </c>
      <c r="V42" s="1">
        <v>31.8</v>
      </c>
      <c r="W42" s="1">
        <v>11</v>
      </c>
      <c r="X42" s="1">
        <v>11</v>
      </c>
      <c r="Y42" s="1">
        <v>0.4</v>
      </c>
      <c r="Z42" s="1">
        <v>6.6</v>
      </c>
      <c r="AA42" s="1" t="s">
        <v>39</v>
      </c>
      <c r="AB42" s="1">
        <f t="shared" si="16"/>
        <v>106.81200000000001</v>
      </c>
      <c r="AC42" s="6">
        <v>16</v>
      </c>
      <c r="AD42" s="10">
        <f>MROUND(P42,AC42*AF42)/AC42</f>
        <v>12</v>
      </c>
      <c r="AE42" s="1">
        <f>AD42*AC42*G42</f>
        <v>82.56</v>
      </c>
      <c r="AF42" s="1">
        <f>VLOOKUP(A42,[1]Sheet!$A:$AH,33,0)</f>
        <v>12</v>
      </c>
      <c r="AG42" s="1">
        <f>VLOOKUP(A42,[1]Sheet!$A:$AH,34,0)</f>
        <v>84</v>
      </c>
      <c r="AH42" s="14">
        <f>AD42/AG42</f>
        <v>0.14285714285714285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83</v>
      </c>
      <c r="B43" s="1" t="s">
        <v>38</v>
      </c>
      <c r="C43" s="1">
        <v>65</v>
      </c>
      <c r="D43" s="1"/>
      <c r="E43" s="1">
        <v>55</v>
      </c>
      <c r="F43" s="1"/>
      <c r="G43" s="6">
        <v>0.9</v>
      </c>
      <c r="H43" s="1">
        <v>180</v>
      </c>
      <c r="I43" s="1" t="s">
        <v>36</v>
      </c>
      <c r="J43" s="1">
        <v>93</v>
      </c>
      <c r="K43" s="1">
        <f t="shared" si="12"/>
        <v>-38</v>
      </c>
      <c r="L43" s="1"/>
      <c r="M43" s="1"/>
      <c r="N43" s="1">
        <v>288</v>
      </c>
      <c r="O43" s="1">
        <f t="shared" si="13"/>
        <v>11</v>
      </c>
      <c r="P43" s="5"/>
      <c r="Q43" s="5">
        <f>AC43*AD43</f>
        <v>0</v>
      </c>
      <c r="R43" s="5"/>
      <c r="S43" s="1"/>
      <c r="T43" s="1">
        <f t="shared" si="14"/>
        <v>26.181818181818183</v>
      </c>
      <c r="U43" s="1">
        <f t="shared" si="15"/>
        <v>26.181818181818183</v>
      </c>
      <c r="V43" s="1">
        <v>24.8</v>
      </c>
      <c r="W43" s="1">
        <v>12.6</v>
      </c>
      <c r="X43" s="1">
        <v>20.2</v>
      </c>
      <c r="Y43" s="1">
        <v>1.6</v>
      </c>
      <c r="Z43" s="1">
        <v>14.8</v>
      </c>
      <c r="AA43" s="1" t="s">
        <v>39</v>
      </c>
      <c r="AB43" s="1">
        <f t="shared" si="16"/>
        <v>0</v>
      </c>
      <c r="AC43" s="6">
        <v>8</v>
      </c>
      <c r="AD43" s="10">
        <f>MROUND(P43,AC43*AF43)/AC43</f>
        <v>0</v>
      </c>
      <c r="AE43" s="1">
        <f>AD43*AC43*G43</f>
        <v>0</v>
      </c>
      <c r="AF43" s="1">
        <f>VLOOKUP(A43,[1]Sheet!$A:$AH,33,0)</f>
        <v>12</v>
      </c>
      <c r="AG43" s="1">
        <f>VLOOKUP(A43,[1]Sheet!$A:$AH,34,0)</f>
        <v>84</v>
      </c>
      <c r="AH43" s="14">
        <f>AD43/AG43</f>
        <v>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84</v>
      </c>
      <c r="B44" s="1" t="s">
        <v>38</v>
      </c>
      <c r="C44" s="1">
        <v>228</v>
      </c>
      <c r="D44" s="1"/>
      <c r="E44" s="1">
        <v>195</v>
      </c>
      <c r="F44" s="1">
        <v>2</v>
      </c>
      <c r="G44" s="6">
        <v>0.9</v>
      </c>
      <c r="H44" s="1">
        <v>180</v>
      </c>
      <c r="I44" s="1" t="s">
        <v>36</v>
      </c>
      <c r="J44" s="1">
        <v>196</v>
      </c>
      <c r="K44" s="1">
        <f t="shared" si="12"/>
        <v>-1</v>
      </c>
      <c r="L44" s="1"/>
      <c r="M44" s="1"/>
      <c r="N44" s="1">
        <v>480</v>
      </c>
      <c r="O44" s="1">
        <f t="shared" si="13"/>
        <v>39</v>
      </c>
      <c r="P44" s="5">
        <f>14*O44-N44-F44</f>
        <v>64</v>
      </c>
      <c r="Q44" s="5">
        <f>AC44*AD44</f>
        <v>96</v>
      </c>
      <c r="R44" s="5"/>
      <c r="S44" s="1"/>
      <c r="T44" s="1">
        <f t="shared" si="14"/>
        <v>14.820512820512821</v>
      </c>
      <c r="U44" s="1">
        <f t="shared" si="15"/>
        <v>12.358974358974359</v>
      </c>
      <c r="V44" s="1">
        <v>49</v>
      </c>
      <c r="W44" s="1">
        <v>16.399999999999999</v>
      </c>
      <c r="X44" s="1">
        <v>37.799999999999997</v>
      </c>
      <c r="Y44" s="1">
        <v>12.4</v>
      </c>
      <c r="Z44" s="1">
        <v>41.2</v>
      </c>
      <c r="AA44" s="1" t="s">
        <v>39</v>
      </c>
      <c r="AB44" s="1">
        <f t="shared" si="16"/>
        <v>57.6</v>
      </c>
      <c r="AC44" s="6">
        <v>8</v>
      </c>
      <c r="AD44" s="10">
        <f>MROUND(P44,AC44*AF44)/AC44</f>
        <v>12</v>
      </c>
      <c r="AE44" s="1">
        <f>AD44*AC44*G44</f>
        <v>86.4</v>
      </c>
      <c r="AF44" s="1">
        <f>VLOOKUP(A44,[1]Sheet!$A:$AH,33,0)</f>
        <v>12</v>
      </c>
      <c r="AG44" s="1">
        <f>VLOOKUP(A44,[1]Sheet!$A:$AH,34,0)</f>
        <v>84</v>
      </c>
      <c r="AH44" s="14">
        <f>AD44/AG44</f>
        <v>0.14285714285714285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85</v>
      </c>
      <c r="B45" s="1" t="s">
        <v>38</v>
      </c>
      <c r="C45" s="1">
        <v>192</v>
      </c>
      <c r="D45" s="1"/>
      <c r="E45" s="1">
        <v>10</v>
      </c>
      <c r="F45" s="1">
        <v>182</v>
      </c>
      <c r="G45" s="6">
        <v>0.4</v>
      </c>
      <c r="H45" s="1">
        <v>180</v>
      </c>
      <c r="I45" s="1" t="s">
        <v>36</v>
      </c>
      <c r="J45" s="1">
        <v>10</v>
      </c>
      <c r="K45" s="1">
        <f t="shared" si="12"/>
        <v>0</v>
      </c>
      <c r="L45" s="1"/>
      <c r="M45" s="1"/>
      <c r="N45" s="1">
        <v>0</v>
      </c>
      <c r="O45" s="1">
        <f t="shared" si="13"/>
        <v>2</v>
      </c>
      <c r="P45" s="5"/>
      <c r="Q45" s="5">
        <f>AC45*AD45</f>
        <v>0</v>
      </c>
      <c r="R45" s="5"/>
      <c r="S45" s="1"/>
      <c r="T45" s="1">
        <f t="shared" si="14"/>
        <v>91</v>
      </c>
      <c r="U45" s="1">
        <f t="shared" si="15"/>
        <v>91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25" t="s">
        <v>132</v>
      </c>
      <c r="AB45" s="1">
        <f t="shared" si="16"/>
        <v>0</v>
      </c>
      <c r="AC45" s="6">
        <v>16</v>
      </c>
      <c r="AD45" s="10">
        <f>MROUND(P45,AC45*AF45)/AC45</f>
        <v>0</v>
      </c>
      <c r="AE45" s="1">
        <f>AD45*AC45*G45</f>
        <v>0</v>
      </c>
      <c r="AF45" s="1">
        <f>VLOOKUP(A45,[1]Sheet!$A:$AH,33,0)</f>
        <v>12</v>
      </c>
      <c r="AG45" s="1">
        <f>VLOOKUP(A45,[1]Sheet!$A:$AH,34,0)</f>
        <v>84</v>
      </c>
      <c r="AH45" s="14">
        <f>AD45/AG45</f>
        <v>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21" t="s">
        <v>86</v>
      </c>
      <c r="B46" s="21" t="s">
        <v>38</v>
      </c>
      <c r="C46" s="21">
        <v>201</v>
      </c>
      <c r="D46" s="21"/>
      <c r="E46" s="21">
        <v>144</v>
      </c>
      <c r="F46" s="21">
        <v>41</v>
      </c>
      <c r="G46" s="22">
        <v>0</v>
      </c>
      <c r="H46" s="21">
        <v>180</v>
      </c>
      <c r="I46" s="21" t="s">
        <v>56</v>
      </c>
      <c r="J46" s="21">
        <v>142</v>
      </c>
      <c r="K46" s="21">
        <f t="shared" si="12"/>
        <v>2</v>
      </c>
      <c r="L46" s="21"/>
      <c r="M46" s="21"/>
      <c r="N46" s="21"/>
      <c r="O46" s="21">
        <f t="shared" si="13"/>
        <v>28.8</v>
      </c>
      <c r="P46" s="23"/>
      <c r="Q46" s="23"/>
      <c r="R46" s="23"/>
      <c r="S46" s="21"/>
      <c r="T46" s="21">
        <f t="shared" si="14"/>
        <v>1.4236111111111112</v>
      </c>
      <c r="U46" s="21">
        <f t="shared" si="15"/>
        <v>1.4236111111111112</v>
      </c>
      <c r="V46" s="21">
        <v>9.1999999999999993</v>
      </c>
      <c r="W46" s="21">
        <v>12.8</v>
      </c>
      <c r="X46" s="21">
        <v>3.8</v>
      </c>
      <c r="Y46" s="21">
        <v>3.2</v>
      </c>
      <c r="Z46" s="21">
        <v>1.8</v>
      </c>
      <c r="AA46" s="21" t="s">
        <v>81</v>
      </c>
      <c r="AB46" s="21">
        <f t="shared" si="16"/>
        <v>0</v>
      </c>
      <c r="AC46" s="22">
        <v>0</v>
      </c>
      <c r="AD46" s="24"/>
      <c r="AE46" s="21"/>
      <c r="AF46" s="21"/>
      <c r="AG46" s="21"/>
      <c r="AH46" s="14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21" t="s">
        <v>87</v>
      </c>
      <c r="B47" s="21" t="s">
        <v>38</v>
      </c>
      <c r="C47" s="21">
        <v>221</v>
      </c>
      <c r="D47" s="21"/>
      <c r="E47" s="21">
        <v>104</v>
      </c>
      <c r="F47" s="21"/>
      <c r="G47" s="22">
        <v>0</v>
      </c>
      <c r="H47" s="21">
        <v>180</v>
      </c>
      <c r="I47" s="21" t="s">
        <v>56</v>
      </c>
      <c r="J47" s="21">
        <v>277</v>
      </c>
      <c r="K47" s="21">
        <f t="shared" si="12"/>
        <v>-173</v>
      </c>
      <c r="L47" s="21"/>
      <c r="M47" s="21"/>
      <c r="N47" s="21"/>
      <c r="O47" s="21">
        <f t="shared" si="13"/>
        <v>20.8</v>
      </c>
      <c r="P47" s="23"/>
      <c r="Q47" s="23"/>
      <c r="R47" s="23"/>
      <c r="S47" s="21"/>
      <c r="T47" s="21">
        <f t="shared" si="14"/>
        <v>0</v>
      </c>
      <c r="U47" s="21">
        <f t="shared" si="15"/>
        <v>0</v>
      </c>
      <c r="V47" s="21">
        <v>34.4</v>
      </c>
      <c r="W47" s="21">
        <v>17.8</v>
      </c>
      <c r="X47" s="21">
        <v>23.6</v>
      </c>
      <c r="Y47" s="21">
        <v>9.1999999999999993</v>
      </c>
      <c r="Z47" s="21">
        <v>18.399999999999999</v>
      </c>
      <c r="AA47" s="21" t="s">
        <v>81</v>
      </c>
      <c r="AB47" s="21">
        <f t="shared" si="16"/>
        <v>0</v>
      </c>
      <c r="AC47" s="22">
        <v>0</v>
      </c>
      <c r="AD47" s="24"/>
      <c r="AE47" s="21"/>
      <c r="AF47" s="21"/>
      <c r="AG47" s="21"/>
      <c r="AH47" s="14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88</v>
      </c>
      <c r="B48" s="1" t="s">
        <v>34</v>
      </c>
      <c r="C48" s="1">
        <v>985</v>
      </c>
      <c r="D48" s="1"/>
      <c r="E48" s="1">
        <v>495</v>
      </c>
      <c r="F48" s="1">
        <v>440</v>
      </c>
      <c r="G48" s="6">
        <v>1</v>
      </c>
      <c r="H48" s="1">
        <v>180</v>
      </c>
      <c r="I48" s="1" t="s">
        <v>36</v>
      </c>
      <c r="J48" s="1">
        <v>490</v>
      </c>
      <c r="K48" s="1">
        <f t="shared" si="12"/>
        <v>5</v>
      </c>
      <c r="L48" s="1"/>
      <c r="M48" s="1"/>
      <c r="N48" s="1">
        <v>720</v>
      </c>
      <c r="O48" s="1">
        <f t="shared" si="13"/>
        <v>99</v>
      </c>
      <c r="P48" s="5">
        <f>14*O48-N48-F48</f>
        <v>226</v>
      </c>
      <c r="Q48" s="5">
        <f>AC48*AD48</f>
        <v>240</v>
      </c>
      <c r="R48" s="5"/>
      <c r="S48" s="1"/>
      <c r="T48" s="1">
        <f t="shared" si="14"/>
        <v>14.141414141414142</v>
      </c>
      <c r="U48" s="1">
        <f t="shared" si="15"/>
        <v>11.717171717171718</v>
      </c>
      <c r="V48" s="1">
        <v>119</v>
      </c>
      <c r="W48" s="1">
        <v>121</v>
      </c>
      <c r="X48" s="1">
        <v>141.19999999999999</v>
      </c>
      <c r="Y48" s="1">
        <v>8</v>
      </c>
      <c r="Z48" s="1">
        <v>126</v>
      </c>
      <c r="AA48" s="1" t="s">
        <v>39</v>
      </c>
      <c r="AB48" s="1">
        <f t="shared" si="16"/>
        <v>226</v>
      </c>
      <c r="AC48" s="6">
        <v>5</v>
      </c>
      <c r="AD48" s="10">
        <f>MROUND(P48,AC48*AF48)/AC48</f>
        <v>48</v>
      </c>
      <c r="AE48" s="1">
        <f>AD48*AC48*G48</f>
        <v>240</v>
      </c>
      <c r="AF48" s="1">
        <f>VLOOKUP(A48,[1]Sheet!$A:$AH,33,0)</f>
        <v>12</v>
      </c>
      <c r="AG48" s="1">
        <f>VLOOKUP(A48,[1]Sheet!$A:$AH,34,0)</f>
        <v>144</v>
      </c>
      <c r="AH48" s="14">
        <f>AD48/AG48</f>
        <v>0.33333333333333331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89</v>
      </c>
      <c r="B49" s="1" t="s">
        <v>38</v>
      </c>
      <c r="C49" s="1">
        <v>192</v>
      </c>
      <c r="D49" s="1"/>
      <c r="E49" s="1">
        <v>25</v>
      </c>
      <c r="F49" s="1">
        <v>167</v>
      </c>
      <c r="G49" s="6">
        <v>0.4</v>
      </c>
      <c r="H49" s="1">
        <v>180</v>
      </c>
      <c r="I49" s="1" t="s">
        <v>36</v>
      </c>
      <c r="J49" s="1">
        <v>25</v>
      </c>
      <c r="K49" s="1">
        <f t="shared" si="12"/>
        <v>0</v>
      </c>
      <c r="L49" s="1"/>
      <c r="M49" s="1"/>
      <c r="N49" s="1">
        <v>0</v>
      </c>
      <c r="O49" s="1">
        <f t="shared" si="13"/>
        <v>5</v>
      </c>
      <c r="P49" s="5"/>
      <c r="Q49" s="5">
        <f>AC49*AD49</f>
        <v>0</v>
      </c>
      <c r="R49" s="5"/>
      <c r="S49" s="1"/>
      <c r="T49" s="1">
        <f t="shared" si="14"/>
        <v>33.4</v>
      </c>
      <c r="U49" s="1">
        <f t="shared" si="15"/>
        <v>33.4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25" t="s">
        <v>132</v>
      </c>
      <c r="AB49" s="1">
        <f t="shared" si="16"/>
        <v>0</v>
      </c>
      <c r="AC49" s="6">
        <v>16</v>
      </c>
      <c r="AD49" s="10">
        <f>MROUND(P49,AC49*AF49)/AC49</f>
        <v>0</v>
      </c>
      <c r="AE49" s="1">
        <f>AD49*AC49*G49</f>
        <v>0</v>
      </c>
      <c r="AF49" s="1">
        <f>VLOOKUP(A49,[1]Sheet!$A:$AH,33,0)</f>
        <v>12</v>
      </c>
      <c r="AG49" s="1">
        <f>VLOOKUP(A49,[1]Sheet!$A:$AH,34,0)</f>
        <v>84</v>
      </c>
      <c r="AH49" s="14">
        <f>AD49/AG49</f>
        <v>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90</v>
      </c>
      <c r="B50" s="1" t="s">
        <v>38</v>
      </c>
      <c r="C50" s="1">
        <v>120</v>
      </c>
      <c r="D50" s="1"/>
      <c r="E50" s="1">
        <v>80</v>
      </c>
      <c r="F50" s="1">
        <v>40</v>
      </c>
      <c r="G50" s="6">
        <v>0.7</v>
      </c>
      <c r="H50" s="1">
        <v>180</v>
      </c>
      <c r="I50" s="1" t="s">
        <v>36</v>
      </c>
      <c r="J50" s="1">
        <v>80</v>
      </c>
      <c r="K50" s="1">
        <f t="shared" si="12"/>
        <v>0</v>
      </c>
      <c r="L50" s="1"/>
      <c r="M50" s="1"/>
      <c r="N50" s="1">
        <v>0</v>
      </c>
      <c r="O50" s="1">
        <f t="shared" si="13"/>
        <v>16</v>
      </c>
      <c r="P50" s="5">
        <f>14*O50-N50-F50</f>
        <v>184</v>
      </c>
      <c r="Q50" s="5">
        <f>AC50*AD50</f>
        <v>240</v>
      </c>
      <c r="R50" s="5"/>
      <c r="S50" s="1"/>
      <c r="T50" s="1">
        <f t="shared" si="14"/>
        <v>17.5</v>
      </c>
      <c r="U50" s="1">
        <f t="shared" si="15"/>
        <v>2.5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 t="s">
        <v>48</v>
      </c>
      <c r="AB50" s="1">
        <f t="shared" si="16"/>
        <v>128.79999999999998</v>
      </c>
      <c r="AC50" s="6">
        <v>10</v>
      </c>
      <c r="AD50" s="10">
        <f>MROUND(P50,AC50*AF50)/AC50</f>
        <v>24</v>
      </c>
      <c r="AE50" s="1">
        <f>AD50*AC50*G50</f>
        <v>168</v>
      </c>
      <c r="AF50" s="1">
        <f>VLOOKUP(A50,[1]Sheet!$A:$AH,33,0)</f>
        <v>12</v>
      </c>
      <c r="AG50" s="1">
        <f>VLOOKUP(A50,[1]Sheet!$A:$AH,34,0)</f>
        <v>84</v>
      </c>
      <c r="AH50" s="14">
        <f>AD50/AG50</f>
        <v>0.2857142857142857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21" t="s">
        <v>91</v>
      </c>
      <c r="B51" s="21" t="s">
        <v>38</v>
      </c>
      <c r="C51" s="21">
        <v>261</v>
      </c>
      <c r="D51" s="21"/>
      <c r="E51" s="21">
        <v>128</v>
      </c>
      <c r="F51" s="21"/>
      <c r="G51" s="22">
        <v>0</v>
      </c>
      <c r="H51" s="21">
        <v>180</v>
      </c>
      <c r="I51" s="21" t="s">
        <v>56</v>
      </c>
      <c r="J51" s="21">
        <v>393</v>
      </c>
      <c r="K51" s="21">
        <f t="shared" si="12"/>
        <v>-265</v>
      </c>
      <c r="L51" s="21"/>
      <c r="M51" s="21"/>
      <c r="N51" s="21"/>
      <c r="O51" s="21">
        <f t="shared" si="13"/>
        <v>25.6</v>
      </c>
      <c r="P51" s="23"/>
      <c r="Q51" s="23"/>
      <c r="R51" s="23"/>
      <c r="S51" s="21"/>
      <c r="T51" s="21">
        <f t="shared" si="14"/>
        <v>0</v>
      </c>
      <c r="U51" s="21">
        <f t="shared" si="15"/>
        <v>0</v>
      </c>
      <c r="V51" s="21">
        <v>82.4</v>
      </c>
      <c r="W51" s="21">
        <v>29.2</v>
      </c>
      <c r="X51" s="21">
        <v>47</v>
      </c>
      <c r="Y51" s="21">
        <v>3.2</v>
      </c>
      <c r="Z51" s="21">
        <v>131.80000000000001</v>
      </c>
      <c r="AA51" s="21" t="s">
        <v>81</v>
      </c>
      <c r="AB51" s="21">
        <f t="shared" si="16"/>
        <v>0</v>
      </c>
      <c r="AC51" s="22">
        <v>0</v>
      </c>
      <c r="AD51" s="24"/>
      <c r="AE51" s="21"/>
      <c r="AF51" s="21"/>
      <c r="AG51" s="21"/>
      <c r="AH51" s="14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21" t="s">
        <v>92</v>
      </c>
      <c r="B52" s="21" t="s">
        <v>38</v>
      </c>
      <c r="C52" s="21">
        <v>49</v>
      </c>
      <c r="D52" s="21"/>
      <c r="E52" s="21"/>
      <c r="F52" s="21">
        <v>1</v>
      </c>
      <c r="G52" s="22">
        <v>0</v>
      </c>
      <c r="H52" s="21">
        <v>180</v>
      </c>
      <c r="I52" s="21" t="s">
        <v>56</v>
      </c>
      <c r="J52" s="21">
        <v>214</v>
      </c>
      <c r="K52" s="21">
        <f t="shared" si="12"/>
        <v>-214</v>
      </c>
      <c r="L52" s="21"/>
      <c r="M52" s="21"/>
      <c r="N52" s="21"/>
      <c r="O52" s="21">
        <f t="shared" si="13"/>
        <v>0</v>
      </c>
      <c r="P52" s="23"/>
      <c r="Q52" s="23"/>
      <c r="R52" s="23"/>
      <c r="S52" s="21"/>
      <c r="T52" s="21" t="e">
        <f t="shared" si="14"/>
        <v>#DIV/0!</v>
      </c>
      <c r="U52" s="21" t="e">
        <f t="shared" si="15"/>
        <v>#DIV/0!</v>
      </c>
      <c r="V52" s="21">
        <v>33.200000000000003</v>
      </c>
      <c r="W52" s="21">
        <v>21</v>
      </c>
      <c r="X52" s="21">
        <v>14.4</v>
      </c>
      <c r="Y52" s="21">
        <v>9.6</v>
      </c>
      <c r="Z52" s="21">
        <v>12.8</v>
      </c>
      <c r="AA52" s="21" t="s">
        <v>81</v>
      </c>
      <c r="AB52" s="21">
        <f t="shared" si="16"/>
        <v>0</v>
      </c>
      <c r="AC52" s="22">
        <v>0</v>
      </c>
      <c r="AD52" s="24"/>
      <c r="AE52" s="21"/>
      <c r="AF52" s="21"/>
      <c r="AG52" s="21"/>
      <c r="AH52" s="14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93</v>
      </c>
      <c r="B53" s="1" t="s">
        <v>38</v>
      </c>
      <c r="C53" s="1">
        <v>192</v>
      </c>
      <c r="D53" s="1"/>
      <c r="E53" s="1">
        <v>42</v>
      </c>
      <c r="F53" s="1">
        <v>150</v>
      </c>
      <c r="G53" s="6">
        <v>0.4</v>
      </c>
      <c r="H53" s="1">
        <v>180</v>
      </c>
      <c r="I53" s="1" t="s">
        <v>36</v>
      </c>
      <c r="J53" s="1">
        <v>42</v>
      </c>
      <c r="K53" s="1">
        <f t="shared" si="12"/>
        <v>0</v>
      </c>
      <c r="L53" s="1"/>
      <c r="M53" s="1"/>
      <c r="N53" s="1">
        <v>0</v>
      </c>
      <c r="O53" s="1">
        <f t="shared" si="13"/>
        <v>8.4</v>
      </c>
      <c r="P53" s="5"/>
      <c r="Q53" s="5">
        <f t="shared" ref="Q53:Q60" si="21">AC53*AD53</f>
        <v>0</v>
      </c>
      <c r="R53" s="5"/>
      <c r="S53" s="1"/>
      <c r="T53" s="1">
        <f t="shared" si="14"/>
        <v>17.857142857142858</v>
      </c>
      <c r="U53" s="1">
        <f t="shared" si="15"/>
        <v>17.857142857142858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 t="s">
        <v>48</v>
      </c>
      <c r="AB53" s="1">
        <f t="shared" si="16"/>
        <v>0</v>
      </c>
      <c r="AC53" s="6">
        <v>16</v>
      </c>
      <c r="AD53" s="10">
        <f t="shared" ref="AD53:AD60" si="22">MROUND(P53,AC53*AF53)/AC53</f>
        <v>0</v>
      </c>
      <c r="AE53" s="1">
        <f t="shared" ref="AE53:AE60" si="23">AD53*AC53*G53</f>
        <v>0</v>
      </c>
      <c r="AF53" s="1">
        <f>VLOOKUP(A53,[1]Sheet!$A:$AH,33,0)</f>
        <v>12</v>
      </c>
      <c r="AG53" s="1">
        <f>VLOOKUP(A53,[1]Sheet!$A:$AH,34,0)</f>
        <v>84</v>
      </c>
      <c r="AH53" s="14">
        <f t="shared" ref="AH53:AH60" si="24">AD53/AG53</f>
        <v>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94</v>
      </c>
      <c r="B54" s="1" t="s">
        <v>38</v>
      </c>
      <c r="C54" s="1">
        <v>120</v>
      </c>
      <c r="D54" s="1"/>
      <c r="E54" s="1">
        <v>37</v>
      </c>
      <c r="F54" s="1">
        <v>83</v>
      </c>
      <c r="G54" s="6">
        <v>0.7</v>
      </c>
      <c r="H54" s="1">
        <v>180</v>
      </c>
      <c r="I54" s="1" t="s">
        <v>36</v>
      </c>
      <c r="J54" s="1">
        <v>37</v>
      </c>
      <c r="K54" s="1">
        <f t="shared" si="12"/>
        <v>0</v>
      </c>
      <c r="L54" s="1"/>
      <c r="M54" s="1"/>
      <c r="N54" s="1">
        <v>0</v>
      </c>
      <c r="O54" s="1">
        <f t="shared" si="13"/>
        <v>7.4</v>
      </c>
      <c r="P54" s="5">
        <f>20*O54-N54-F54</f>
        <v>65</v>
      </c>
      <c r="Q54" s="5">
        <f t="shared" si="21"/>
        <v>120</v>
      </c>
      <c r="R54" s="5"/>
      <c r="S54" s="1"/>
      <c r="T54" s="1">
        <f t="shared" si="14"/>
        <v>27.432432432432432</v>
      </c>
      <c r="U54" s="1">
        <f t="shared" si="15"/>
        <v>11.216216216216216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 t="s">
        <v>48</v>
      </c>
      <c r="AB54" s="1">
        <f t="shared" si="16"/>
        <v>45.5</v>
      </c>
      <c r="AC54" s="6">
        <v>10</v>
      </c>
      <c r="AD54" s="10">
        <f t="shared" si="22"/>
        <v>12</v>
      </c>
      <c r="AE54" s="1">
        <f t="shared" si="23"/>
        <v>84</v>
      </c>
      <c r="AF54" s="1">
        <f>VLOOKUP(A54,[1]Sheet!$A:$AH,33,0)</f>
        <v>12</v>
      </c>
      <c r="AG54" s="1">
        <f>VLOOKUP(A54,[1]Sheet!$A:$AH,34,0)</f>
        <v>84</v>
      </c>
      <c r="AH54" s="14">
        <f t="shared" si="24"/>
        <v>0.14285714285714285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95</v>
      </c>
      <c r="B55" s="1" t="s">
        <v>38</v>
      </c>
      <c r="C55" s="1">
        <v>1</v>
      </c>
      <c r="D55" s="1"/>
      <c r="E55" s="1">
        <v>1</v>
      </c>
      <c r="F55" s="1"/>
      <c r="G55" s="6">
        <v>0.7</v>
      </c>
      <c r="H55" s="1">
        <v>180</v>
      </c>
      <c r="I55" s="1" t="s">
        <v>36</v>
      </c>
      <c r="J55" s="1">
        <v>1</v>
      </c>
      <c r="K55" s="1">
        <f t="shared" si="12"/>
        <v>0</v>
      </c>
      <c r="L55" s="1"/>
      <c r="M55" s="1"/>
      <c r="N55" s="1">
        <v>120</v>
      </c>
      <c r="O55" s="1">
        <f t="shared" si="13"/>
        <v>0.2</v>
      </c>
      <c r="P55" s="5"/>
      <c r="Q55" s="5">
        <f t="shared" si="21"/>
        <v>0</v>
      </c>
      <c r="R55" s="5"/>
      <c r="S55" s="1"/>
      <c r="T55" s="1">
        <f t="shared" si="14"/>
        <v>600</v>
      </c>
      <c r="U55" s="1">
        <f t="shared" si="15"/>
        <v>600</v>
      </c>
      <c r="V55" s="1">
        <v>2.2000000000000002</v>
      </c>
      <c r="W55" s="1">
        <v>12.4</v>
      </c>
      <c r="X55" s="1">
        <v>4.8</v>
      </c>
      <c r="Y55" s="1">
        <v>0</v>
      </c>
      <c r="Z55" s="1">
        <v>6.4</v>
      </c>
      <c r="AA55" s="1" t="s">
        <v>96</v>
      </c>
      <c r="AB55" s="1">
        <f t="shared" si="16"/>
        <v>0</v>
      </c>
      <c r="AC55" s="6">
        <v>10</v>
      </c>
      <c r="AD55" s="10">
        <f t="shared" si="22"/>
        <v>0</v>
      </c>
      <c r="AE55" s="1">
        <f t="shared" si="23"/>
        <v>0</v>
      </c>
      <c r="AF55" s="1">
        <f>VLOOKUP(A55,[1]Sheet!$A:$AH,33,0)</f>
        <v>12</v>
      </c>
      <c r="AG55" s="1">
        <f>VLOOKUP(A55,[1]Sheet!$A:$AH,34,0)</f>
        <v>84</v>
      </c>
      <c r="AH55" s="14">
        <f t="shared" si="24"/>
        <v>0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97</v>
      </c>
      <c r="B56" s="1" t="s">
        <v>38</v>
      </c>
      <c r="C56" s="1">
        <v>85</v>
      </c>
      <c r="D56" s="1"/>
      <c r="E56" s="1">
        <v>46</v>
      </c>
      <c r="F56" s="1">
        <v>18</v>
      </c>
      <c r="G56" s="6">
        <v>0.7</v>
      </c>
      <c r="H56" s="1">
        <v>180</v>
      </c>
      <c r="I56" s="1" t="s">
        <v>36</v>
      </c>
      <c r="J56" s="1">
        <v>44</v>
      </c>
      <c r="K56" s="1">
        <f t="shared" si="12"/>
        <v>2</v>
      </c>
      <c r="L56" s="1"/>
      <c r="M56" s="1"/>
      <c r="N56" s="1">
        <v>192</v>
      </c>
      <c r="O56" s="1">
        <f t="shared" si="13"/>
        <v>9.1999999999999993</v>
      </c>
      <c r="P56" s="5"/>
      <c r="Q56" s="5">
        <f t="shared" si="21"/>
        <v>0</v>
      </c>
      <c r="R56" s="5"/>
      <c r="S56" s="1"/>
      <c r="T56" s="1">
        <f t="shared" si="14"/>
        <v>22.826086956521742</v>
      </c>
      <c r="U56" s="1">
        <f t="shared" si="15"/>
        <v>22.826086956521742</v>
      </c>
      <c r="V56" s="1">
        <v>21.4</v>
      </c>
      <c r="W56" s="1">
        <v>10</v>
      </c>
      <c r="X56" s="1">
        <v>13.6</v>
      </c>
      <c r="Y56" s="1">
        <v>0</v>
      </c>
      <c r="Z56" s="1">
        <v>25</v>
      </c>
      <c r="AA56" s="1" t="s">
        <v>39</v>
      </c>
      <c r="AB56" s="1">
        <f t="shared" si="16"/>
        <v>0</v>
      </c>
      <c r="AC56" s="6">
        <v>8</v>
      </c>
      <c r="AD56" s="10">
        <f t="shared" si="22"/>
        <v>0</v>
      </c>
      <c r="AE56" s="1">
        <f t="shared" si="23"/>
        <v>0</v>
      </c>
      <c r="AF56" s="1">
        <f>VLOOKUP(A56,[1]Sheet!$A:$AH,33,0)</f>
        <v>12</v>
      </c>
      <c r="AG56" s="1">
        <f>VLOOKUP(A56,[1]Sheet!$A:$AH,34,0)</f>
        <v>84</v>
      </c>
      <c r="AH56" s="14">
        <f t="shared" si="24"/>
        <v>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98</v>
      </c>
      <c r="B57" s="1" t="s">
        <v>38</v>
      </c>
      <c r="C57" s="1">
        <v>5</v>
      </c>
      <c r="D57" s="1">
        <v>11</v>
      </c>
      <c r="E57" s="1">
        <v>16</v>
      </c>
      <c r="F57" s="1"/>
      <c r="G57" s="6">
        <v>0.7</v>
      </c>
      <c r="H57" s="1">
        <v>180</v>
      </c>
      <c r="I57" s="1" t="s">
        <v>36</v>
      </c>
      <c r="J57" s="1">
        <v>15</v>
      </c>
      <c r="K57" s="1">
        <f t="shared" si="12"/>
        <v>1</v>
      </c>
      <c r="L57" s="1"/>
      <c r="M57" s="1"/>
      <c r="N57" s="1">
        <v>192</v>
      </c>
      <c r="O57" s="1">
        <f t="shared" si="13"/>
        <v>3.2</v>
      </c>
      <c r="P57" s="5"/>
      <c r="Q57" s="5">
        <f t="shared" si="21"/>
        <v>0</v>
      </c>
      <c r="R57" s="5"/>
      <c r="S57" s="1"/>
      <c r="T57" s="1">
        <f t="shared" si="14"/>
        <v>60</v>
      </c>
      <c r="U57" s="1">
        <f t="shared" si="15"/>
        <v>60</v>
      </c>
      <c r="V57" s="1">
        <v>15.6</v>
      </c>
      <c r="W57" s="1">
        <v>14.6</v>
      </c>
      <c r="X57" s="1">
        <v>7</v>
      </c>
      <c r="Y57" s="1">
        <v>0</v>
      </c>
      <c r="Z57" s="1">
        <v>10.199999999999999</v>
      </c>
      <c r="AA57" s="1" t="s">
        <v>44</v>
      </c>
      <c r="AB57" s="1">
        <f t="shared" si="16"/>
        <v>0</v>
      </c>
      <c r="AC57" s="6">
        <v>8</v>
      </c>
      <c r="AD57" s="10">
        <f t="shared" si="22"/>
        <v>0</v>
      </c>
      <c r="AE57" s="1">
        <f t="shared" si="23"/>
        <v>0</v>
      </c>
      <c r="AF57" s="1">
        <f>VLOOKUP(A57,[1]Sheet!$A:$AH,33,0)</f>
        <v>12</v>
      </c>
      <c r="AG57" s="1">
        <f>VLOOKUP(A57,[1]Sheet!$A:$AH,34,0)</f>
        <v>84</v>
      </c>
      <c r="AH57" s="14">
        <f t="shared" si="24"/>
        <v>0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99</v>
      </c>
      <c r="B58" s="1" t="s">
        <v>38</v>
      </c>
      <c r="C58" s="1">
        <v>43</v>
      </c>
      <c r="D58" s="1"/>
      <c r="E58" s="1">
        <v>26</v>
      </c>
      <c r="F58" s="1"/>
      <c r="G58" s="6">
        <v>0.7</v>
      </c>
      <c r="H58" s="1">
        <v>180</v>
      </c>
      <c r="I58" s="1" t="s">
        <v>36</v>
      </c>
      <c r="J58" s="1">
        <v>40</v>
      </c>
      <c r="K58" s="1">
        <f t="shared" si="12"/>
        <v>-14</v>
      </c>
      <c r="L58" s="1"/>
      <c r="M58" s="1"/>
      <c r="N58" s="1">
        <v>192</v>
      </c>
      <c r="O58" s="1">
        <f t="shared" si="13"/>
        <v>5.2</v>
      </c>
      <c r="P58" s="5"/>
      <c r="Q58" s="5">
        <f t="shared" si="21"/>
        <v>0</v>
      </c>
      <c r="R58" s="5"/>
      <c r="S58" s="1"/>
      <c r="T58" s="1">
        <f t="shared" si="14"/>
        <v>36.92307692307692</v>
      </c>
      <c r="U58" s="1">
        <f t="shared" si="15"/>
        <v>36.92307692307692</v>
      </c>
      <c r="V58" s="1">
        <v>13</v>
      </c>
      <c r="W58" s="1">
        <v>6</v>
      </c>
      <c r="X58" s="1">
        <v>9</v>
      </c>
      <c r="Y58" s="1">
        <v>0</v>
      </c>
      <c r="Z58" s="1">
        <v>9</v>
      </c>
      <c r="AA58" s="1" t="s">
        <v>39</v>
      </c>
      <c r="AB58" s="1">
        <f t="shared" si="16"/>
        <v>0</v>
      </c>
      <c r="AC58" s="6">
        <v>8</v>
      </c>
      <c r="AD58" s="10">
        <f t="shared" si="22"/>
        <v>0</v>
      </c>
      <c r="AE58" s="1">
        <f t="shared" si="23"/>
        <v>0</v>
      </c>
      <c r="AF58" s="1">
        <f>VLOOKUP(A58,[1]Sheet!$A:$AH,33,0)</f>
        <v>12</v>
      </c>
      <c r="AG58" s="1">
        <f>VLOOKUP(A58,[1]Sheet!$A:$AH,34,0)</f>
        <v>84</v>
      </c>
      <c r="AH58" s="14">
        <f t="shared" si="24"/>
        <v>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100</v>
      </c>
      <c r="B59" s="1" t="s">
        <v>38</v>
      </c>
      <c r="C59" s="1">
        <v>79</v>
      </c>
      <c r="D59" s="1">
        <v>1</v>
      </c>
      <c r="E59" s="1">
        <v>27</v>
      </c>
      <c r="F59" s="1">
        <v>2</v>
      </c>
      <c r="G59" s="6">
        <v>0.7</v>
      </c>
      <c r="H59" s="1">
        <v>180</v>
      </c>
      <c r="I59" s="1" t="s">
        <v>36</v>
      </c>
      <c r="J59" s="1">
        <v>29</v>
      </c>
      <c r="K59" s="1">
        <f t="shared" si="12"/>
        <v>-2</v>
      </c>
      <c r="L59" s="1"/>
      <c r="M59" s="1"/>
      <c r="N59" s="1">
        <v>384</v>
      </c>
      <c r="O59" s="1">
        <f t="shared" si="13"/>
        <v>5.4</v>
      </c>
      <c r="P59" s="5"/>
      <c r="Q59" s="5">
        <f t="shared" si="21"/>
        <v>0</v>
      </c>
      <c r="R59" s="5"/>
      <c r="S59" s="1"/>
      <c r="T59" s="1">
        <f t="shared" si="14"/>
        <v>71.481481481481481</v>
      </c>
      <c r="U59" s="1">
        <f t="shared" si="15"/>
        <v>71.481481481481481</v>
      </c>
      <c r="V59" s="1">
        <v>29.2</v>
      </c>
      <c r="W59" s="1">
        <v>3.6</v>
      </c>
      <c r="X59" s="1">
        <v>14.4</v>
      </c>
      <c r="Y59" s="1">
        <v>6.6</v>
      </c>
      <c r="Z59" s="1">
        <v>10.6</v>
      </c>
      <c r="AA59" s="1" t="s">
        <v>39</v>
      </c>
      <c r="AB59" s="1">
        <f t="shared" si="16"/>
        <v>0</v>
      </c>
      <c r="AC59" s="6">
        <v>8</v>
      </c>
      <c r="AD59" s="10">
        <f t="shared" si="22"/>
        <v>0</v>
      </c>
      <c r="AE59" s="1">
        <f t="shared" si="23"/>
        <v>0</v>
      </c>
      <c r="AF59" s="1">
        <f>VLOOKUP(A59,[1]Sheet!$A:$AH,33,0)</f>
        <v>12</v>
      </c>
      <c r="AG59" s="1">
        <f>VLOOKUP(A59,[1]Sheet!$A:$AH,34,0)</f>
        <v>84</v>
      </c>
      <c r="AH59" s="14">
        <f t="shared" si="24"/>
        <v>0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101</v>
      </c>
      <c r="B60" s="1" t="s">
        <v>38</v>
      </c>
      <c r="C60" s="1">
        <v>88</v>
      </c>
      <c r="D60" s="1"/>
      <c r="E60" s="1">
        <v>77</v>
      </c>
      <c r="F60" s="1">
        <v>9</v>
      </c>
      <c r="G60" s="6">
        <v>0.9</v>
      </c>
      <c r="H60" s="1">
        <v>180</v>
      </c>
      <c r="I60" s="1" t="s">
        <v>36</v>
      </c>
      <c r="J60" s="1">
        <v>77</v>
      </c>
      <c r="K60" s="1">
        <f t="shared" si="12"/>
        <v>0</v>
      </c>
      <c r="L60" s="1"/>
      <c r="M60" s="1"/>
      <c r="N60" s="1">
        <v>192</v>
      </c>
      <c r="O60" s="1">
        <f t="shared" si="13"/>
        <v>15.4</v>
      </c>
      <c r="P60" s="5">
        <f>17*O60-N60-F60</f>
        <v>60.800000000000011</v>
      </c>
      <c r="Q60" s="5">
        <f t="shared" si="21"/>
        <v>96</v>
      </c>
      <c r="R60" s="5"/>
      <c r="S60" s="1"/>
      <c r="T60" s="1">
        <f t="shared" si="14"/>
        <v>19.285714285714285</v>
      </c>
      <c r="U60" s="1">
        <f t="shared" si="15"/>
        <v>13.051948051948052</v>
      </c>
      <c r="V60" s="1">
        <v>20.399999999999999</v>
      </c>
      <c r="W60" s="1">
        <v>0.4</v>
      </c>
      <c r="X60" s="1">
        <v>20.6</v>
      </c>
      <c r="Y60" s="1">
        <v>3.4</v>
      </c>
      <c r="Z60" s="1">
        <v>13.6</v>
      </c>
      <c r="AA60" s="1" t="s">
        <v>39</v>
      </c>
      <c r="AB60" s="1">
        <f t="shared" si="16"/>
        <v>54.720000000000013</v>
      </c>
      <c r="AC60" s="6">
        <v>8</v>
      </c>
      <c r="AD60" s="10">
        <f t="shared" si="22"/>
        <v>12</v>
      </c>
      <c r="AE60" s="1">
        <f t="shared" si="23"/>
        <v>86.4</v>
      </c>
      <c r="AF60" s="1">
        <f>VLOOKUP(A60,[1]Sheet!$A:$AH,33,0)</f>
        <v>12</v>
      </c>
      <c r="AG60" s="1">
        <f>VLOOKUP(A60,[1]Sheet!$A:$AH,34,0)</f>
        <v>84</v>
      </c>
      <c r="AH60" s="14">
        <f t="shared" si="24"/>
        <v>0.14285714285714285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102</v>
      </c>
      <c r="B61" s="1" t="s">
        <v>38</v>
      </c>
      <c r="C61" s="1">
        <v>107</v>
      </c>
      <c r="D61" s="1"/>
      <c r="E61" s="1">
        <v>80</v>
      </c>
      <c r="F61" s="1">
        <v>15</v>
      </c>
      <c r="G61" s="6">
        <v>0.9</v>
      </c>
      <c r="H61" s="1">
        <v>180</v>
      </c>
      <c r="I61" s="1" t="s">
        <v>36</v>
      </c>
      <c r="J61" s="1">
        <v>80</v>
      </c>
      <c r="K61" s="1">
        <f t="shared" ref="K61:K66" si="25">E61-J61</f>
        <v>0</v>
      </c>
      <c r="L61" s="1"/>
      <c r="M61" s="1"/>
      <c r="N61" s="1">
        <v>192</v>
      </c>
      <c r="O61" s="1">
        <f t="shared" si="2"/>
        <v>16</v>
      </c>
      <c r="P61" s="5">
        <f t="shared" ref="P61" si="26">16*O61-N61-F61</f>
        <v>49</v>
      </c>
      <c r="Q61" s="5">
        <f t="shared" ref="Q61:Q62" si="27">AC61*AD61</f>
        <v>96</v>
      </c>
      <c r="R61" s="5"/>
      <c r="S61" s="1"/>
      <c r="T61" s="1">
        <f t="shared" si="3"/>
        <v>18.9375</v>
      </c>
      <c r="U61" s="1">
        <f t="shared" si="4"/>
        <v>12.9375</v>
      </c>
      <c r="V61" s="1">
        <v>18.600000000000001</v>
      </c>
      <c r="W61" s="1">
        <v>10</v>
      </c>
      <c r="X61" s="1">
        <v>22.4</v>
      </c>
      <c r="Y61" s="1">
        <v>6.8</v>
      </c>
      <c r="Z61" s="1">
        <v>11.2</v>
      </c>
      <c r="AA61" s="1" t="s">
        <v>39</v>
      </c>
      <c r="AB61" s="1">
        <f t="shared" si="5"/>
        <v>44.1</v>
      </c>
      <c r="AC61" s="6">
        <v>8</v>
      </c>
      <c r="AD61" s="10">
        <f t="shared" ref="AD61:AD62" si="28">MROUND(P61,AC61*AF61)/AC61</f>
        <v>12</v>
      </c>
      <c r="AE61" s="1">
        <f t="shared" ref="AE61:AE62" si="29">AD61*AC61*G61</f>
        <v>86.4</v>
      </c>
      <c r="AF61" s="1">
        <f>VLOOKUP(A61,[1]Sheet!$A:$AH,33,0)</f>
        <v>12</v>
      </c>
      <c r="AG61" s="1">
        <f>VLOOKUP(A61,[1]Sheet!$A:$AH,34,0)</f>
        <v>84</v>
      </c>
      <c r="AH61" s="14">
        <f t="shared" ref="AH61:AH62" si="30">AD61/AG61</f>
        <v>0.14285714285714285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34" t="s">
        <v>103</v>
      </c>
      <c r="B62" s="1" t="s">
        <v>34</v>
      </c>
      <c r="C62" s="1"/>
      <c r="D62" s="1"/>
      <c r="E62" s="1"/>
      <c r="F62" s="1"/>
      <c r="G62" s="6">
        <v>1</v>
      </c>
      <c r="H62" s="1">
        <v>180</v>
      </c>
      <c r="I62" s="1" t="s">
        <v>36</v>
      </c>
      <c r="J62" s="1"/>
      <c r="K62" s="1">
        <f t="shared" si="25"/>
        <v>0</v>
      </c>
      <c r="L62" s="1"/>
      <c r="M62" s="1"/>
      <c r="N62" s="1">
        <v>480</v>
      </c>
      <c r="O62" s="1">
        <f t="shared" si="2"/>
        <v>0</v>
      </c>
      <c r="P62" s="5"/>
      <c r="Q62" s="5">
        <f t="shared" si="27"/>
        <v>0</v>
      </c>
      <c r="R62" s="5"/>
      <c r="S62" s="1"/>
      <c r="T62" s="1" t="e">
        <f t="shared" si="3"/>
        <v>#DIV/0!</v>
      </c>
      <c r="U62" s="1" t="e">
        <f t="shared" si="4"/>
        <v>#DIV/0!</v>
      </c>
      <c r="V62" s="1">
        <v>56</v>
      </c>
      <c r="W62" s="1">
        <v>4</v>
      </c>
      <c r="X62" s="1">
        <v>38</v>
      </c>
      <c r="Y62" s="1">
        <v>5</v>
      </c>
      <c r="Z62" s="1">
        <v>52</v>
      </c>
      <c r="AA62" s="1"/>
      <c r="AB62" s="1">
        <f t="shared" si="5"/>
        <v>0</v>
      </c>
      <c r="AC62" s="6">
        <v>5</v>
      </c>
      <c r="AD62" s="10">
        <f t="shared" si="28"/>
        <v>0</v>
      </c>
      <c r="AE62" s="1">
        <f t="shared" si="29"/>
        <v>0</v>
      </c>
      <c r="AF62" s="1">
        <f>VLOOKUP(A62,[1]Sheet!$A:$AH,33,0)</f>
        <v>12</v>
      </c>
      <c r="AG62" s="1">
        <f>VLOOKUP(A62,[1]Sheet!$A:$AH,34,0)</f>
        <v>144</v>
      </c>
      <c r="AH62" s="14">
        <f t="shared" si="30"/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30" t="s">
        <v>104</v>
      </c>
      <c r="B63" s="26" t="s">
        <v>38</v>
      </c>
      <c r="C63" s="26"/>
      <c r="D63" s="26"/>
      <c r="E63" s="26"/>
      <c r="F63" s="26"/>
      <c r="G63" s="27">
        <v>0</v>
      </c>
      <c r="H63" s="26">
        <v>180</v>
      </c>
      <c r="I63" s="26" t="s">
        <v>36</v>
      </c>
      <c r="J63" s="26"/>
      <c r="K63" s="26">
        <f t="shared" si="25"/>
        <v>0</v>
      </c>
      <c r="L63" s="26"/>
      <c r="M63" s="26"/>
      <c r="N63" s="26"/>
      <c r="O63" s="26">
        <f t="shared" si="2"/>
        <v>0</v>
      </c>
      <c r="P63" s="28"/>
      <c r="Q63" s="28"/>
      <c r="R63" s="28"/>
      <c r="S63" s="26"/>
      <c r="T63" s="26" t="e">
        <f t="shared" si="3"/>
        <v>#DIV/0!</v>
      </c>
      <c r="U63" s="26" t="e">
        <f t="shared" si="4"/>
        <v>#DIV/0!</v>
      </c>
      <c r="V63" s="26">
        <v>0</v>
      </c>
      <c r="W63" s="26">
        <v>0</v>
      </c>
      <c r="X63" s="26">
        <v>0</v>
      </c>
      <c r="Y63" s="26">
        <v>0</v>
      </c>
      <c r="Z63" s="26">
        <v>0</v>
      </c>
      <c r="AA63" s="26" t="s">
        <v>105</v>
      </c>
      <c r="AB63" s="26">
        <f t="shared" si="5"/>
        <v>0</v>
      </c>
      <c r="AC63" s="27">
        <v>5</v>
      </c>
      <c r="AD63" s="29"/>
      <c r="AE63" s="26"/>
      <c r="AF63" s="26">
        <f>VLOOKUP(A63,[1]Sheet!$A:$AH,33,0)</f>
        <v>12</v>
      </c>
      <c r="AG63" s="26">
        <f>VLOOKUP(A63,[1]Sheet!$A:$AH,34,0)</f>
        <v>84</v>
      </c>
      <c r="AH63" s="14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106</v>
      </c>
      <c r="B64" s="1" t="s">
        <v>38</v>
      </c>
      <c r="C64" s="1">
        <v>54</v>
      </c>
      <c r="D64" s="1"/>
      <c r="E64" s="1">
        <v>37</v>
      </c>
      <c r="F64" s="1">
        <v>10</v>
      </c>
      <c r="G64" s="6">
        <v>0.2</v>
      </c>
      <c r="H64" s="1">
        <v>180</v>
      </c>
      <c r="I64" s="1" t="s">
        <v>36</v>
      </c>
      <c r="J64" s="1">
        <v>37</v>
      </c>
      <c r="K64" s="1">
        <f t="shared" si="25"/>
        <v>0</v>
      </c>
      <c r="L64" s="1"/>
      <c r="M64" s="1"/>
      <c r="N64" s="1">
        <v>144</v>
      </c>
      <c r="O64" s="1">
        <f t="shared" si="2"/>
        <v>7.4</v>
      </c>
      <c r="P64" s="5"/>
      <c r="Q64" s="5">
        <f t="shared" ref="Q64:Q67" si="31">AC64*AD64</f>
        <v>0</v>
      </c>
      <c r="R64" s="5"/>
      <c r="S64" s="1"/>
      <c r="T64" s="1">
        <f t="shared" si="3"/>
        <v>20.810810810810811</v>
      </c>
      <c r="U64" s="1">
        <f t="shared" si="4"/>
        <v>20.810810810810811</v>
      </c>
      <c r="V64" s="1">
        <v>13</v>
      </c>
      <c r="W64" s="1">
        <v>5.6</v>
      </c>
      <c r="X64" s="1">
        <v>11</v>
      </c>
      <c r="Y64" s="1">
        <v>3.4</v>
      </c>
      <c r="Z64" s="1">
        <v>1.4</v>
      </c>
      <c r="AA64" s="1" t="s">
        <v>39</v>
      </c>
      <c r="AB64" s="1">
        <f t="shared" si="5"/>
        <v>0</v>
      </c>
      <c r="AC64" s="6">
        <v>8</v>
      </c>
      <c r="AD64" s="10">
        <f t="shared" ref="AD64:AD67" si="32">MROUND(P64,AC64*AF64)/AC64</f>
        <v>0</v>
      </c>
      <c r="AE64" s="1">
        <f t="shared" ref="AE64:AE67" si="33">AD64*AC64*G64</f>
        <v>0</v>
      </c>
      <c r="AF64" s="1">
        <f>VLOOKUP(A64,[1]Sheet!$A:$AH,33,0)</f>
        <v>6</v>
      </c>
      <c r="AG64" s="1">
        <f>VLOOKUP(A64,[1]Sheet!$A:$AH,34,0)</f>
        <v>72</v>
      </c>
      <c r="AH64" s="14">
        <f t="shared" ref="AH64:AH67" si="34">AD64/AG64</f>
        <v>0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107</v>
      </c>
      <c r="B65" s="1" t="s">
        <v>38</v>
      </c>
      <c r="C65" s="1">
        <v>75</v>
      </c>
      <c r="D65" s="1"/>
      <c r="E65" s="1">
        <v>35</v>
      </c>
      <c r="F65" s="1">
        <v>33</v>
      </c>
      <c r="G65" s="6">
        <v>0.2</v>
      </c>
      <c r="H65" s="1">
        <v>180</v>
      </c>
      <c r="I65" s="1" t="s">
        <v>36</v>
      </c>
      <c r="J65" s="1">
        <v>35</v>
      </c>
      <c r="K65" s="1">
        <f t="shared" si="25"/>
        <v>0</v>
      </c>
      <c r="L65" s="1"/>
      <c r="M65" s="1"/>
      <c r="N65" s="1">
        <v>96</v>
      </c>
      <c r="O65" s="1">
        <f t="shared" si="2"/>
        <v>7</v>
      </c>
      <c r="P65" s="5"/>
      <c r="Q65" s="5">
        <f t="shared" si="31"/>
        <v>0</v>
      </c>
      <c r="R65" s="5"/>
      <c r="S65" s="1"/>
      <c r="T65" s="1">
        <f t="shared" si="3"/>
        <v>18.428571428571427</v>
      </c>
      <c r="U65" s="1">
        <f t="shared" si="4"/>
        <v>18.428571428571427</v>
      </c>
      <c r="V65" s="1">
        <v>13.2</v>
      </c>
      <c r="W65" s="1">
        <v>6.6</v>
      </c>
      <c r="X65" s="1">
        <v>10.4</v>
      </c>
      <c r="Y65" s="1">
        <v>2.6</v>
      </c>
      <c r="Z65" s="1">
        <v>1.4</v>
      </c>
      <c r="AA65" s="1" t="s">
        <v>39</v>
      </c>
      <c r="AB65" s="1">
        <f t="shared" si="5"/>
        <v>0</v>
      </c>
      <c r="AC65" s="6">
        <v>8</v>
      </c>
      <c r="AD65" s="10">
        <f t="shared" si="32"/>
        <v>0</v>
      </c>
      <c r="AE65" s="1">
        <f t="shared" si="33"/>
        <v>0</v>
      </c>
      <c r="AF65" s="1">
        <f>VLOOKUP(A65,[1]Sheet!$A:$AH,33,0)</f>
        <v>6</v>
      </c>
      <c r="AG65" s="1">
        <f>VLOOKUP(A65,[1]Sheet!$A:$AH,34,0)</f>
        <v>72</v>
      </c>
      <c r="AH65" s="14">
        <f t="shared" si="34"/>
        <v>0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31" t="s">
        <v>108</v>
      </c>
      <c r="B66" s="1" t="s">
        <v>38</v>
      </c>
      <c r="C66" s="1"/>
      <c r="D66" s="1"/>
      <c r="E66" s="1"/>
      <c r="F66" s="1"/>
      <c r="G66" s="6">
        <v>0.2</v>
      </c>
      <c r="H66" s="1">
        <v>180</v>
      </c>
      <c r="I66" s="1" t="s">
        <v>36</v>
      </c>
      <c r="J66" s="1"/>
      <c r="K66" s="1">
        <f t="shared" si="25"/>
        <v>0</v>
      </c>
      <c r="L66" s="1"/>
      <c r="M66" s="1"/>
      <c r="N66" s="31"/>
      <c r="O66" s="1">
        <f t="shared" si="2"/>
        <v>0</v>
      </c>
      <c r="P66" s="32">
        <v>48</v>
      </c>
      <c r="Q66" s="5">
        <f t="shared" si="31"/>
        <v>48</v>
      </c>
      <c r="R66" s="5"/>
      <c r="S66" s="1"/>
      <c r="T66" s="1" t="e">
        <f t="shared" si="3"/>
        <v>#DIV/0!</v>
      </c>
      <c r="U66" s="1" t="e">
        <f t="shared" si="4"/>
        <v>#DIV/0!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31" t="s">
        <v>74</v>
      </c>
      <c r="AB66" s="1">
        <f t="shared" si="5"/>
        <v>9.6000000000000014</v>
      </c>
      <c r="AC66" s="6">
        <v>8</v>
      </c>
      <c r="AD66" s="10">
        <f t="shared" si="32"/>
        <v>6</v>
      </c>
      <c r="AE66" s="1">
        <f t="shared" si="33"/>
        <v>9.6000000000000014</v>
      </c>
      <c r="AF66" s="1">
        <f>VLOOKUP(A66,[1]Sheet!$A:$AH,33,0)</f>
        <v>6</v>
      </c>
      <c r="AG66" s="1">
        <f>VLOOKUP(A66,[1]Sheet!$A:$AH,34,0)</f>
        <v>72</v>
      </c>
      <c r="AH66" s="14">
        <f t="shared" si="34"/>
        <v>8.3333333333333329E-2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109</v>
      </c>
      <c r="B67" s="1" t="s">
        <v>34</v>
      </c>
      <c r="C67" s="1">
        <v>1957.3</v>
      </c>
      <c r="D67" s="1"/>
      <c r="E67" s="1">
        <v>669.7</v>
      </c>
      <c r="F67" s="1">
        <v>1172.9000000000001</v>
      </c>
      <c r="G67" s="6">
        <v>1</v>
      </c>
      <c r="H67" s="1">
        <v>180</v>
      </c>
      <c r="I67" s="1" t="s">
        <v>36</v>
      </c>
      <c r="J67" s="1">
        <v>666.8</v>
      </c>
      <c r="K67" s="1">
        <f t="shared" ref="K67:K81" si="35">E67-J67</f>
        <v>2.9000000000000909</v>
      </c>
      <c r="L67" s="1"/>
      <c r="M67" s="1"/>
      <c r="N67" s="1">
        <v>0</v>
      </c>
      <c r="O67" s="1">
        <f t="shared" si="2"/>
        <v>133.94</v>
      </c>
      <c r="P67" s="5">
        <f t="shared" ref="P67" si="36">14*O67-N67-F67</f>
        <v>702.25999999999976</v>
      </c>
      <c r="Q67" s="5">
        <f t="shared" si="31"/>
        <v>725.2</v>
      </c>
      <c r="R67" s="5"/>
      <c r="S67" s="1"/>
      <c r="T67" s="1">
        <f t="shared" si="3"/>
        <v>14.171270718232046</v>
      </c>
      <c r="U67" s="1">
        <f t="shared" si="4"/>
        <v>8.7569060773480665</v>
      </c>
      <c r="V67" s="1">
        <v>142.82</v>
      </c>
      <c r="W67" s="1">
        <v>159.1</v>
      </c>
      <c r="X67" s="1">
        <v>192.32</v>
      </c>
      <c r="Y67" s="1">
        <v>79.179999999999993</v>
      </c>
      <c r="Z67" s="1">
        <v>170.18</v>
      </c>
      <c r="AA67" s="1" t="s">
        <v>54</v>
      </c>
      <c r="AB67" s="1">
        <f t="shared" si="5"/>
        <v>702.25999999999976</v>
      </c>
      <c r="AC67" s="6">
        <v>3.7</v>
      </c>
      <c r="AD67" s="10">
        <f t="shared" si="32"/>
        <v>196</v>
      </c>
      <c r="AE67" s="1">
        <f t="shared" si="33"/>
        <v>725.2</v>
      </c>
      <c r="AF67" s="1">
        <f>VLOOKUP(A67,[1]Sheet!$A:$AH,33,0)</f>
        <v>14</v>
      </c>
      <c r="AG67" s="1">
        <f>VLOOKUP(A67,[1]Sheet!$A:$AH,34,0)</f>
        <v>126</v>
      </c>
      <c r="AH67" s="14">
        <f t="shared" si="34"/>
        <v>1.5555555555555556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21" t="s">
        <v>110</v>
      </c>
      <c r="B68" s="21" t="s">
        <v>34</v>
      </c>
      <c r="C68" s="21">
        <v>18</v>
      </c>
      <c r="D68" s="21"/>
      <c r="E68" s="21">
        <v>6</v>
      </c>
      <c r="F68" s="21">
        <v>12</v>
      </c>
      <c r="G68" s="22">
        <v>0</v>
      </c>
      <c r="H68" s="21">
        <v>180</v>
      </c>
      <c r="I68" s="21" t="s">
        <v>56</v>
      </c>
      <c r="J68" s="21">
        <v>6</v>
      </c>
      <c r="K68" s="21">
        <f t="shared" si="35"/>
        <v>0</v>
      </c>
      <c r="L68" s="21"/>
      <c r="M68" s="21"/>
      <c r="N68" s="21"/>
      <c r="O68" s="21">
        <f t="shared" ref="O68:O81" si="37">E68/5</f>
        <v>1.2</v>
      </c>
      <c r="P68" s="23"/>
      <c r="Q68" s="23"/>
      <c r="R68" s="23"/>
      <c r="S68" s="21"/>
      <c r="T68" s="21">
        <f t="shared" ref="T68:T81" si="38">(F68+N68+Q68)/O68</f>
        <v>10</v>
      </c>
      <c r="U68" s="21">
        <f t="shared" ref="U68:U81" si="39">(F68+N68)/O68</f>
        <v>10</v>
      </c>
      <c r="V68" s="21">
        <v>0.6</v>
      </c>
      <c r="W68" s="21">
        <v>0</v>
      </c>
      <c r="X68" s="21">
        <v>1.2</v>
      </c>
      <c r="Y68" s="21">
        <v>0</v>
      </c>
      <c r="Z68" s="21">
        <v>0</v>
      </c>
      <c r="AA68" s="25" t="s">
        <v>131</v>
      </c>
      <c r="AB68" s="21">
        <f t="shared" ref="AB68:AB81" si="40">P68*G68</f>
        <v>0</v>
      </c>
      <c r="AC68" s="22">
        <v>0</v>
      </c>
      <c r="AD68" s="24"/>
      <c r="AE68" s="21"/>
      <c r="AF68" s="21"/>
      <c r="AG68" s="21"/>
      <c r="AH68" s="14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111</v>
      </c>
      <c r="B69" s="1" t="s">
        <v>38</v>
      </c>
      <c r="C69" s="1">
        <v>1181</v>
      </c>
      <c r="D69" s="1">
        <v>2</v>
      </c>
      <c r="E69" s="1">
        <v>460</v>
      </c>
      <c r="F69" s="1">
        <v>656</v>
      </c>
      <c r="G69" s="6">
        <v>0.25</v>
      </c>
      <c r="H69" s="1">
        <v>180</v>
      </c>
      <c r="I69" s="1" t="s">
        <v>36</v>
      </c>
      <c r="J69" s="1">
        <v>460</v>
      </c>
      <c r="K69" s="1">
        <f t="shared" si="35"/>
        <v>0</v>
      </c>
      <c r="L69" s="1"/>
      <c r="M69" s="1"/>
      <c r="N69" s="1">
        <v>0</v>
      </c>
      <c r="O69" s="1">
        <f t="shared" si="37"/>
        <v>92</v>
      </c>
      <c r="P69" s="5">
        <f>14*O69-N69-F69</f>
        <v>632</v>
      </c>
      <c r="Q69" s="5">
        <f>AC69*AD69</f>
        <v>672</v>
      </c>
      <c r="R69" s="5"/>
      <c r="S69" s="1"/>
      <c r="T69" s="1">
        <f t="shared" si="38"/>
        <v>14.434782608695652</v>
      </c>
      <c r="U69" s="1">
        <f t="shared" si="39"/>
        <v>7.1304347826086953</v>
      </c>
      <c r="V69" s="1">
        <v>85.6</v>
      </c>
      <c r="W69" s="1">
        <v>128.19999999999999</v>
      </c>
      <c r="X69" s="1">
        <v>24.6</v>
      </c>
      <c r="Y69" s="1">
        <v>81.2</v>
      </c>
      <c r="Z69" s="1">
        <v>64.2</v>
      </c>
      <c r="AA69" s="1" t="s">
        <v>112</v>
      </c>
      <c r="AB69" s="1">
        <f t="shared" si="40"/>
        <v>158</v>
      </c>
      <c r="AC69" s="6">
        <v>12</v>
      </c>
      <c r="AD69" s="10">
        <f>MROUND(P69,AC69*AF69)/AC69</f>
        <v>56</v>
      </c>
      <c r="AE69" s="1">
        <f>AD69*AC69*G69</f>
        <v>168</v>
      </c>
      <c r="AF69" s="1">
        <f>VLOOKUP(A69,[1]Sheet!$A:$AH,33,0)</f>
        <v>14</v>
      </c>
      <c r="AG69" s="1">
        <f>VLOOKUP(A69,[1]Sheet!$A:$AH,34,0)</f>
        <v>70</v>
      </c>
      <c r="AH69" s="14">
        <f>AD69/AG69</f>
        <v>0.8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21" t="s">
        <v>113</v>
      </c>
      <c r="B70" s="21" t="s">
        <v>38</v>
      </c>
      <c r="C70" s="21"/>
      <c r="D70" s="21">
        <v>3</v>
      </c>
      <c r="E70" s="21">
        <v>1</v>
      </c>
      <c r="F70" s="21"/>
      <c r="G70" s="22">
        <v>0</v>
      </c>
      <c r="H70" s="21">
        <v>180</v>
      </c>
      <c r="I70" s="21" t="s">
        <v>56</v>
      </c>
      <c r="J70" s="21">
        <v>2</v>
      </c>
      <c r="K70" s="21">
        <f t="shared" si="35"/>
        <v>-1</v>
      </c>
      <c r="L70" s="21"/>
      <c r="M70" s="21"/>
      <c r="N70" s="21"/>
      <c r="O70" s="21">
        <f t="shared" si="37"/>
        <v>0.2</v>
      </c>
      <c r="P70" s="23"/>
      <c r="Q70" s="23"/>
      <c r="R70" s="23"/>
      <c r="S70" s="21"/>
      <c r="T70" s="21">
        <f t="shared" si="38"/>
        <v>0</v>
      </c>
      <c r="U70" s="21">
        <f t="shared" si="39"/>
        <v>0</v>
      </c>
      <c r="V70" s="21">
        <v>0.4</v>
      </c>
      <c r="W70" s="21">
        <v>0</v>
      </c>
      <c r="X70" s="21">
        <v>0</v>
      </c>
      <c r="Y70" s="21">
        <v>0</v>
      </c>
      <c r="Z70" s="21">
        <v>0</v>
      </c>
      <c r="AA70" s="21"/>
      <c r="AB70" s="21">
        <f t="shared" si="40"/>
        <v>0</v>
      </c>
      <c r="AC70" s="22">
        <v>0</v>
      </c>
      <c r="AD70" s="24"/>
      <c r="AE70" s="21"/>
      <c r="AF70" s="21"/>
      <c r="AG70" s="21"/>
      <c r="AH70" s="14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114</v>
      </c>
      <c r="B71" s="1" t="s">
        <v>38</v>
      </c>
      <c r="C71" s="1">
        <v>840</v>
      </c>
      <c r="D71" s="1"/>
      <c r="E71" s="1">
        <v>277</v>
      </c>
      <c r="F71" s="1">
        <v>542</v>
      </c>
      <c r="G71" s="6">
        <v>0.3</v>
      </c>
      <c r="H71" s="1">
        <v>180</v>
      </c>
      <c r="I71" s="1" t="s">
        <v>36</v>
      </c>
      <c r="J71" s="1">
        <v>277</v>
      </c>
      <c r="K71" s="1">
        <f t="shared" si="35"/>
        <v>0</v>
      </c>
      <c r="L71" s="1"/>
      <c r="M71" s="1"/>
      <c r="N71" s="1">
        <v>0</v>
      </c>
      <c r="O71" s="1">
        <f t="shared" si="37"/>
        <v>55.4</v>
      </c>
      <c r="P71" s="5">
        <f t="shared" ref="P71:P73" si="41">14*O71-N71-F71</f>
        <v>233.60000000000002</v>
      </c>
      <c r="Q71" s="5">
        <f t="shared" ref="Q71:Q73" si="42">AC71*AD71</f>
        <v>168</v>
      </c>
      <c r="R71" s="5"/>
      <c r="S71" s="1"/>
      <c r="T71" s="1">
        <f t="shared" si="38"/>
        <v>12.815884476534297</v>
      </c>
      <c r="U71" s="1">
        <f t="shared" si="39"/>
        <v>9.7833935018050546</v>
      </c>
      <c r="V71" s="1">
        <v>15.4</v>
      </c>
      <c r="W71" s="1">
        <v>55.8</v>
      </c>
      <c r="X71" s="1">
        <v>13.8</v>
      </c>
      <c r="Y71" s="1">
        <v>29.4</v>
      </c>
      <c r="Z71" s="1">
        <v>39.4</v>
      </c>
      <c r="AA71" s="1" t="s">
        <v>39</v>
      </c>
      <c r="AB71" s="1">
        <f t="shared" si="40"/>
        <v>70.08</v>
      </c>
      <c r="AC71" s="6">
        <v>12</v>
      </c>
      <c r="AD71" s="10">
        <f t="shared" ref="AD71:AD73" si="43">MROUND(P71,AC71*AF71)/AC71</f>
        <v>14</v>
      </c>
      <c r="AE71" s="1">
        <f t="shared" ref="AE71:AE73" si="44">AD71*AC71*G71</f>
        <v>50.4</v>
      </c>
      <c r="AF71" s="1">
        <f>VLOOKUP(A71,[1]Sheet!$A:$AH,33,0)</f>
        <v>14</v>
      </c>
      <c r="AG71" s="1">
        <f>VLOOKUP(A71,[1]Sheet!$A:$AH,34,0)</f>
        <v>70</v>
      </c>
      <c r="AH71" s="14">
        <f t="shared" ref="AH71:AH73" si="45">AD71/AG71</f>
        <v>0.2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115</v>
      </c>
      <c r="B72" s="1" t="s">
        <v>34</v>
      </c>
      <c r="C72" s="1"/>
      <c r="D72" s="1">
        <v>2</v>
      </c>
      <c r="E72" s="1"/>
      <c r="F72" s="1"/>
      <c r="G72" s="6">
        <v>1</v>
      </c>
      <c r="H72" s="1">
        <v>180</v>
      </c>
      <c r="I72" s="1" t="s">
        <v>36</v>
      </c>
      <c r="J72" s="1">
        <v>12.6</v>
      </c>
      <c r="K72" s="1">
        <f t="shared" si="35"/>
        <v>-12.6</v>
      </c>
      <c r="L72" s="1"/>
      <c r="M72" s="1"/>
      <c r="N72" s="1">
        <v>32.4</v>
      </c>
      <c r="O72" s="1">
        <f t="shared" si="37"/>
        <v>0</v>
      </c>
      <c r="P72" s="5"/>
      <c r="Q72" s="5">
        <f t="shared" si="42"/>
        <v>0</v>
      </c>
      <c r="R72" s="5"/>
      <c r="S72" s="1"/>
      <c r="T72" s="1" t="e">
        <f t="shared" si="38"/>
        <v>#DIV/0!</v>
      </c>
      <c r="U72" s="1" t="e">
        <f t="shared" si="39"/>
        <v>#DIV/0!</v>
      </c>
      <c r="V72" s="1">
        <v>2.56</v>
      </c>
      <c r="W72" s="1">
        <v>4.32</v>
      </c>
      <c r="X72" s="1">
        <v>0.36</v>
      </c>
      <c r="Y72" s="1">
        <v>8.64</v>
      </c>
      <c r="Z72" s="1">
        <v>7.2</v>
      </c>
      <c r="AA72" s="1" t="s">
        <v>96</v>
      </c>
      <c r="AB72" s="1">
        <f t="shared" si="40"/>
        <v>0</v>
      </c>
      <c r="AC72" s="6">
        <v>1.8</v>
      </c>
      <c r="AD72" s="10">
        <f t="shared" si="43"/>
        <v>0</v>
      </c>
      <c r="AE72" s="1">
        <f t="shared" si="44"/>
        <v>0</v>
      </c>
      <c r="AF72" s="1">
        <f>VLOOKUP(A72,[1]Sheet!$A:$AH,33,0)</f>
        <v>18</v>
      </c>
      <c r="AG72" s="1">
        <f>VLOOKUP(A72,[1]Sheet!$A:$AH,34,0)</f>
        <v>234</v>
      </c>
      <c r="AH72" s="14">
        <f t="shared" si="45"/>
        <v>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116</v>
      </c>
      <c r="B73" s="1" t="s">
        <v>38</v>
      </c>
      <c r="C73" s="1">
        <v>840</v>
      </c>
      <c r="D73" s="1"/>
      <c r="E73" s="1">
        <v>273</v>
      </c>
      <c r="F73" s="1">
        <v>552</v>
      </c>
      <c r="G73" s="6">
        <v>0.3</v>
      </c>
      <c r="H73" s="1">
        <v>180</v>
      </c>
      <c r="I73" s="1" t="s">
        <v>36</v>
      </c>
      <c r="J73" s="1">
        <v>273</v>
      </c>
      <c r="K73" s="1">
        <f t="shared" si="35"/>
        <v>0</v>
      </c>
      <c r="L73" s="1"/>
      <c r="M73" s="1"/>
      <c r="N73" s="1">
        <v>0</v>
      </c>
      <c r="O73" s="1">
        <f t="shared" si="37"/>
        <v>54.6</v>
      </c>
      <c r="P73" s="5">
        <f t="shared" si="41"/>
        <v>212.39999999999998</v>
      </c>
      <c r="Q73" s="5">
        <f t="shared" si="42"/>
        <v>168</v>
      </c>
      <c r="R73" s="5"/>
      <c r="S73" s="1"/>
      <c r="T73" s="1">
        <f t="shared" si="38"/>
        <v>13.186813186813186</v>
      </c>
      <c r="U73" s="1">
        <f t="shared" si="39"/>
        <v>10.109890109890109</v>
      </c>
      <c r="V73" s="1">
        <v>36.6</v>
      </c>
      <c r="W73" s="1">
        <v>67.400000000000006</v>
      </c>
      <c r="X73" s="1">
        <v>18.8</v>
      </c>
      <c r="Y73" s="1">
        <v>43</v>
      </c>
      <c r="Z73" s="1">
        <v>51</v>
      </c>
      <c r="AA73" s="1" t="s">
        <v>39</v>
      </c>
      <c r="AB73" s="1">
        <f t="shared" si="40"/>
        <v>63.719999999999992</v>
      </c>
      <c r="AC73" s="6">
        <v>12</v>
      </c>
      <c r="AD73" s="10">
        <f t="shared" si="43"/>
        <v>14</v>
      </c>
      <c r="AE73" s="1">
        <f t="shared" si="44"/>
        <v>50.4</v>
      </c>
      <c r="AF73" s="1">
        <f>VLOOKUP(A73,[1]Sheet!$A:$AH,33,0)</f>
        <v>14</v>
      </c>
      <c r="AG73" s="1">
        <f>VLOOKUP(A73,[1]Sheet!$A:$AH,34,0)</f>
        <v>70</v>
      </c>
      <c r="AH73" s="14">
        <f t="shared" si="45"/>
        <v>0.2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21" t="s">
        <v>117</v>
      </c>
      <c r="B74" s="21" t="s">
        <v>38</v>
      </c>
      <c r="C74" s="21">
        <v>18</v>
      </c>
      <c r="D74" s="21"/>
      <c r="E74" s="21">
        <v>12</v>
      </c>
      <c r="F74" s="21"/>
      <c r="G74" s="22">
        <v>0</v>
      </c>
      <c r="H74" s="21">
        <v>365</v>
      </c>
      <c r="I74" s="21" t="s">
        <v>56</v>
      </c>
      <c r="J74" s="21">
        <v>31</v>
      </c>
      <c r="K74" s="21">
        <f t="shared" si="35"/>
        <v>-19</v>
      </c>
      <c r="L74" s="21"/>
      <c r="M74" s="21"/>
      <c r="N74" s="21"/>
      <c r="O74" s="21">
        <f t="shared" si="37"/>
        <v>2.4</v>
      </c>
      <c r="P74" s="23"/>
      <c r="Q74" s="23"/>
      <c r="R74" s="23"/>
      <c r="S74" s="21"/>
      <c r="T74" s="21">
        <f t="shared" si="38"/>
        <v>0</v>
      </c>
      <c r="U74" s="21">
        <f t="shared" si="39"/>
        <v>0</v>
      </c>
      <c r="V74" s="21">
        <v>13.2</v>
      </c>
      <c r="W74" s="21">
        <v>20.2</v>
      </c>
      <c r="X74" s="21">
        <v>2.6</v>
      </c>
      <c r="Y74" s="21">
        <v>15.8</v>
      </c>
      <c r="Z74" s="21">
        <v>17</v>
      </c>
      <c r="AA74" s="21" t="s">
        <v>81</v>
      </c>
      <c r="AB74" s="21">
        <f t="shared" si="40"/>
        <v>0</v>
      </c>
      <c r="AC74" s="22">
        <v>0</v>
      </c>
      <c r="AD74" s="24"/>
      <c r="AE74" s="21"/>
      <c r="AF74" s="21"/>
      <c r="AG74" s="21"/>
      <c r="AH74" s="14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118</v>
      </c>
      <c r="B75" s="1" t="s">
        <v>38</v>
      </c>
      <c r="C75" s="1">
        <v>3</v>
      </c>
      <c r="D75" s="1">
        <v>4</v>
      </c>
      <c r="E75" s="1">
        <v>2</v>
      </c>
      <c r="F75" s="1"/>
      <c r="G75" s="6">
        <v>0.3</v>
      </c>
      <c r="H75" s="1">
        <v>180</v>
      </c>
      <c r="I75" s="1" t="s">
        <v>36</v>
      </c>
      <c r="J75" s="1">
        <v>40</v>
      </c>
      <c r="K75" s="1">
        <f t="shared" si="35"/>
        <v>-38</v>
      </c>
      <c r="L75" s="1"/>
      <c r="M75" s="1"/>
      <c r="N75" s="1">
        <v>588</v>
      </c>
      <c r="O75" s="1">
        <f t="shared" si="37"/>
        <v>0.4</v>
      </c>
      <c r="P75" s="5"/>
      <c r="Q75" s="5">
        <f t="shared" ref="Q75:Q81" si="46">AC75*AD75</f>
        <v>0</v>
      </c>
      <c r="R75" s="5"/>
      <c r="S75" s="1"/>
      <c r="T75" s="1">
        <f t="shared" si="38"/>
        <v>1470</v>
      </c>
      <c r="U75" s="1">
        <f t="shared" si="39"/>
        <v>1470</v>
      </c>
      <c r="V75" s="1">
        <v>38.4</v>
      </c>
      <c r="W75" s="1">
        <v>15.8</v>
      </c>
      <c r="X75" s="1">
        <v>26.6</v>
      </c>
      <c r="Y75" s="1">
        <v>9.4</v>
      </c>
      <c r="Z75" s="1">
        <v>13.8</v>
      </c>
      <c r="AA75" s="1" t="s">
        <v>39</v>
      </c>
      <c r="AB75" s="1">
        <f t="shared" si="40"/>
        <v>0</v>
      </c>
      <c r="AC75" s="6">
        <v>14</v>
      </c>
      <c r="AD75" s="10">
        <f t="shared" ref="AD75:AD81" si="47">MROUND(P75,AC75*AF75)/AC75</f>
        <v>0</v>
      </c>
      <c r="AE75" s="1">
        <f t="shared" ref="AE75:AE81" si="48">AD75*AC75*G75</f>
        <v>0</v>
      </c>
      <c r="AF75" s="1">
        <f>VLOOKUP(A75,[1]Sheet!$A:$AH,33,0)</f>
        <v>14</v>
      </c>
      <c r="AG75" s="1">
        <f>VLOOKUP(A75,[1]Sheet!$A:$AH,34,0)</f>
        <v>70</v>
      </c>
      <c r="AH75" s="14">
        <f t="shared" ref="AH75:AH81" si="49">AD75/AG75</f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119</v>
      </c>
      <c r="B76" s="1" t="s">
        <v>38</v>
      </c>
      <c r="C76" s="1">
        <v>334</v>
      </c>
      <c r="D76" s="1">
        <v>2</v>
      </c>
      <c r="E76" s="1">
        <v>136</v>
      </c>
      <c r="F76" s="1">
        <v>182</v>
      </c>
      <c r="G76" s="6">
        <v>0.48</v>
      </c>
      <c r="H76" s="1">
        <v>180</v>
      </c>
      <c r="I76" s="1" t="s">
        <v>36</v>
      </c>
      <c r="J76" s="1">
        <v>137</v>
      </c>
      <c r="K76" s="1">
        <f t="shared" si="35"/>
        <v>-1</v>
      </c>
      <c r="L76" s="1"/>
      <c r="M76" s="1"/>
      <c r="N76" s="1">
        <v>0</v>
      </c>
      <c r="O76" s="1">
        <f t="shared" si="37"/>
        <v>27.2</v>
      </c>
      <c r="P76" s="5">
        <f t="shared" ref="P76:P81" si="50">14*O76-N76-F76</f>
        <v>198.8</v>
      </c>
      <c r="Q76" s="5">
        <f t="shared" si="46"/>
        <v>224</v>
      </c>
      <c r="R76" s="5"/>
      <c r="S76" s="1"/>
      <c r="T76" s="1">
        <f t="shared" si="38"/>
        <v>14.926470588235295</v>
      </c>
      <c r="U76" s="1">
        <f t="shared" si="39"/>
        <v>6.6911764705882355</v>
      </c>
      <c r="V76" s="1">
        <v>21.4</v>
      </c>
      <c r="W76" s="1">
        <v>27.4</v>
      </c>
      <c r="X76" s="1">
        <v>15</v>
      </c>
      <c r="Y76" s="1">
        <v>19.399999999999999</v>
      </c>
      <c r="Z76" s="1">
        <v>9</v>
      </c>
      <c r="AA76" s="1" t="s">
        <v>39</v>
      </c>
      <c r="AB76" s="1">
        <f t="shared" si="40"/>
        <v>95.424000000000007</v>
      </c>
      <c r="AC76" s="6">
        <v>8</v>
      </c>
      <c r="AD76" s="10">
        <f t="shared" si="47"/>
        <v>28</v>
      </c>
      <c r="AE76" s="1">
        <f t="shared" si="48"/>
        <v>107.52</v>
      </c>
      <c r="AF76" s="1">
        <f>VLOOKUP(A76,[1]Sheet!$A:$AH,33,0)</f>
        <v>14</v>
      </c>
      <c r="AG76" s="1">
        <f>VLOOKUP(A76,[1]Sheet!$A:$AH,34,0)</f>
        <v>70</v>
      </c>
      <c r="AH76" s="14">
        <f t="shared" si="49"/>
        <v>0.4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120</v>
      </c>
      <c r="B77" s="1" t="s">
        <v>38</v>
      </c>
      <c r="C77" s="1">
        <v>3157</v>
      </c>
      <c r="D77" s="1">
        <v>2</v>
      </c>
      <c r="E77" s="1">
        <v>1309</v>
      </c>
      <c r="F77" s="1">
        <v>1525</v>
      </c>
      <c r="G77" s="6">
        <v>0.25</v>
      </c>
      <c r="H77" s="1">
        <v>180</v>
      </c>
      <c r="I77" s="1" t="s">
        <v>36</v>
      </c>
      <c r="J77" s="1">
        <v>1333</v>
      </c>
      <c r="K77" s="1">
        <f t="shared" si="35"/>
        <v>-24</v>
      </c>
      <c r="L77" s="1"/>
      <c r="M77" s="1"/>
      <c r="N77" s="1">
        <v>504</v>
      </c>
      <c r="O77" s="1">
        <f t="shared" si="37"/>
        <v>261.8</v>
      </c>
      <c r="P77" s="5">
        <f>16*O77-N77-F77</f>
        <v>2159.8000000000002</v>
      </c>
      <c r="Q77" s="5">
        <f t="shared" si="46"/>
        <v>2184</v>
      </c>
      <c r="R77" s="5"/>
      <c r="S77" s="1"/>
      <c r="T77" s="1">
        <f t="shared" si="38"/>
        <v>16.092436974789916</v>
      </c>
      <c r="U77" s="1">
        <f t="shared" si="39"/>
        <v>7.7501909854851032</v>
      </c>
      <c r="V77" s="1">
        <v>266</v>
      </c>
      <c r="W77" s="1">
        <v>321.2</v>
      </c>
      <c r="X77" s="1">
        <v>188.6</v>
      </c>
      <c r="Y77" s="1">
        <v>327.2</v>
      </c>
      <c r="Z77" s="1">
        <v>184.2</v>
      </c>
      <c r="AA77" s="1" t="s">
        <v>39</v>
      </c>
      <c r="AB77" s="1">
        <f t="shared" si="40"/>
        <v>539.95000000000005</v>
      </c>
      <c r="AC77" s="6">
        <v>12</v>
      </c>
      <c r="AD77" s="10">
        <f t="shared" si="47"/>
        <v>182</v>
      </c>
      <c r="AE77" s="1">
        <f t="shared" si="48"/>
        <v>546</v>
      </c>
      <c r="AF77" s="1">
        <f>VLOOKUP(A77,[1]Sheet!$A:$AH,33,0)</f>
        <v>14</v>
      </c>
      <c r="AG77" s="1">
        <f>VLOOKUP(A77,[1]Sheet!$A:$AH,34,0)</f>
        <v>70</v>
      </c>
      <c r="AH77" s="14">
        <f t="shared" si="49"/>
        <v>2.6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121</v>
      </c>
      <c r="B78" s="1" t="s">
        <v>38</v>
      </c>
      <c r="C78" s="1">
        <v>2958</v>
      </c>
      <c r="D78" s="1"/>
      <c r="E78" s="1">
        <v>1173</v>
      </c>
      <c r="F78" s="1">
        <v>1438</v>
      </c>
      <c r="G78" s="6">
        <v>0.25</v>
      </c>
      <c r="H78" s="1">
        <v>180</v>
      </c>
      <c r="I78" s="1" t="s">
        <v>36</v>
      </c>
      <c r="J78" s="1">
        <v>1174</v>
      </c>
      <c r="K78" s="1">
        <f t="shared" si="35"/>
        <v>-1</v>
      </c>
      <c r="L78" s="1"/>
      <c r="M78" s="1"/>
      <c r="N78" s="1">
        <v>504</v>
      </c>
      <c r="O78" s="1">
        <f t="shared" si="37"/>
        <v>234.6</v>
      </c>
      <c r="P78" s="5">
        <f>15*O78-N78-F78</f>
        <v>1577</v>
      </c>
      <c r="Q78" s="5">
        <f t="shared" si="46"/>
        <v>1512</v>
      </c>
      <c r="R78" s="5"/>
      <c r="S78" s="1"/>
      <c r="T78" s="1">
        <f t="shared" si="38"/>
        <v>14.722932651321399</v>
      </c>
      <c r="U78" s="1">
        <f t="shared" si="39"/>
        <v>8.2779198635976137</v>
      </c>
      <c r="V78" s="1">
        <v>273.2</v>
      </c>
      <c r="W78" s="1">
        <v>313.8</v>
      </c>
      <c r="X78" s="1">
        <v>175.2</v>
      </c>
      <c r="Y78" s="1">
        <v>291.39999999999998</v>
      </c>
      <c r="Z78" s="1">
        <v>312.8</v>
      </c>
      <c r="AA78" s="1" t="s">
        <v>39</v>
      </c>
      <c r="AB78" s="1">
        <f t="shared" si="40"/>
        <v>394.25</v>
      </c>
      <c r="AC78" s="6">
        <v>12</v>
      </c>
      <c r="AD78" s="10">
        <f t="shared" si="47"/>
        <v>126</v>
      </c>
      <c r="AE78" s="1">
        <f t="shared" si="48"/>
        <v>378</v>
      </c>
      <c r="AF78" s="1">
        <f>VLOOKUP(A78,[1]Sheet!$A:$AH,33,0)</f>
        <v>14</v>
      </c>
      <c r="AG78" s="1">
        <f>VLOOKUP(A78,[1]Sheet!$A:$AH,34,0)</f>
        <v>70</v>
      </c>
      <c r="AH78" s="14">
        <f t="shared" si="49"/>
        <v>1.8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122</v>
      </c>
      <c r="B79" s="1" t="s">
        <v>34</v>
      </c>
      <c r="C79" s="1">
        <v>529.20000000000005</v>
      </c>
      <c r="D79" s="1"/>
      <c r="E79" s="1">
        <v>132.30000000000001</v>
      </c>
      <c r="F79" s="1">
        <v>391.5</v>
      </c>
      <c r="G79" s="6">
        <v>1</v>
      </c>
      <c r="H79" s="1">
        <v>180</v>
      </c>
      <c r="I79" s="1" t="s">
        <v>36</v>
      </c>
      <c r="J79" s="1">
        <v>132.9</v>
      </c>
      <c r="K79" s="1">
        <f t="shared" si="35"/>
        <v>-0.59999999999999432</v>
      </c>
      <c r="L79" s="1"/>
      <c r="M79" s="1"/>
      <c r="N79" s="1">
        <v>0</v>
      </c>
      <c r="O79" s="1">
        <f t="shared" si="37"/>
        <v>26.46</v>
      </c>
      <c r="P79" s="5"/>
      <c r="Q79" s="5">
        <f t="shared" si="46"/>
        <v>0</v>
      </c>
      <c r="R79" s="5"/>
      <c r="S79" s="1"/>
      <c r="T79" s="1">
        <f t="shared" si="38"/>
        <v>14.795918367346939</v>
      </c>
      <c r="U79" s="1">
        <f t="shared" si="39"/>
        <v>14.795918367346939</v>
      </c>
      <c r="V79" s="1">
        <v>18.36</v>
      </c>
      <c r="W79" s="1">
        <v>43.739999999999988</v>
      </c>
      <c r="X79" s="1">
        <v>9.18</v>
      </c>
      <c r="Y79" s="1">
        <v>45.36</v>
      </c>
      <c r="Z79" s="1">
        <v>28.62</v>
      </c>
      <c r="AA79" s="1"/>
      <c r="AB79" s="1">
        <f t="shared" si="40"/>
        <v>0</v>
      </c>
      <c r="AC79" s="6">
        <v>2.7</v>
      </c>
      <c r="AD79" s="10">
        <f t="shared" si="47"/>
        <v>0</v>
      </c>
      <c r="AE79" s="1">
        <f t="shared" si="48"/>
        <v>0</v>
      </c>
      <c r="AF79" s="1">
        <f>VLOOKUP(A79,[1]Sheet!$A:$AH,33,0)</f>
        <v>14</v>
      </c>
      <c r="AG79" s="1">
        <f>VLOOKUP(A79,[1]Sheet!$A:$AH,34,0)</f>
        <v>126</v>
      </c>
      <c r="AH79" s="14">
        <f t="shared" si="49"/>
        <v>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123</v>
      </c>
      <c r="B80" s="1" t="s">
        <v>34</v>
      </c>
      <c r="C80" s="1">
        <v>430</v>
      </c>
      <c r="D80" s="1"/>
      <c r="E80" s="1">
        <v>245</v>
      </c>
      <c r="F80" s="1">
        <v>155</v>
      </c>
      <c r="G80" s="6">
        <v>1</v>
      </c>
      <c r="H80" s="1">
        <v>180</v>
      </c>
      <c r="I80" s="1" t="s">
        <v>36</v>
      </c>
      <c r="J80" s="1">
        <v>240</v>
      </c>
      <c r="K80" s="1">
        <f t="shared" si="35"/>
        <v>5</v>
      </c>
      <c r="L80" s="1"/>
      <c r="M80" s="1"/>
      <c r="N80" s="1">
        <v>0</v>
      </c>
      <c r="O80" s="1">
        <f t="shared" si="37"/>
        <v>49</v>
      </c>
      <c r="P80" s="5">
        <f t="shared" si="50"/>
        <v>531</v>
      </c>
      <c r="Q80" s="5">
        <f t="shared" si="46"/>
        <v>540</v>
      </c>
      <c r="R80" s="5"/>
      <c r="S80" s="1"/>
      <c r="T80" s="1">
        <f t="shared" si="38"/>
        <v>14.183673469387756</v>
      </c>
      <c r="U80" s="1">
        <f t="shared" si="39"/>
        <v>3.1632653061224492</v>
      </c>
      <c r="V80" s="1">
        <v>40</v>
      </c>
      <c r="W80" s="1">
        <v>28</v>
      </c>
      <c r="X80" s="1">
        <v>70</v>
      </c>
      <c r="Y80" s="1">
        <v>19.100000000000001</v>
      </c>
      <c r="Z80" s="1">
        <v>69</v>
      </c>
      <c r="AA80" s="17" t="s">
        <v>54</v>
      </c>
      <c r="AB80" s="1">
        <f t="shared" si="40"/>
        <v>531</v>
      </c>
      <c r="AC80" s="6">
        <v>5</v>
      </c>
      <c r="AD80" s="10">
        <f t="shared" si="47"/>
        <v>108</v>
      </c>
      <c r="AE80" s="1">
        <f t="shared" si="48"/>
        <v>540</v>
      </c>
      <c r="AF80" s="1">
        <f>VLOOKUP(A80,[1]Sheet!$A:$AH,33,0)</f>
        <v>12</v>
      </c>
      <c r="AG80" s="1">
        <f>VLOOKUP(A80,[1]Sheet!$A:$AH,34,0)</f>
        <v>84</v>
      </c>
      <c r="AH80" s="14">
        <f t="shared" si="49"/>
        <v>1.2857142857142858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124</v>
      </c>
      <c r="B81" s="1" t="s">
        <v>38</v>
      </c>
      <c r="C81" s="1">
        <v>3432</v>
      </c>
      <c r="D81" s="1"/>
      <c r="E81" s="1">
        <v>918</v>
      </c>
      <c r="F81" s="1">
        <v>2354</v>
      </c>
      <c r="G81" s="6">
        <v>0.14000000000000001</v>
      </c>
      <c r="H81" s="1">
        <v>180</v>
      </c>
      <c r="I81" s="1" t="s">
        <v>36</v>
      </c>
      <c r="J81" s="1">
        <v>906</v>
      </c>
      <c r="K81" s="1">
        <f t="shared" si="35"/>
        <v>12</v>
      </c>
      <c r="L81" s="1"/>
      <c r="M81" s="1"/>
      <c r="N81" s="1">
        <v>0</v>
      </c>
      <c r="O81" s="1">
        <f t="shared" si="37"/>
        <v>183.6</v>
      </c>
      <c r="P81" s="5">
        <f t="shared" si="50"/>
        <v>216.40000000000009</v>
      </c>
      <c r="Q81" s="5">
        <f t="shared" si="46"/>
        <v>264</v>
      </c>
      <c r="R81" s="5"/>
      <c r="S81" s="1"/>
      <c r="T81" s="1">
        <f t="shared" si="38"/>
        <v>14.25925925925926</v>
      </c>
      <c r="U81" s="1">
        <f t="shared" si="39"/>
        <v>12.821350762527233</v>
      </c>
      <c r="V81" s="1">
        <v>62</v>
      </c>
      <c r="W81" s="1">
        <v>286.60000000000002</v>
      </c>
      <c r="X81" s="1">
        <v>108.4</v>
      </c>
      <c r="Y81" s="1">
        <v>160.6</v>
      </c>
      <c r="Z81" s="1">
        <v>246.8</v>
      </c>
      <c r="AA81" s="1"/>
      <c r="AB81" s="1">
        <f t="shared" si="40"/>
        <v>30.296000000000017</v>
      </c>
      <c r="AC81" s="6">
        <v>22</v>
      </c>
      <c r="AD81" s="10">
        <f t="shared" si="47"/>
        <v>12</v>
      </c>
      <c r="AE81" s="1">
        <f t="shared" si="48"/>
        <v>36.96</v>
      </c>
      <c r="AF81" s="1">
        <f>VLOOKUP(A81,[1]Sheet!$A:$AH,33,0)</f>
        <v>12</v>
      </c>
      <c r="AG81" s="1">
        <f>VLOOKUP(A81,[1]Sheet!$A:$AH,34,0)</f>
        <v>84</v>
      </c>
      <c r="AH81" s="14">
        <f t="shared" si="49"/>
        <v>0.14285714285714285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6"/>
      <c r="AD82" s="10"/>
      <c r="AE82" s="1"/>
      <c r="AF82" s="1"/>
      <c r="AG82" s="1"/>
      <c r="AH82" s="14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6"/>
      <c r="AD83" s="10"/>
      <c r="AE83" s="1"/>
      <c r="AF83" s="1"/>
      <c r="AG83" s="1"/>
      <c r="AH83" s="14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6"/>
      <c r="AD84" s="10"/>
      <c r="AE84" s="1"/>
      <c r="AF84" s="1"/>
      <c r="AG84" s="1"/>
      <c r="AH84" s="14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6"/>
      <c r="AD85" s="10"/>
      <c r="AE85" s="1"/>
      <c r="AF85" s="1"/>
      <c r="AG85" s="1"/>
      <c r="AH85" s="14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6"/>
      <c r="AD86" s="10"/>
      <c r="AE86" s="1"/>
      <c r="AF86" s="1"/>
      <c r="AG86" s="1"/>
      <c r="AH86" s="14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6"/>
      <c r="AD87" s="10"/>
      <c r="AE87" s="1"/>
      <c r="AF87" s="1"/>
      <c r="AG87" s="1"/>
      <c r="AH87" s="14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10"/>
      <c r="AE88" s="1"/>
      <c r="AF88" s="1"/>
      <c r="AG88" s="1"/>
      <c r="AH88" s="14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10"/>
      <c r="AE89" s="1"/>
      <c r="AF89" s="1"/>
      <c r="AG89" s="1"/>
      <c r="AH89" s="14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10"/>
      <c r="AE90" s="1"/>
      <c r="AF90" s="1"/>
      <c r="AG90" s="1"/>
      <c r="AH90" s="14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10"/>
      <c r="AE91" s="1"/>
      <c r="AF91" s="1"/>
      <c r="AG91" s="1"/>
      <c r="AH91" s="14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10"/>
      <c r="AE92" s="1"/>
      <c r="AF92" s="1"/>
      <c r="AG92" s="1"/>
      <c r="AH92" s="14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10"/>
      <c r="AE93" s="1"/>
      <c r="AF93" s="1"/>
      <c r="AG93" s="1"/>
      <c r="AH93" s="14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10"/>
      <c r="AE94" s="1"/>
      <c r="AF94" s="1"/>
      <c r="AG94" s="1"/>
      <c r="AH94" s="14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10"/>
      <c r="AE95" s="1"/>
      <c r="AF95" s="1"/>
      <c r="AG95" s="1"/>
      <c r="AH95" s="14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10"/>
      <c r="AE96" s="1"/>
      <c r="AF96" s="1"/>
      <c r="AG96" s="1"/>
      <c r="AH96" s="14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10"/>
      <c r="AE97" s="1"/>
      <c r="AF97" s="1"/>
      <c r="AG97" s="1"/>
      <c r="AH97" s="14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10"/>
      <c r="AE98" s="1"/>
      <c r="AF98" s="1"/>
      <c r="AG98" s="1"/>
      <c r="AH98" s="14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10"/>
      <c r="AE99" s="1"/>
      <c r="AF99" s="1"/>
      <c r="AG99" s="1"/>
      <c r="AH99" s="14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10"/>
      <c r="AE100" s="1"/>
      <c r="AF100" s="1"/>
      <c r="AG100" s="1"/>
      <c r="AH100" s="14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10"/>
      <c r="AE101" s="1"/>
      <c r="AF101" s="1"/>
      <c r="AG101" s="1"/>
      <c r="AH101" s="14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10"/>
      <c r="AE102" s="1"/>
      <c r="AF102" s="1"/>
      <c r="AG102" s="1"/>
      <c r="AH102" s="14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10"/>
      <c r="AE103" s="1"/>
      <c r="AF103" s="1"/>
      <c r="AG103" s="1"/>
      <c r="AH103" s="14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10"/>
      <c r="AE104" s="1"/>
      <c r="AF104" s="1"/>
      <c r="AG104" s="1"/>
      <c r="AH104" s="14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10"/>
      <c r="AE105" s="1"/>
      <c r="AF105" s="1"/>
      <c r="AG105" s="1"/>
      <c r="AH105" s="14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10"/>
      <c r="AE106" s="1"/>
      <c r="AF106" s="1"/>
      <c r="AG106" s="1"/>
      <c r="AH106" s="14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10"/>
      <c r="AE107" s="1"/>
      <c r="AF107" s="1"/>
      <c r="AG107" s="1"/>
      <c r="AH107" s="14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10"/>
      <c r="AE108" s="1"/>
      <c r="AF108" s="1"/>
      <c r="AG108" s="1"/>
      <c r="AH108" s="14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10"/>
      <c r="AE109" s="1"/>
      <c r="AF109" s="1"/>
      <c r="AG109" s="1"/>
      <c r="AH109" s="14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10"/>
      <c r="AE110" s="1"/>
      <c r="AF110" s="1"/>
      <c r="AG110" s="1"/>
      <c r="AH110" s="14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10"/>
      <c r="AE111" s="1"/>
      <c r="AF111" s="1"/>
      <c r="AG111" s="1"/>
      <c r="AH111" s="14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10"/>
      <c r="AE112" s="1"/>
      <c r="AF112" s="1"/>
      <c r="AG112" s="1"/>
      <c r="AH112" s="14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10"/>
      <c r="AE113" s="1"/>
      <c r="AF113" s="1"/>
      <c r="AG113" s="1"/>
      <c r="AH113" s="14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10"/>
      <c r="AE114" s="1"/>
      <c r="AF114" s="1"/>
      <c r="AG114" s="1"/>
      <c r="AH114" s="14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10"/>
      <c r="AE115" s="1"/>
      <c r="AF115" s="1"/>
      <c r="AG115" s="1"/>
      <c r="AH115" s="14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10"/>
      <c r="AE116" s="1"/>
      <c r="AF116" s="1"/>
      <c r="AG116" s="1"/>
      <c r="AH116" s="14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10"/>
      <c r="AE117" s="1"/>
      <c r="AF117" s="1"/>
      <c r="AG117" s="1"/>
      <c r="AH117" s="14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10"/>
      <c r="AE118" s="1"/>
      <c r="AF118" s="1"/>
      <c r="AG118" s="1"/>
      <c r="AH118" s="14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10"/>
      <c r="AE119" s="1"/>
      <c r="AF119" s="1"/>
      <c r="AG119" s="1"/>
      <c r="AH119" s="14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10"/>
      <c r="AE120" s="1"/>
      <c r="AF120" s="1"/>
      <c r="AG120" s="1"/>
      <c r="AH120" s="14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10"/>
      <c r="AE121" s="1"/>
      <c r="AF121" s="1"/>
      <c r="AG121" s="1"/>
      <c r="AH121" s="14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10"/>
      <c r="AE122" s="1"/>
      <c r="AF122" s="1"/>
      <c r="AG122" s="1"/>
      <c r="AH122" s="14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10"/>
      <c r="AE123" s="1"/>
      <c r="AF123" s="1"/>
      <c r="AG123" s="1"/>
      <c r="AH123" s="14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10"/>
      <c r="AE124" s="1"/>
      <c r="AF124" s="1"/>
      <c r="AG124" s="1"/>
      <c r="AH124" s="14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10"/>
      <c r="AE125" s="1"/>
      <c r="AF125" s="1"/>
      <c r="AG125" s="1"/>
      <c r="AH125" s="14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10"/>
      <c r="AE126" s="1"/>
      <c r="AF126" s="1"/>
      <c r="AG126" s="1"/>
      <c r="AH126" s="14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10"/>
      <c r="AE127" s="1"/>
      <c r="AF127" s="1"/>
      <c r="AG127" s="1"/>
      <c r="AH127" s="14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10"/>
      <c r="AE128" s="1"/>
      <c r="AF128" s="1"/>
      <c r="AG128" s="1"/>
      <c r="AH128" s="14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10"/>
      <c r="AE129" s="1"/>
      <c r="AF129" s="1"/>
      <c r="AG129" s="1"/>
      <c r="AH129" s="14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10"/>
      <c r="AE130" s="1"/>
      <c r="AF130" s="1"/>
      <c r="AG130" s="1"/>
      <c r="AH130" s="14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10"/>
      <c r="AE131" s="1"/>
      <c r="AF131" s="1"/>
      <c r="AG131" s="1"/>
      <c r="AH131" s="14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10"/>
      <c r="AE132" s="1"/>
      <c r="AF132" s="1"/>
      <c r="AG132" s="1"/>
      <c r="AH132" s="14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10"/>
      <c r="AE133" s="1"/>
      <c r="AF133" s="1"/>
      <c r="AG133" s="1"/>
      <c r="AH133" s="14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10"/>
      <c r="AE134" s="1"/>
      <c r="AF134" s="1"/>
      <c r="AG134" s="1"/>
      <c r="AH134" s="14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10"/>
      <c r="AE135" s="1"/>
      <c r="AF135" s="1"/>
      <c r="AG135" s="1"/>
      <c r="AH135" s="14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10"/>
      <c r="AE136" s="1"/>
      <c r="AF136" s="1"/>
      <c r="AG136" s="1"/>
      <c r="AH136" s="14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10"/>
      <c r="AE137" s="1"/>
      <c r="AF137" s="1"/>
      <c r="AG137" s="1"/>
      <c r="AH137" s="14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10"/>
      <c r="AE138" s="1"/>
      <c r="AF138" s="1"/>
      <c r="AG138" s="1"/>
      <c r="AH138" s="14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10"/>
      <c r="AE139" s="1"/>
      <c r="AF139" s="1"/>
      <c r="AG139" s="1"/>
      <c r="AH139" s="14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10"/>
      <c r="AE140" s="1"/>
      <c r="AF140" s="1"/>
      <c r="AG140" s="1"/>
      <c r="AH140" s="14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10"/>
      <c r="AE141" s="1"/>
      <c r="AF141" s="1"/>
      <c r="AG141" s="1"/>
      <c r="AH141" s="14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10"/>
      <c r="AE142" s="1"/>
      <c r="AF142" s="1"/>
      <c r="AG142" s="1"/>
      <c r="AH142" s="14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10"/>
      <c r="AE143" s="1"/>
      <c r="AF143" s="1"/>
      <c r="AG143" s="1"/>
      <c r="AH143" s="14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10"/>
      <c r="AE144" s="1"/>
      <c r="AF144" s="1"/>
      <c r="AG144" s="1"/>
      <c r="AH144" s="14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10"/>
      <c r="AE145" s="1"/>
      <c r="AF145" s="1"/>
      <c r="AG145" s="1"/>
      <c r="AH145" s="14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10"/>
      <c r="AE146" s="1"/>
      <c r="AF146" s="1"/>
      <c r="AG146" s="1"/>
      <c r="AH146" s="14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10"/>
      <c r="AE147" s="1"/>
      <c r="AF147" s="1"/>
      <c r="AG147" s="1"/>
      <c r="AH147" s="14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10"/>
      <c r="AE148" s="1"/>
      <c r="AF148" s="1"/>
      <c r="AG148" s="1"/>
      <c r="AH148" s="14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10"/>
      <c r="AE149" s="1"/>
      <c r="AF149" s="1"/>
      <c r="AG149" s="1"/>
      <c r="AH149" s="14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10"/>
      <c r="AE150" s="1"/>
      <c r="AF150" s="1"/>
      <c r="AG150" s="1"/>
      <c r="AH150" s="14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10"/>
      <c r="AE151" s="1"/>
      <c r="AF151" s="1"/>
      <c r="AG151" s="1"/>
      <c r="AH151" s="14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10"/>
      <c r="AE152" s="1"/>
      <c r="AF152" s="1"/>
      <c r="AG152" s="1"/>
      <c r="AH152" s="14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10"/>
      <c r="AE153" s="1"/>
      <c r="AF153" s="1"/>
      <c r="AG153" s="1"/>
      <c r="AH153" s="14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10"/>
      <c r="AE154" s="1"/>
      <c r="AF154" s="1"/>
      <c r="AG154" s="1"/>
      <c r="AH154" s="14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10"/>
      <c r="AE155" s="1"/>
      <c r="AF155" s="1"/>
      <c r="AG155" s="1"/>
      <c r="AH155" s="14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10"/>
      <c r="AE156" s="1"/>
      <c r="AF156" s="1"/>
      <c r="AG156" s="1"/>
      <c r="AH156" s="14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10"/>
      <c r="AE157" s="1"/>
      <c r="AF157" s="1"/>
      <c r="AG157" s="1"/>
      <c r="AH157" s="14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10"/>
      <c r="AE158" s="1"/>
      <c r="AF158" s="1"/>
      <c r="AG158" s="1"/>
      <c r="AH158" s="14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10"/>
      <c r="AE159" s="1"/>
      <c r="AF159" s="1"/>
      <c r="AG159" s="1"/>
      <c r="AH159" s="14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10"/>
      <c r="AE160" s="1"/>
      <c r="AF160" s="1"/>
      <c r="AG160" s="1"/>
      <c r="AH160" s="14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10"/>
      <c r="AE161" s="1"/>
      <c r="AF161" s="1"/>
      <c r="AG161" s="1"/>
      <c r="AH161" s="14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10"/>
      <c r="AE162" s="1"/>
      <c r="AF162" s="1"/>
      <c r="AG162" s="1"/>
      <c r="AH162" s="14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10"/>
      <c r="AE163" s="1"/>
      <c r="AF163" s="1"/>
      <c r="AG163" s="1"/>
      <c r="AH163" s="14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10"/>
      <c r="AE164" s="1"/>
      <c r="AF164" s="1"/>
      <c r="AG164" s="1"/>
      <c r="AH164" s="14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10"/>
      <c r="AE165" s="1"/>
      <c r="AF165" s="1"/>
      <c r="AG165" s="1"/>
      <c r="AH165" s="14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10"/>
      <c r="AE166" s="1"/>
      <c r="AF166" s="1"/>
      <c r="AG166" s="1"/>
      <c r="AH166" s="14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10"/>
      <c r="AE167" s="1"/>
      <c r="AF167" s="1"/>
      <c r="AG167" s="1"/>
      <c r="AH167" s="14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10"/>
      <c r="AE168" s="1"/>
      <c r="AF168" s="1"/>
      <c r="AG168" s="1"/>
      <c r="AH168" s="14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10"/>
      <c r="AE169" s="1"/>
      <c r="AF169" s="1"/>
      <c r="AG169" s="1"/>
      <c r="AH169" s="14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10"/>
      <c r="AE170" s="1"/>
      <c r="AF170" s="1"/>
      <c r="AG170" s="1"/>
      <c r="AH170" s="14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10"/>
      <c r="AE171" s="1"/>
      <c r="AF171" s="1"/>
      <c r="AG171" s="1"/>
      <c r="AH171" s="14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10"/>
      <c r="AE172" s="1"/>
      <c r="AF172" s="1"/>
      <c r="AG172" s="1"/>
      <c r="AH172" s="14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10"/>
      <c r="AE173" s="1"/>
      <c r="AF173" s="1"/>
      <c r="AG173" s="1"/>
      <c r="AH173" s="14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10"/>
      <c r="AE174" s="1"/>
      <c r="AF174" s="1"/>
      <c r="AG174" s="1"/>
      <c r="AH174" s="14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10"/>
      <c r="AE175" s="1"/>
      <c r="AF175" s="1"/>
      <c r="AG175" s="1"/>
      <c r="AH175" s="14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10"/>
      <c r="AE176" s="1"/>
      <c r="AF176" s="1"/>
      <c r="AG176" s="1"/>
      <c r="AH176" s="14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10"/>
      <c r="AE177" s="1"/>
      <c r="AF177" s="1"/>
      <c r="AG177" s="1"/>
      <c r="AH177" s="14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10"/>
      <c r="AE178" s="1"/>
      <c r="AF178" s="1"/>
      <c r="AG178" s="1"/>
      <c r="AH178" s="14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10"/>
      <c r="AE179" s="1"/>
      <c r="AF179" s="1"/>
      <c r="AG179" s="1"/>
      <c r="AH179" s="14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10"/>
      <c r="AE180" s="1"/>
      <c r="AF180" s="1"/>
      <c r="AG180" s="1"/>
      <c r="AH180" s="14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10"/>
      <c r="AE181" s="1"/>
      <c r="AF181" s="1"/>
      <c r="AG181" s="1"/>
      <c r="AH181" s="14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10"/>
      <c r="AE182" s="1"/>
      <c r="AF182" s="1"/>
      <c r="AG182" s="1"/>
      <c r="AH182" s="14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10"/>
      <c r="AE183" s="1"/>
      <c r="AF183" s="1"/>
      <c r="AG183" s="1"/>
      <c r="AH183" s="14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10"/>
      <c r="AE184" s="1"/>
      <c r="AF184" s="1"/>
      <c r="AG184" s="1"/>
      <c r="AH184" s="14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10"/>
      <c r="AE185" s="1"/>
      <c r="AF185" s="1"/>
      <c r="AG185" s="1"/>
      <c r="AH185" s="14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10"/>
      <c r="AE186" s="1"/>
      <c r="AF186" s="1"/>
      <c r="AG186" s="1"/>
      <c r="AH186" s="14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10"/>
      <c r="AE187" s="1"/>
      <c r="AF187" s="1"/>
      <c r="AG187" s="1"/>
      <c r="AH187" s="14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10"/>
      <c r="AE188" s="1"/>
      <c r="AF188" s="1"/>
      <c r="AG188" s="1"/>
      <c r="AH188" s="14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10"/>
      <c r="AE189" s="1"/>
      <c r="AF189" s="1"/>
      <c r="AG189" s="1"/>
      <c r="AH189" s="14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10"/>
      <c r="AE190" s="1"/>
      <c r="AF190" s="1"/>
      <c r="AG190" s="1"/>
      <c r="AH190" s="14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10"/>
      <c r="AE191" s="1"/>
      <c r="AF191" s="1"/>
      <c r="AG191" s="1"/>
      <c r="AH191" s="14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10"/>
      <c r="AE192" s="1"/>
      <c r="AF192" s="1"/>
      <c r="AG192" s="1"/>
      <c r="AH192" s="14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10"/>
      <c r="AE193" s="1"/>
      <c r="AF193" s="1"/>
      <c r="AG193" s="1"/>
      <c r="AH193" s="14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10"/>
      <c r="AE194" s="1"/>
      <c r="AF194" s="1"/>
      <c r="AG194" s="1"/>
      <c r="AH194" s="14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10"/>
      <c r="AE195" s="1"/>
      <c r="AF195" s="1"/>
      <c r="AG195" s="1"/>
      <c r="AH195" s="14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10"/>
      <c r="AE196" s="1"/>
      <c r="AF196" s="1"/>
      <c r="AG196" s="1"/>
      <c r="AH196" s="14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10"/>
      <c r="AE197" s="1"/>
      <c r="AF197" s="1"/>
      <c r="AG197" s="1"/>
      <c r="AH197" s="14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10"/>
      <c r="AE198" s="1"/>
      <c r="AF198" s="1"/>
      <c r="AG198" s="1"/>
      <c r="AH198" s="14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10"/>
      <c r="AE199" s="1"/>
      <c r="AF199" s="1"/>
      <c r="AG199" s="1"/>
      <c r="AH199" s="14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10"/>
      <c r="AE200" s="1"/>
      <c r="AF200" s="1"/>
      <c r="AG200" s="1"/>
      <c r="AH200" s="14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10"/>
      <c r="AE201" s="1"/>
      <c r="AF201" s="1"/>
      <c r="AG201" s="1"/>
      <c r="AH201" s="14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10"/>
      <c r="AE202" s="1"/>
      <c r="AF202" s="1"/>
      <c r="AG202" s="1"/>
      <c r="AH202" s="14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10"/>
      <c r="AE203" s="1"/>
      <c r="AF203" s="1"/>
      <c r="AG203" s="1"/>
      <c r="AH203" s="14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10"/>
      <c r="AE204" s="1"/>
      <c r="AF204" s="1"/>
      <c r="AG204" s="1"/>
      <c r="AH204" s="14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10"/>
      <c r="AE205" s="1"/>
      <c r="AF205" s="1"/>
      <c r="AG205" s="1"/>
      <c r="AH205" s="14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10"/>
      <c r="AE206" s="1"/>
      <c r="AF206" s="1"/>
      <c r="AG206" s="1"/>
      <c r="AH206" s="14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10"/>
      <c r="AE207" s="1"/>
      <c r="AF207" s="1"/>
      <c r="AG207" s="1"/>
      <c r="AH207" s="14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10"/>
      <c r="AE208" s="1"/>
      <c r="AF208" s="1"/>
      <c r="AG208" s="1"/>
      <c r="AH208" s="14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10"/>
      <c r="AE209" s="1"/>
      <c r="AF209" s="1"/>
      <c r="AG209" s="1"/>
      <c r="AH209" s="14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10"/>
      <c r="AE210" s="1"/>
      <c r="AF210" s="1"/>
      <c r="AG210" s="1"/>
      <c r="AH210" s="14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10"/>
      <c r="AE211" s="1"/>
      <c r="AF211" s="1"/>
      <c r="AG211" s="1"/>
      <c r="AH211" s="14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10"/>
      <c r="AE212" s="1"/>
      <c r="AF212" s="1"/>
      <c r="AG212" s="1"/>
      <c r="AH212" s="14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10"/>
      <c r="AE213" s="1"/>
      <c r="AF213" s="1"/>
      <c r="AG213" s="1"/>
      <c r="AH213" s="14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10"/>
      <c r="AE214" s="1"/>
      <c r="AF214" s="1"/>
      <c r="AG214" s="1"/>
      <c r="AH214" s="14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10"/>
      <c r="AE215" s="1"/>
      <c r="AF215" s="1"/>
      <c r="AG215" s="1"/>
      <c r="AH215" s="14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10"/>
      <c r="AE216" s="1"/>
      <c r="AF216" s="1"/>
      <c r="AG216" s="1"/>
      <c r="AH216" s="14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10"/>
      <c r="AE217" s="1"/>
      <c r="AF217" s="1"/>
      <c r="AG217" s="1"/>
      <c r="AH217" s="14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10"/>
      <c r="AE218" s="1"/>
      <c r="AF218" s="1"/>
      <c r="AG218" s="1"/>
      <c r="AH218" s="14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10"/>
      <c r="AE219" s="1"/>
      <c r="AF219" s="1"/>
      <c r="AG219" s="1"/>
      <c r="AH219" s="14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10"/>
      <c r="AE220" s="1"/>
      <c r="AF220" s="1"/>
      <c r="AG220" s="1"/>
      <c r="AH220" s="14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10"/>
      <c r="AE221" s="1"/>
      <c r="AF221" s="1"/>
      <c r="AG221" s="1"/>
      <c r="AH221" s="14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10"/>
      <c r="AE222" s="1"/>
      <c r="AF222" s="1"/>
      <c r="AG222" s="1"/>
      <c r="AH222" s="14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10"/>
      <c r="AE223" s="1"/>
      <c r="AF223" s="1"/>
      <c r="AG223" s="1"/>
      <c r="AH223" s="14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10"/>
      <c r="AE224" s="1"/>
      <c r="AF224" s="1"/>
      <c r="AG224" s="1"/>
      <c r="AH224" s="14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10"/>
      <c r="AE225" s="1"/>
      <c r="AF225" s="1"/>
      <c r="AG225" s="1"/>
      <c r="AH225" s="14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10"/>
      <c r="AE226" s="1"/>
      <c r="AF226" s="1"/>
      <c r="AG226" s="1"/>
      <c r="AH226" s="14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10"/>
      <c r="AE227" s="1"/>
      <c r="AF227" s="1"/>
      <c r="AG227" s="1"/>
      <c r="AH227" s="14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10"/>
      <c r="AE228" s="1"/>
      <c r="AF228" s="1"/>
      <c r="AG228" s="1"/>
      <c r="AH228" s="14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10"/>
      <c r="AE229" s="1"/>
      <c r="AF229" s="1"/>
      <c r="AG229" s="1"/>
      <c r="AH229" s="14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10"/>
      <c r="AE230" s="1"/>
      <c r="AF230" s="1"/>
      <c r="AG230" s="1"/>
      <c r="AH230" s="14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10"/>
      <c r="AE231" s="1"/>
      <c r="AF231" s="1"/>
      <c r="AG231" s="1"/>
      <c r="AH231" s="14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10"/>
      <c r="AE232" s="1"/>
      <c r="AF232" s="1"/>
      <c r="AG232" s="1"/>
      <c r="AH232" s="14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10"/>
      <c r="AE233" s="1"/>
      <c r="AF233" s="1"/>
      <c r="AG233" s="1"/>
      <c r="AH233" s="14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10"/>
      <c r="AE234" s="1"/>
      <c r="AF234" s="1"/>
      <c r="AG234" s="1"/>
      <c r="AH234" s="14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10"/>
      <c r="AE235" s="1"/>
      <c r="AF235" s="1"/>
      <c r="AG235" s="1"/>
      <c r="AH235" s="14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10"/>
      <c r="AE236" s="1"/>
      <c r="AF236" s="1"/>
      <c r="AG236" s="1"/>
      <c r="AH236" s="14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10"/>
      <c r="AE237" s="1"/>
      <c r="AF237" s="1"/>
      <c r="AG237" s="1"/>
      <c r="AH237" s="14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10"/>
      <c r="AE238" s="1"/>
      <c r="AF238" s="1"/>
      <c r="AG238" s="1"/>
      <c r="AH238" s="14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10"/>
      <c r="AE239" s="1"/>
      <c r="AF239" s="1"/>
      <c r="AG239" s="1"/>
      <c r="AH239" s="14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10"/>
      <c r="AE240" s="1"/>
      <c r="AF240" s="1"/>
      <c r="AG240" s="1"/>
      <c r="AH240" s="14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10"/>
      <c r="AE241" s="1"/>
      <c r="AF241" s="1"/>
      <c r="AG241" s="1"/>
      <c r="AH241" s="14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10"/>
      <c r="AE242" s="1"/>
      <c r="AF242" s="1"/>
      <c r="AG242" s="1"/>
      <c r="AH242" s="14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10"/>
      <c r="AE243" s="1"/>
      <c r="AF243" s="1"/>
      <c r="AG243" s="1"/>
      <c r="AH243" s="14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10"/>
      <c r="AE244" s="1"/>
      <c r="AF244" s="1"/>
      <c r="AG244" s="1"/>
      <c r="AH244" s="14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10"/>
      <c r="AE245" s="1"/>
      <c r="AF245" s="1"/>
      <c r="AG245" s="1"/>
      <c r="AH245" s="14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10"/>
      <c r="AE246" s="1"/>
      <c r="AF246" s="1"/>
      <c r="AG246" s="1"/>
      <c r="AH246" s="14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10"/>
      <c r="AE247" s="1"/>
      <c r="AF247" s="1"/>
      <c r="AG247" s="1"/>
      <c r="AH247" s="14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10"/>
      <c r="AE248" s="1"/>
      <c r="AF248" s="1"/>
      <c r="AG248" s="1"/>
      <c r="AH248" s="14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10"/>
      <c r="AE249" s="1"/>
      <c r="AF249" s="1"/>
      <c r="AG249" s="1"/>
      <c r="AH249" s="14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10"/>
      <c r="AE250" s="1"/>
      <c r="AF250" s="1"/>
      <c r="AG250" s="1"/>
      <c r="AH250" s="14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10"/>
      <c r="AE251" s="1"/>
      <c r="AF251" s="1"/>
      <c r="AG251" s="1"/>
      <c r="AH251" s="14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10"/>
      <c r="AE252" s="1"/>
      <c r="AF252" s="1"/>
      <c r="AG252" s="1"/>
      <c r="AH252" s="14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10"/>
      <c r="AE253" s="1"/>
      <c r="AF253" s="1"/>
      <c r="AG253" s="1"/>
      <c r="AH253" s="14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10"/>
      <c r="AE254" s="1"/>
      <c r="AF254" s="1"/>
      <c r="AG254" s="1"/>
      <c r="AH254" s="14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10"/>
      <c r="AE255" s="1"/>
      <c r="AF255" s="1"/>
      <c r="AG255" s="1"/>
      <c r="AH255" s="14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10"/>
      <c r="AE256" s="1"/>
      <c r="AF256" s="1"/>
      <c r="AG256" s="1"/>
      <c r="AH256" s="14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10"/>
      <c r="AE257" s="1"/>
      <c r="AF257" s="1"/>
      <c r="AG257" s="1"/>
      <c r="AH257" s="14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10"/>
      <c r="AE258" s="1"/>
      <c r="AF258" s="1"/>
      <c r="AG258" s="1"/>
      <c r="AH258" s="14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10"/>
      <c r="AE259" s="1"/>
      <c r="AF259" s="1"/>
      <c r="AG259" s="1"/>
      <c r="AH259" s="14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10"/>
      <c r="AE260" s="1"/>
      <c r="AF260" s="1"/>
      <c r="AG260" s="1"/>
      <c r="AH260" s="14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10"/>
      <c r="AE261" s="1"/>
      <c r="AF261" s="1"/>
      <c r="AG261" s="1"/>
      <c r="AH261" s="14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10"/>
      <c r="AE262" s="1"/>
      <c r="AF262" s="1"/>
      <c r="AG262" s="1"/>
      <c r="AH262" s="14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10"/>
      <c r="AE263" s="1"/>
      <c r="AF263" s="1"/>
      <c r="AG263" s="1"/>
      <c r="AH263" s="14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10"/>
      <c r="AE264" s="1"/>
      <c r="AF264" s="1"/>
      <c r="AG264" s="1"/>
      <c r="AH264" s="14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10"/>
      <c r="AE265" s="1"/>
      <c r="AF265" s="1"/>
      <c r="AG265" s="1"/>
      <c r="AH265" s="14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10"/>
      <c r="AE266" s="1"/>
      <c r="AF266" s="1"/>
      <c r="AG266" s="1"/>
      <c r="AH266" s="14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10"/>
      <c r="AE267" s="1"/>
      <c r="AF267" s="1"/>
      <c r="AG267" s="1"/>
      <c r="AH267" s="14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10"/>
      <c r="AE268" s="1"/>
      <c r="AF268" s="1"/>
      <c r="AG268" s="1"/>
      <c r="AH268" s="14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10"/>
      <c r="AE269" s="1"/>
      <c r="AF269" s="1"/>
      <c r="AG269" s="1"/>
      <c r="AH269" s="14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10"/>
      <c r="AE270" s="1"/>
      <c r="AF270" s="1"/>
      <c r="AG270" s="1"/>
      <c r="AH270" s="14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10"/>
      <c r="AE271" s="1"/>
      <c r="AF271" s="1"/>
      <c r="AG271" s="1"/>
      <c r="AH271" s="14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10"/>
      <c r="AE272" s="1"/>
      <c r="AF272" s="1"/>
      <c r="AG272" s="1"/>
      <c r="AH272" s="14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10"/>
      <c r="AE273" s="1"/>
      <c r="AF273" s="1"/>
      <c r="AG273" s="1"/>
      <c r="AH273" s="14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10"/>
      <c r="AE274" s="1"/>
      <c r="AF274" s="1"/>
      <c r="AG274" s="1"/>
      <c r="AH274" s="14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10"/>
      <c r="AE275" s="1"/>
      <c r="AF275" s="1"/>
      <c r="AG275" s="1"/>
      <c r="AH275" s="14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10"/>
      <c r="AE276" s="1"/>
      <c r="AF276" s="1"/>
      <c r="AG276" s="1"/>
      <c r="AH276" s="14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10"/>
      <c r="AE277" s="1"/>
      <c r="AF277" s="1"/>
      <c r="AG277" s="1"/>
      <c r="AH277" s="14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10"/>
      <c r="AE278" s="1"/>
      <c r="AF278" s="1"/>
      <c r="AG278" s="1"/>
      <c r="AH278" s="14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10"/>
      <c r="AE279" s="1"/>
      <c r="AF279" s="1"/>
      <c r="AG279" s="1"/>
      <c r="AH279" s="14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10"/>
      <c r="AE280" s="1"/>
      <c r="AF280" s="1"/>
      <c r="AG280" s="1"/>
      <c r="AH280" s="14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10"/>
      <c r="AE281" s="1"/>
      <c r="AF281" s="1"/>
      <c r="AG281" s="1"/>
      <c r="AH281" s="14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10"/>
      <c r="AE282" s="1"/>
      <c r="AF282" s="1"/>
      <c r="AG282" s="1"/>
      <c r="AH282" s="14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10"/>
      <c r="AE283" s="1"/>
      <c r="AF283" s="1"/>
      <c r="AG283" s="1"/>
      <c r="AH283" s="14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10"/>
      <c r="AE284" s="1"/>
      <c r="AF284" s="1"/>
      <c r="AG284" s="1"/>
      <c r="AH284" s="14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10"/>
      <c r="AE285" s="1"/>
      <c r="AF285" s="1"/>
      <c r="AG285" s="1"/>
      <c r="AH285" s="14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10"/>
      <c r="AE286" s="1"/>
      <c r="AF286" s="1"/>
      <c r="AG286" s="1"/>
      <c r="AH286" s="14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10"/>
      <c r="AE287" s="1"/>
      <c r="AF287" s="1"/>
      <c r="AG287" s="1"/>
      <c r="AH287" s="14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10"/>
      <c r="AE288" s="1"/>
      <c r="AF288" s="1"/>
      <c r="AG288" s="1"/>
      <c r="AH288" s="14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10"/>
      <c r="AE289" s="1"/>
      <c r="AF289" s="1"/>
      <c r="AG289" s="1"/>
      <c r="AH289" s="14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10"/>
      <c r="AE290" s="1"/>
      <c r="AF290" s="1"/>
      <c r="AG290" s="1"/>
      <c r="AH290" s="14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10"/>
      <c r="AE291" s="1"/>
      <c r="AF291" s="1"/>
      <c r="AG291" s="1"/>
      <c r="AH291" s="14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10"/>
      <c r="AE292" s="1"/>
      <c r="AF292" s="1"/>
      <c r="AG292" s="1"/>
      <c r="AH292" s="14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10"/>
      <c r="AE293" s="1"/>
      <c r="AF293" s="1"/>
      <c r="AG293" s="1"/>
      <c r="AH293" s="14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10"/>
      <c r="AE294" s="1"/>
      <c r="AF294" s="1"/>
      <c r="AG294" s="1"/>
      <c r="AH294" s="14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10"/>
      <c r="AE295" s="1"/>
      <c r="AF295" s="1"/>
      <c r="AG295" s="1"/>
      <c r="AH295" s="14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10"/>
      <c r="AE296" s="1"/>
      <c r="AF296" s="1"/>
      <c r="AG296" s="1"/>
      <c r="AH296" s="14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10"/>
      <c r="AE297" s="1"/>
      <c r="AF297" s="1"/>
      <c r="AG297" s="1"/>
      <c r="AH297" s="14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10"/>
      <c r="AE298" s="1"/>
      <c r="AF298" s="1"/>
      <c r="AG298" s="1"/>
      <c r="AH298" s="14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10"/>
      <c r="AE299" s="1"/>
      <c r="AF299" s="1"/>
      <c r="AG299" s="1"/>
      <c r="AH299" s="14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10"/>
      <c r="AE300" s="1"/>
      <c r="AF300" s="1"/>
      <c r="AG300" s="1"/>
      <c r="AH300" s="14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10"/>
      <c r="AE301" s="1"/>
      <c r="AF301" s="1"/>
      <c r="AG301" s="1"/>
      <c r="AH301" s="14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10"/>
      <c r="AE302" s="1"/>
      <c r="AF302" s="1"/>
      <c r="AG302" s="1"/>
      <c r="AH302" s="14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10"/>
      <c r="AE303" s="1"/>
      <c r="AF303" s="1"/>
      <c r="AG303" s="1"/>
      <c r="AH303" s="14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10"/>
      <c r="AE304" s="1"/>
      <c r="AF304" s="1"/>
      <c r="AG304" s="1"/>
      <c r="AH304" s="14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10"/>
      <c r="AE305" s="1"/>
      <c r="AF305" s="1"/>
      <c r="AG305" s="1"/>
      <c r="AH305" s="14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10"/>
      <c r="AE306" s="1"/>
      <c r="AF306" s="1"/>
      <c r="AG306" s="1"/>
      <c r="AH306" s="14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10"/>
      <c r="AE307" s="1"/>
      <c r="AF307" s="1"/>
      <c r="AG307" s="1"/>
      <c r="AH307" s="14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10"/>
      <c r="AE308" s="1"/>
      <c r="AF308" s="1"/>
      <c r="AG308" s="1"/>
      <c r="AH308" s="14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10"/>
      <c r="AE309" s="1"/>
      <c r="AF309" s="1"/>
      <c r="AG309" s="1"/>
      <c r="AH309" s="14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10"/>
      <c r="AE310" s="1"/>
      <c r="AF310" s="1"/>
      <c r="AG310" s="1"/>
      <c r="AH310" s="14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10"/>
      <c r="AE311" s="1"/>
      <c r="AF311" s="1"/>
      <c r="AG311" s="1"/>
      <c r="AH311" s="14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10"/>
      <c r="AE312" s="1"/>
      <c r="AF312" s="1"/>
      <c r="AG312" s="1"/>
      <c r="AH312" s="14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10"/>
      <c r="AE313" s="1"/>
      <c r="AF313" s="1"/>
      <c r="AG313" s="1"/>
      <c r="AH313" s="14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10"/>
      <c r="AE314" s="1"/>
      <c r="AF314" s="1"/>
      <c r="AG314" s="1"/>
      <c r="AH314" s="14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10"/>
      <c r="AE315" s="1"/>
      <c r="AF315" s="1"/>
      <c r="AG315" s="1"/>
      <c r="AH315" s="14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10"/>
      <c r="AE316" s="1"/>
      <c r="AF316" s="1"/>
      <c r="AG316" s="1"/>
      <c r="AH316" s="14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10"/>
      <c r="AE317" s="1"/>
      <c r="AF317" s="1"/>
      <c r="AG317" s="1"/>
      <c r="AH317" s="14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10"/>
      <c r="AE318" s="1"/>
      <c r="AF318" s="1"/>
      <c r="AG318" s="1"/>
      <c r="AH318" s="14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10"/>
      <c r="AE319" s="1"/>
      <c r="AF319" s="1"/>
      <c r="AG319" s="1"/>
      <c r="AH319" s="14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10"/>
      <c r="AE320" s="1"/>
      <c r="AF320" s="1"/>
      <c r="AG320" s="1"/>
      <c r="AH320" s="14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10"/>
      <c r="AE321" s="1"/>
      <c r="AF321" s="1"/>
      <c r="AG321" s="1"/>
      <c r="AH321" s="14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10"/>
      <c r="AE322" s="1"/>
      <c r="AF322" s="1"/>
      <c r="AG322" s="1"/>
      <c r="AH322" s="14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10"/>
      <c r="AE323" s="1"/>
      <c r="AF323" s="1"/>
      <c r="AG323" s="1"/>
      <c r="AH323" s="14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10"/>
      <c r="AE324" s="1"/>
      <c r="AF324" s="1"/>
      <c r="AG324" s="1"/>
      <c r="AH324" s="14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10"/>
      <c r="AE325" s="1"/>
      <c r="AF325" s="1"/>
      <c r="AG325" s="1"/>
      <c r="AH325" s="14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10"/>
      <c r="AE326" s="1"/>
      <c r="AF326" s="1"/>
      <c r="AG326" s="1"/>
      <c r="AH326" s="14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10"/>
      <c r="AE327" s="1"/>
      <c r="AF327" s="1"/>
      <c r="AG327" s="1"/>
      <c r="AH327" s="14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10"/>
      <c r="AE328" s="1"/>
      <c r="AF328" s="1"/>
      <c r="AG328" s="1"/>
      <c r="AH328" s="14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10"/>
      <c r="AE329" s="1"/>
      <c r="AF329" s="1"/>
      <c r="AG329" s="1"/>
      <c r="AH329" s="14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10"/>
      <c r="AE330" s="1"/>
      <c r="AF330" s="1"/>
      <c r="AG330" s="1"/>
      <c r="AH330" s="14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10"/>
      <c r="AE331" s="1"/>
      <c r="AF331" s="1"/>
      <c r="AG331" s="1"/>
      <c r="AH331" s="14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10"/>
      <c r="AE332" s="1"/>
      <c r="AF332" s="1"/>
      <c r="AG332" s="1"/>
      <c r="AH332" s="14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10"/>
      <c r="AE333" s="1"/>
      <c r="AF333" s="1"/>
      <c r="AG333" s="1"/>
      <c r="AH333" s="14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10"/>
      <c r="AE334" s="1"/>
      <c r="AF334" s="1"/>
      <c r="AG334" s="1"/>
      <c r="AH334" s="14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10"/>
      <c r="AE335" s="1"/>
      <c r="AF335" s="1"/>
      <c r="AG335" s="1"/>
      <c r="AH335" s="14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10"/>
      <c r="AE336" s="1"/>
      <c r="AF336" s="1"/>
      <c r="AG336" s="1"/>
      <c r="AH336" s="14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10"/>
      <c r="AE337" s="1"/>
      <c r="AF337" s="1"/>
      <c r="AG337" s="1"/>
      <c r="AH337" s="14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10"/>
      <c r="AE338" s="1"/>
      <c r="AF338" s="1"/>
      <c r="AG338" s="1"/>
      <c r="AH338" s="14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10"/>
      <c r="AE339" s="1"/>
      <c r="AF339" s="1"/>
      <c r="AG339" s="1"/>
      <c r="AH339" s="14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10"/>
      <c r="AE340" s="1"/>
      <c r="AF340" s="1"/>
      <c r="AG340" s="1"/>
      <c r="AH340" s="14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10"/>
      <c r="AE341" s="1"/>
      <c r="AF341" s="1"/>
      <c r="AG341" s="1"/>
      <c r="AH341" s="14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10"/>
      <c r="AE342" s="1"/>
      <c r="AF342" s="1"/>
      <c r="AG342" s="1"/>
      <c r="AH342" s="14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10"/>
      <c r="AE343" s="1"/>
      <c r="AF343" s="1"/>
      <c r="AG343" s="1"/>
      <c r="AH343" s="14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10"/>
      <c r="AE344" s="1"/>
      <c r="AF344" s="1"/>
      <c r="AG344" s="1"/>
      <c r="AH344" s="14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10"/>
      <c r="AE345" s="1"/>
      <c r="AF345" s="1"/>
      <c r="AG345" s="1"/>
      <c r="AH345" s="14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10"/>
      <c r="AE346" s="1"/>
      <c r="AF346" s="1"/>
      <c r="AG346" s="1"/>
      <c r="AH346" s="14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10"/>
      <c r="AE347" s="1"/>
      <c r="AF347" s="1"/>
      <c r="AG347" s="1"/>
      <c r="AH347" s="14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10"/>
      <c r="AE348" s="1"/>
      <c r="AF348" s="1"/>
      <c r="AG348" s="1"/>
      <c r="AH348" s="14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10"/>
      <c r="AE349" s="1"/>
      <c r="AF349" s="1"/>
      <c r="AG349" s="1"/>
      <c r="AH349" s="14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10"/>
      <c r="AE350" s="1"/>
      <c r="AF350" s="1"/>
      <c r="AG350" s="1"/>
      <c r="AH350" s="14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10"/>
      <c r="AE351" s="1"/>
      <c r="AF351" s="1"/>
      <c r="AG351" s="1"/>
      <c r="AH351" s="14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10"/>
      <c r="AE352" s="1"/>
      <c r="AF352" s="1"/>
      <c r="AG352" s="1"/>
      <c r="AH352" s="14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10"/>
      <c r="AE353" s="1"/>
      <c r="AF353" s="1"/>
      <c r="AG353" s="1"/>
      <c r="AH353" s="14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10"/>
      <c r="AE354" s="1"/>
      <c r="AF354" s="1"/>
      <c r="AG354" s="1"/>
      <c r="AH354" s="14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10"/>
      <c r="AE355" s="1"/>
      <c r="AF355" s="1"/>
      <c r="AG355" s="1"/>
      <c r="AH355" s="14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10"/>
      <c r="AE356" s="1"/>
      <c r="AF356" s="1"/>
      <c r="AG356" s="1"/>
      <c r="AH356" s="14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10"/>
      <c r="AE357" s="1"/>
      <c r="AF357" s="1"/>
      <c r="AG357" s="1"/>
      <c r="AH357" s="14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10"/>
      <c r="AE358" s="1"/>
      <c r="AF358" s="1"/>
      <c r="AG358" s="1"/>
      <c r="AH358" s="14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10"/>
      <c r="AE359" s="1"/>
      <c r="AF359" s="1"/>
      <c r="AG359" s="1"/>
      <c r="AH359" s="14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10"/>
      <c r="AE360" s="1"/>
      <c r="AF360" s="1"/>
      <c r="AG360" s="1"/>
      <c r="AH360" s="14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10"/>
      <c r="AE361" s="1"/>
      <c r="AF361" s="1"/>
      <c r="AG361" s="1"/>
      <c r="AH361" s="14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10"/>
      <c r="AE362" s="1"/>
      <c r="AF362" s="1"/>
      <c r="AG362" s="1"/>
      <c r="AH362" s="14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10"/>
      <c r="AE363" s="1"/>
      <c r="AF363" s="1"/>
      <c r="AG363" s="1"/>
      <c r="AH363" s="14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10"/>
      <c r="AE364" s="1"/>
      <c r="AF364" s="1"/>
      <c r="AG364" s="1"/>
      <c r="AH364" s="14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10"/>
      <c r="AE365" s="1"/>
      <c r="AF365" s="1"/>
      <c r="AG365" s="1"/>
      <c r="AH365" s="14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10"/>
      <c r="AE366" s="1"/>
      <c r="AF366" s="1"/>
      <c r="AG366" s="1"/>
      <c r="AH366" s="14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10"/>
      <c r="AE367" s="1"/>
      <c r="AF367" s="1"/>
      <c r="AG367" s="1"/>
      <c r="AH367" s="14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10"/>
      <c r="AE368" s="1"/>
      <c r="AF368" s="1"/>
      <c r="AG368" s="1"/>
      <c r="AH368" s="14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10"/>
      <c r="AE369" s="1"/>
      <c r="AF369" s="1"/>
      <c r="AG369" s="1"/>
      <c r="AH369" s="14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10"/>
      <c r="AE370" s="1"/>
      <c r="AF370" s="1"/>
      <c r="AG370" s="1"/>
      <c r="AH370" s="14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10"/>
      <c r="AE371" s="1"/>
      <c r="AF371" s="1"/>
      <c r="AG371" s="1"/>
      <c r="AH371" s="14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10"/>
      <c r="AE372" s="1"/>
      <c r="AF372" s="1"/>
      <c r="AG372" s="1"/>
      <c r="AH372" s="14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10"/>
      <c r="AE373" s="1"/>
      <c r="AF373" s="1"/>
      <c r="AG373" s="1"/>
      <c r="AH373" s="14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10"/>
      <c r="AE374" s="1"/>
      <c r="AF374" s="1"/>
      <c r="AG374" s="1"/>
      <c r="AH374" s="14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10"/>
      <c r="AE375" s="1"/>
      <c r="AF375" s="1"/>
      <c r="AG375" s="1"/>
      <c r="AH375" s="14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10"/>
      <c r="AE376" s="1"/>
      <c r="AF376" s="1"/>
      <c r="AG376" s="1"/>
      <c r="AH376" s="14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10"/>
      <c r="AE377" s="1"/>
      <c r="AF377" s="1"/>
      <c r="AG377" s="1"/>
      <c r="AH377" s="14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10"/>
      <c r="AE378" s="1"/>
      <c r="AF378" s="1"/>
      <c r="AG378" s="1"/>
      <c r="AH378" s="14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10"/>
      <c r="AE379" s="1"/>
      <c r="AF379" s="1"/>
      <c r="AG379" s="1"/>
      <c r="AH379" s="14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10"/>
      <c r="AE380" s="1"/>
      <c r="AF380" s="1"/>
      <c r="AG380" s="1"/>
      <c r="AH380" s="14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10"/>
      <c r="AE381" s="1"/>
      <c r="AF381" s="1"/>
      <c r="AG381" s="1"/>
      <c r="AH381" s="14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10"/>
      <c r="AE382" s="1"/>
      <c r="AF382" s="1"/>
      <c r="AG382" s="1"/>
      <c r="AH382" s="14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10"/>
      <c r="AE383" s="1"/>
      <c r="AF383" s="1"/>
      <c r="AG383" s="1"/>
      <c r="AH383" s="14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10"/>
      <c r="AE384" s="1"/>
      <c r="AF384" s="1"/>
      <c r="AG384" s="1"/>
      <c r="AH384" s="14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10"/>
      <c r="AE385" s="1"/>
      <c r="AF385" s="1"/>
      <c r="AG385" s="1"/>
      <c r="AH385" s="14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10"/>
      <c r="AE386" s="1"/>
      <c r="AF386" s="1"/>
      <c r="AG386" s="1"/>
      <c r="AH386" s="14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10"/>
      <c r="AE387" s="1"/>
      <c r="AF387" s="1"/>
      <c r="AG387" s="1"/>
      <c r="AH387" s="14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10"/>
      <c r="AE388" s="1"/>
      <c r="AF388" s="1"/>
      <c r="AG388" s="1"/>
      <c r="AH388" s="14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10"/>
      <c r="AE389" s="1"/>
      <c r="AF389" s="1"/>
      <c r="AG389" s="1"/>
      <c r="AH389" s="14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10"/>
      <c r="AE390" s="1"/>
      <c r="AF390" s="1"/>
      <c r="AG390" s="1"/>
      <c r="AH390" s="14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10"/>
      <c r="AE391" s="1"/>
      <c r="AF391" s="1"/>
      <c r="AG391" s="1"/>
      <c r="AH391" s="14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10"/>
      <c r="AE392" s="1"/>
      <c r="AF392" s="1"/>
      <c r="AG392" s="1"/>
      <c r="AH392" s="14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10"/>
      <c r="AE393" s="1"/>
      <c r="AF393" s="1"/>
      <c r="AG393" s="1"/>
      <c r="AH393" s="14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10"/>
      <c r="AE394" s="1"/>
      <c r="AF394" s="1"/>
      <c r="AG394" s="1"/>
      <c r="AH394" s="14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10"/>
      <c r="AE395" s="1"/>
      <c r="AF395" s="1"/>
      <c r="AG395" s="1"/>
      <c r="AH395" s="14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10"/>
      <c r="AE396" s="1"/>
      <c r="AF396" s="1"/>
      <c r="AG396" s="1"/>
      <c r="AH396" s="14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10"/>
      <c r="AE397" s="1"/>
      <c r="AF397" s="1"/>
      <c r="AG397" s="1"/>
      <c r="AH397" s="14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10"/>
      <c r="AE398" s="1"/>
      <c r="AF398" s="1"/>
      <c r="AG398" s="1"/>
      <c r="AH398" s="14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10"/>
      <c r="AE399" s="1"/>
      <c r="AF399" s="1"/>
      <c r="AG399" s="1"/>
      <c r="AH399" s="14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10"/>
      <c r="AE400" s="1"/>
      <c r="AF400" s="1"/>
      <c r="AG400" s="1"/>
      <c r="AH400" s="14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10"/>
      <c r="AE401" s="1"/>
      <c r="AF401" s="1"/>
      <c r="AG401" s="1"/>
      <c r="AH401" s="14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10"/>
      <c r="AE402" s="1"/>
      <c r="AF402" s="1"/>
      <c r="AG402" s="1"/>
      <c r="AH402" s="14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10"/>
      <c r="AE403" s="1"/>
      <c r="AF403" s="1"/>
      <c r="AG403" s="1"/>
      <c r="AH403" s="14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10"/>
      <c r="AE404" s="1"/>
      <c r="AF404" s="1"/>
      <c r="AG404" s="1"/>
      <c r="AH404" s="14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10"/>
      <c r="AE405" s="1"/>
      <c r="AF405" s="1"/>
      <c r="AG405" s="1"/>
      <c r="AH405" s="14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10"/>
      <c r="AE406" s="1"/>
      <c r="AF406" s="1"/>
      <c r="AG406" s="1"/>
      <c r="AH406" s="14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10"/>
      <c r="AE407" s="1"/>
      <c r="AF407" s="1"/>
      <c r="AG407" s="1"/>
      <c r="AH407" s="14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10"/>
      <c r="AE408" s="1"/>
      <c r="AF408" s="1"/>
      <c r="AG408" s="1"/>
      <c r="AH408" s="14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10"/>
      <c r="AE409" s="1"/>
      <c r="AF409" s="1"/>
      <c r="AG409" s="1"/>
      <c r="AH409" s="14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10"/>
      <c r="AE410" s="1"/>
      <c r="AF410" s="1"/>
      <c r="AG410" s="1"/>
      <c r="AH410" s="14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10"/>
      <c r="AE411" s="1"/>
      <c r="AF411" s="1"/>
      <c r="AG411" s="1"/>
      <c r="AH411" s="14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10"/>
      <c r="AE412" s="1"/>
      <c r="AF412" s="1"/>
      <c r="AG412" s="1"/>
      <c r="AH412" s="14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10"/>
      <c r="AE413" s="1"/>
      <c r="AF413" s="1"/>
      <c r="AG413" s="1"/>
      <c r="AH413" s="14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10"/>
      <c r="AE414" s="1"/>
      <c r="AF414" s="1"/>
      <c r="AG414" s="1"/>
      <c r="AH414" s="14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10"/>
      <c r="AE415" s="1"/>
      <c r="AF415" s="1"/>
      <c r="AG415" s="1"/>
      <c r="AH415" s="14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10"/>
      <c r="AE416" s="1"/>
      <c r="AF416" s="1"/>
      <c r="AG416" s="1"/>
      <c r="AH416" s="14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10"/>
      <c r="AE417" s="1"/>
      <c r="AF417" s="1"/>
      <c r="AG417" s="1"/>
      <c r="AH417" s="14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10"/>
      <c r="AE418" s="1"/>
      <c r="AF418" s="1"/>
      <c r="AG418" s="1"/>
      <c r="AH418" s="14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10"/>
      <c r="AE419" s="1"/>
      <c r="AF419" s="1"/>
      <c r="AG419" s="1"/>
      <c r="AH419" s="14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10"/>
      <c r="AE420" s="1"/>
      <c r="AF420" s="1"/>
      <c r="AG420" s="1"/>
      <c r="AH420" s="14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10"/>
      <c r="AE421" s="1"/>
      <c r="AF421" s="1"/>
      <c r="AG421" s="1"/>
      <c r="AH421" s="14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10"/>
      <c r="AE422" s="1"/>
      <c r="AF422" s="1"/>
      <c r="AG422" s="1"/>
      <c r="AH422" s="14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10"/>
      <c r="AE423" s="1"/>
      <c r="AF423" s="1"/>
      <c r="AG423" s="1"/>
      <c r="AH423" s="14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10"/>
      <c r="AE424" s="1"/>
      <c r="AF424" s="1"/>
      <c r="AG424" s="1"/>
      <c r="AH424" s="14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10"/>
      <c r="AE425" s="1"/>
      <c r="AF425" s="1"/>
      <c r="AG425" s="1"/>
      <c r="AH425" s="14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10"/>
      <c r="AE426" s="1"/>
      <c r="AF426" s="1"/>
      <c r="AG426" s="1"/>
      <c r="AH426" s="14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10"/>
      <c r="AE427" s="1"/>
      <c r="AF427" s="1"/>
      <c r="AG427" s="1"/>
      <c r="AH427" s="14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10"/>
      <c r="AE428" s="1"/>
      <c r="AF428" s="1"/>
      <c r="AG428" s="1"/>
      <c r="AH428" s="14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10"/>
      <c r="AE429" s="1"/>
      <c r="AF429" s="1"/>
      <c r="AG429" s="1"/>
      <c r="AH429" s="14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10"/>
      <c r="AE430" s="1"/>
      <c r="AF430" s="1"/>
      <c r="AG430" s="1"/>
      <c r="AH430" s="14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10"/>
      <c r="AE431" s="1"/>
      <c r="AF431" s="1"/>
      <c r="AG431" s="1"/>
      <c r="AH431" s="14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10"/>
      <c r="AE432" s="1"/>
      <c r="AF432" s="1"/>
      <c r="AG432" s="1"/>
      <c r="AH432" s="14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10"/>
      <c r="AE433" s="1"/>
      <c r="AF433" s="1"/>
      <c r="AG433" s="1"/>
      <c r="AH433" s="14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10"/>
      <c r="AE434" s="1"/>
      <c r="AF434" s="1"/>
      <c r="AG434" s="1"/>
      <c r="AH434" s="14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10"/>
      <c r="AE435" s="1"/>
      <c r="AF435" s="1"/>
      <c r="AG435" s="1"/>
      <c r="AH435" s="14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10"/>
      <c r="AE436" s="1"/>
      <c r="AF436" s="1"/>
      <c r="AG436" s="1"/>
      <c r="AH436" s="14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10"/>
      <c r="AE437" s="1"/>
      <c r="AF437" s="1"/>
      <c r="AG437" s="1"/>
      <c r="AH437" s="14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10"/>
      <c r="AE438" s="1"/>
      <c r="AF438" s="1"/>
      <c r="AG438" s="1"/>
      <c r="AH438" s="14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10"/>
      <c r="AE439" s="1"/>
      <c r="AF439" s="1"/>
      <c r="AG439" s="1"/>
      <c r="AH439" s="14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10"/>
      <c r="AE440" s="1"/>
      <c r="AF440" s="1"/>
      <c r="AG440" s="1"/>
      <c r="AH440" s="14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10"/>
      <c r="AE441" s="1"/>
      <c r="AF441" s="1"/>
      <c r="AG441" s="1"/>
      <c r="AH441" s="14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10"/>
      <c r="AE442" s="1"/>
      <c r="AF442" s="1"/>
      <c r="AG442" s="1"/>
      <c r="AH442" s="14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10"/>
      <c r="AE443" s="1"/>
      <c r="AF443" s="1"/>
      <c r="AG443" s="1"/>
      <c r="AH443" s="14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10"/>
      <c r="AE444" s="1"/>
      <c r="AF444" s="1"/>
      <c r="AG444" s="1"/>
      <c r="AH444" s="14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10"/>
      <c r="AE445" s="1"/>
      <c r="AF445" s="1"/>
      <c r="AG445" s="1"/>
      <c r="AH445" s="14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10"/>
      <c r="AE446" s="1"/>
      <c r="AF446" s="1"/>
      <c r="AG446" s="1"/>
      <c r="AH446" s="14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10"/>
      <c r="AE447" s="1"/>
      <c r="AF447" s="1"/>
      <c r="AG447" s="1"/>
      <c r="AH447" s="14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10"/>
      <c r="AE448" s="1"/>
      <c r="AF448" s="1"/>
      <c r="AG448" s="1"/>
      <c r="AH448" s="14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10"/>
      <c r="AE449" s="1"/>
      <c r="AF449" s="1"/>
      <c r="AG449" s="1"/>
      <c r="AH449" s="14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10"/>
      <c r="AE450" s="1"/>
      <c r="AF450" s="1"/>
      <c r="AG450" s="1"/>
      <c r="AH450" s="14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10"/>
      <c r="AE451" s="1"/>
      <c r="AF451" s="1"/>
      <c r="AG451" s="1"/>
      <c r="AH451" s="14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10"/>
      <c r="AE452" s="1"/>
      <c r="AF452" s="1"/>
      <c r="AG452" s="1"/>
      <c r="AH452" s="14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10"/>
      <c r="AE453" s="1"/>
      <c r="AF453" s="1"/>
      <c r="AG453" s="1"/>
      <c r="AH453" s="14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10"/>
      <c r="AE454" s="1"/>
      <c r="AF454" s="1"/>
      <c r="AG454" s="1"/>
      <c r="AH454" s="14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10"/>
      <c r="AE455" s="1"/>
      <c r="AF455" s="1"/>
      <c r="AG455" s="1"/>
      <c r="AH455" s="14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10"/>
      <c r="AE456" s="1"/>
      <c r="AF456" s="1"/>
      <c r="AG456" s="1"/>
      <c r="AH456" s="14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10"/>
      <c r="AE457" s="1"/>
      <c r="AF457" s="1"/>
      <c r="AG457" s="1"/>
      <c r="AH457" s="14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10"/>
      <c r="AE458" s="1"/>
      <c r="AF458" s="1"/>
      <c r="AG458" s="1"/>
      <c r="AH458" s="14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10"/>
      <c r="AE459" s="1"/>
      <c r="AF459" s="1"/>
      <c r="AG459" s="1"/>
      <c r="AH459" s="14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10"/>
      <c r="AE460" s="1"/>
      <c r="AF460" s="1"/>
      <c r="AG460" s="1"/>
      <c r="AH460" s="14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10"/>
      <c r="AE461" s="1"/>
      <c r="AF461" s="1"/>
      <c r="AG461" s="1"/>
      <c r="AH461" s="14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10"/>
      <c r="AE462" s="1"/>
      <c r="AF462" s="1"/>
      <c r="AG462" s="1"/>
      <c r="AH462" s="14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10"/>
      <c r="AE463" s="1"/>
      <c r="AF463" s="1"/>
      <c r="AG463" s="1"/>
      <c r="AH463" s="14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10"/>
      <c r="AE464" s="1"/>
      <c r="AF464" s="1"/>
      <c r="AG464" s="1"/>
      <c r="AH464" s="14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10"/>
      <c r="AE465" s="1"/>
      <c r="AF465" s="1"/>
      <c r="AG465" s="1"/>
      <c r="AH465" s="14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10"/>
      <c r="AE466" s="1"/>
      <c r="AF466" s="1"/>
      <c r="AG466" s="1"/>
      <c r="AH466" s="14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10"/>
      <c r="AE467" s="1"/>
      <c r="AF467" s="1"/>
      <c r="AG467" s="1"/>
      <c r="AH467" s="14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10"/>
      <c r="AE468" s="1"/>
      <c r="AF468" s="1"/>
      <c r="AG468" s="1"/>
      <c r="AH468" s="14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10"/>
      <c r="AE469" s="1"/>
      <c r="AF469" s="1"/>
      <c r="AG469" s="1"/>
      <c r="AH469" s="14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10"/>
      <c r="AE470" s="1"/>
      <c r="AF470" s="1"/>
      <c r="AG470" s="1"/>
      <c r="AH470" s="14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10"/>
      <c r="AE471" s="1"/>
      <c r="AF471" s="1"/>
      <c r="AG471" s="1"/>
      <c r="AH471" s="14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10"/>
      <c r="AE472" s="1"/>
      <c r="AF472" s="1"/>
      <c r="AG472" s="1"/>
      <c r="AH472" s="14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10"/>
      <c r="AE473" s="1"/>
      <c r="AF473" s="1"/>
      <c r="AG473" s="1"/>
      <c r="AH473" s="14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10"/>
      <c r="AE474" s="1"/>
      <c r="AF474" s="1"/>
      <c r="AG474" s="1"/>
      <c r="AH474" s="14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10"/>
      <c r="AE475" s="1"/>
      <c r="AF475" s="1"/>
      <c r="AG475" s="1"/>
      <c r="AH475" s="14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10"/>
      <c r="AE476" s="1"/>
      <c r="AF476" s="1"/>
      <c r="AG476" s="1"/>
      <c r="AH476" s="14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10"/>
      <c r="AE477" s="1"/>
      <c r="AF477" s="1"/>
      <c r="AG477" s="1"/>
      <c r="AH477" s="14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10"/>
      <c r="AE478" s="1"/>
      <c r="AF478" s="1"/>
      <c r="AG478" s="1"/>
      <c r="AH478" s="14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10"/>
      <c r="AE479" s="1"/>
      <c r="AF479" s="1"/>
      <c r="AG479" s="1"/>
      <c r="AH479" s="14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10"/>
      <c r="AE480" s="1"/>
      <c r="AF480" s="1"/>
      <c r="AG480" s="1"/>
      <c r="AH480" s="14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10"/>
      <c r="AE481" s="1"/>
      <c r="AF481" s="1"/>
      <c r="AG481" s="1"/>
      <c r="AH481" s="14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10"/>
      <c r="AE482" s="1"/>
      <c r="AF482" s="1"/>
      <c r="AG482" s="1"/>
      <c r="AH482" s="14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10"/>
      <c r="AE483" s="1"/>
      <c r="AF483" s="1"/>
      <c r="AG483" s="1"/>
      <c r="AH483" s="14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10"/>
      <c r="AE484" s="1"/>
      <c r="AF484" s="1"/>
      <c r="AG484" s="1"/>
      <c r="AH484" s="14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10"/>
      <c r="AE485" s="1"/>
      <c r="AF485" s="1"/>
      <c r="AG485" s="1"/>
      <c r="AH485" s="14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10"/>
      <c r="AE486" s="1"/>
      <c r="AF486" s="1"/>
      <c r="AG486" s="1"/>
      <c r="AH486" s="14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10"/>
      <c r="AE487" s="1"/>
      <c r="AF487" s="1"/>
      <c r="AG487" s="1"/>
      <c r="AH487" s="14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10"/>
      <c r="AE488" s="1"/>
      <c r="AF488" s="1"/>
      <c r="AG488" s="1"/>
      <c r="AH488" s="14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10"/>
      <c r="AE489" s="1"/>
      <c r="AF489" s="1"/>
      <c r="AG489" s="1"/>
      <c r="AH489" s="14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10"/>
      <c r="AE490" s="1"/>
      <c r="AF490" s="1"/>
      <c r="AG490" s="1"/>
      <c r="AH490" s="14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10"/>
      <c r="AE491" s="1"/>
      <c r="AF491" s="1"/>
      <c r="AG491" s="1"/>
      <c r="AH491" s="14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10"/>
      <c r="AE492" s="1"/>
      <c r="AF492" s="1"/>
      <c r="AG492" s="1"/>
      <c r="AH492" s="14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10"/>
      <c r="AE493" s="1"/>
      <c r="AF493" s="1"/>
      <c r="AG493" s="1"/>
      <c r="AH493" s="14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6"/>
      <c r="AD494" s="10"/>
      <c r="AE494" s="1"/>
      <c r="AF494" s="1"/>
      <c r="AG494" s="1"/>
      <c r="AH494" s="14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6"/>
      <c r="AD495" s="10"/>
      <c r="AE495" s="1"/>
      <c r="AF495" s="1"/>
      <c r="AG495" s="1"/>
      <c r="AH495" s="14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6"/>
      <c r="AD496" s="10"/>
      <c r="AE496" s="1"/>
      <c r="AF496" s="1"/>
      <c r="AG496" s="1"/>
      <c r="AH496" s="14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</sheetData>
  <autoFilter ref="A3:AH81" xr:uid="{5835F6FE-CEE7-422B-87A8-83346CB11E8E}">
    <sortState xmlns:xlrd2="http://schemas.microsoft.com/office/spreadsheetml/2017/richdata2" ref="A20:AH60">
      <sortCondition ref="Q3:Q81"/>
    </sortState>
  </autoFilter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2024-12-05T09:36:04Z</dcterms:created>
  <dcterms:modified xsi:type="dcterms:W3CDTF">2024-12-06T10:15:35Z</dcterms:modified>
</cp:coreProperties>
</file>