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ЗПФ филиалы\"/>
    </mc:Choice>
  </mc:AlternateContent>
  <xr:revisionPtr revIDLastSave="0" documentId="13_ncr:1_{AA8FE878-9B8F-439E-A5D9-F46ACF57DC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0" i="1" l="1"/>
  <c r="AL80" i="1" s="1"/>
  <c r="AJ79" i="1"/>
  <c r="AM79" i="1" s="1"/>
  <c r="AJ78" i="1"/>
  <c r="AL78" i="1" s="1"/>
  <c r="AJ77" i="1"/>
  <c r="AM77" i="1" s="1"/>
  <c r="AJ72" i="1"/>
  <c r="AL72" i="1" s="1"/>
  <c r="AJ71" i="1"/>
  <c r="AM71" i="1" s="1"/>
  <c r="AJ70" i="1"/>
  <c r="AL70" i="1" s="1"/>
  <c r="AJ62" i="1"/>
  <c r="AM62" i="1" s="1"/>
  <c r="AJ61" i="1"/>
  <c r="AL61" i="1" s="1"/>
  <c r="AJ60" i="1"/>
  <c r="AM60" i="1" s="1"/>
  <c r="AJ59" i="1"/>
  <c r="AL59" i="1" s="1"/>
  <c r="AJ55" i="1"/>
  <c r="AM55" i="1" s="1"/>
  <c r="AJ54" i="1"/>
  <c r="AL54" i="1" s="1"/>
  <c r="AJ52" i="1"/>
  <c r="AM52" i="1" s="1"/>
  <c r="AJ48" i="1"/>
  <c r="AL48" i="1" s="1"/>
  <c r="AJ46" i="1"/>
  <c r="AM46" i="1" s="1"/>
  <c r="AJ43" i="1"/>
  <c r="AL43" i="1" s="1"/>
  <c r="AJ39" i="1"/>
  <c r="AM39" i="1" s="1"/>
  <c r="AJ37" i="1"/>
  <c r="AL37" i="1" s="1"/>
  <c r="AJ29" i="1"/>
  <c r="AM29" i="1" s="1"/>
  <c r="AJ26" i="1"/>
  <c r="AL26" i="1" s="1"/>
  <c r="AJ25" i="1"/>
  <c r="AM25" i="1" s="1"/>
  <c r="AJ20" i="1"/>
  <c r="AL20" i="1" s="1"/>
  <c r="AJ16" i="1"/>
  <c r="AM16" i="1" s="1"/>
  <c r="AJ14" i="1"/>
  <c r="AL14" i="1" s="1"/>
  <c r="AJ11" i="1"/>
  <c r="AM11" i="1" s="1"/>
  <c r="AJ7" i="1"/>
  <c r="AL7" i="1" s="1"/>
  <c r="AK14" i="1" l="1"/>
  <c r="AK26" i="1"/>
  <c r="AK43" i="1"/>
  <c r="AK54" i="1"/>
  <c r="AK61" i="1"/>
  <c r="AK72" i="1"/>
  <c r="AK80" i="1"/>
  <c r="AK7" i="1"/>
  <c r="AK20" i="1"/>
  <c r="AK37" i="1"/>
  <c r="AK48" i="1"/>
  <c r="AK59" i="1"/>
  <c r="AK70" i="1"/>
  <c r="AK78" i="1"/>
  <c r="AM7" i="1"/>
  <c r="AM14" i="1"/>
  <c r="AM20" i="1"/>
  <c r="AM26" i="1"/>
  <c r="AM37" i="1"/>
  <c r="AM43" i="1"/>
  <c r="AM48" i="1"/>
  <c r="AM54" i="1"/>
  <c r="AM59" i="1"/>
  <c r="AM61" i="1"/>
  <c r="AM70" i="1"/>
  <c r="AM72" i="1"/>
  <c r="AM78" i="1"/>
  <c r="AM80" i="1"/>
  <c r="AL52" i="1"/>
  <c r="AL55" i="1"/>
  <c r="AL60" i="1"/>
  <c r="AL62" i="1"/>
  <c r="AL71" i="1"/>
  <c r="AL77" i="1"/>
  <c r="AL79" i="1"/>
  <c r="AL11" i="1"/>
  <c r="AL16" i="1"/>
  <c r="AL25" i="1"/>
  <c r="AL29" i="1"/>
  <c r="AL39" i="1"/>
  <c r="AL46" i="1"/>
  <c r="AK11" i="1"/>
  <c r="AK16" i="1"/>
  <c r="AK25" i="1"/>
  <c r="AK29" i="1"/>
  <c r="AK39" i="1"/>
  <c r="AK46" i="1"/>
  <c r="AK52" i="1"/>
  <c r="AK55" i="1"/>
  <c r="AK60" i="1"/>
  <c r="AK62" i="1"/>
  <c r="AK71" i="1"/>
  <c r="AK77" i="1"/>
  <c r="AK79" i="1"/>
  <c r="F68" i="1"/>
  <c r="AC75" i="1" l="1"/>
  <c r="AC74" i="1"/>
  <c r="AC66" i="1"/>
  <c r="AC65" i="1"/>
  <c r="AC64" i="1"/>
  <c r="AC63" i="1"/>
  <c r="AC42" i="1"/>
  <c r="AC40" i="1"/>
  <c r="AC38" i="1"/>
  <c r="AC36" i="1"/>
  <c r="AC35" i="1"/>
  <c r="AC34" i="1"/>
  <c r="AC33" i="1"/>
  <c r="AC32" i="1"/>
  <c r="AC28" i="1"/>
  <c r="AC27" i="1"/>
  <c r="AC19" i="1"/>
  <c r="AC13" i="1"/>
  <c r="AC12" i="1"/>
  <c r="AC10" i="1"/>
  <c r="AC8" i="1"/>
  <c r="AF7" i="1" l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6" i="1"/>
  <c r="AI46" i="1" s="1"/>
  <c r="AF47" i="1"/>
  <c r="AG47" i="1"/>
  <c r="AF48" i="1"/>
  <c r="AG48" i="1"/>
  <c r="AF51" i="1"/>
  <c r="AG51" i="1"/>
  <c r="AF52" i="1"/>
  <c r="AG52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8" i="1"/>
  <c r="AG68" i="1"/>
  <c r="AF69" i="1"/>
  <c r="AG69" i="1"/>
  <c r="AF70" i="1"/>
  <c r="AG70" i="1"/>
  <c r="AF71" i="1"/>
  <c r="AG71" i="1"/>
  <c r="AF72" i="1"/>
  <c r="AG72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G6" i="1"/>
  <c r="AF6" i="1"/>
  <c r="AI43" i="1" l="1"/>
  <c r="AI39" i="1"/>
  <c r="AI37" i="1"/>
  <c r="AI29" i="1"/>
  <c r="AI26" i="1"/>
  <c r="AI25" i="1"/>
  <c r="AI20" i="1"/>
  <c r="AI16" i="1"/>
  <c r="AI14" i="1"/>
  <c r="AI11" i="1"/>
  <c r="AI7" i="1"/>
  <c r="AI80" i="1"/>
  <c r="AI79" i="1"/>
  <c r="AI78" i="1"/>
  <c r="AI77" i="1"/>
  <c r="AI72" i="1"/>
  <c r="AI71" i="1"/>
  <c r="AI70" i="1"/>
  <c r="AI62" i="1"/>
  <c r="AI61" i="1"/>
  <c r="AI60" i="1"/>
  <c r="AI59" i="1"/>
  <c r="AI55" i="1"/>
  <c r="AI54" i="1"/>
  <c r="AI52" i="1"/>
  <c r="AI48" i="1"/>
  <c r="AD69" i="1"/>
  <c r="AD51" i="1"/>
  <c r="AD47" i="1"/>
  <c r="AD31" i="1"/>
  <c r="AD23" i="1"/>
  <c r="AD21" i="1"/>
  <c r="AD15" i="1"/>
  <c r="AB8" i="1"/>
  <c r="AB9" i="1"/>
  <c r="AB10" i="1"/>
  <c r="AB12" i="1"/>
  <c r="AB13" i="1"/>
  <c r="AB15" i="1"/>
  <c r="AB17" i="1"/>
  <c r="AB19" i="1"/>
  <c r="AB21" i="1"/>
  <c r="AB23" i="1"/>
  <c r="AB27" i="1"/>
  <c r="AB28" i="1"/>
  <c r="AB31" i="1"/>
  <c r="AB32" i="1"/>
  <c r="AB33" i="1"/>
  <c r="AB34" i="1"/>
  <c r="AB35" i="1"/>
  <c r="AB36" i="1"/>
  <c r="AB38" i="1"/>
  <c r="AB40" i="1"/>
  <c r="AB41" i="1"/>
  <c r="AB42" i="1"/>
  <c r="AB44" i="1"/>
  <c r="AB45" i="1"/>
  <c r="AB47" i="1"/>
  <c r="AB49" i="1"/>
  <c r="AB50" i="1"/>
  <c r="AB51" i="1"/>
  <c r="AB53" i="1"/>
  <c r="AB57" i="1"/>
  <c r="AB63" i="1"/>
  <c r="AB64" i="1"/>
  <c r="AB65" i="1"/>
  <c r="AB66" i="1"/>
  <c r="AB67" i="1"/>
  <c r="AB69" i="1"/>
  <c r="AB73" i="1"/>
  <c r="AB74" i="1"/>
  <c r="AB75" i="1"/>
  <c r="AB6" i="1"/>
  <c r="O7" i="1"/>
  <c r="O8" i="1"/>
  <c r="O9" i="1"/>
  <c r="AD9" i="1" s="1"/>
  <c r="O10" i="1"/>
  <c r="O11" i="1"/>
  <c r="O12" i="1"/>
  <c r="O13" i="1"/>
  <c r="O14" i="1"/>
  <c r="P14" i="1" s="1"/>
  <c r="O15" i="1"/>
  <c r="O16" i="1"/>
  <c r="P16" i="1" s="1"/>
  <c r="O17" i="1"/>
  <c r="O18" i="1"/>
  <c r="AB18" i="1" s="1"/>
  <c r="O19" i="1"/>
  <c r="O20" i="1"/>
  <c r="O21" i="1"/>
  <c r="O22" i="1"/>
  <c r="AD22" i="1" s="1"/>
  <c r="O23" i="1"/>
  <c r="O24" i="1"/>
  <c r="AD24" i="1" s="1"/>
  <c r="O25" i="1"/>
  <c r="O26" i="1"/>
  <c r="O27" i="1"/>
  <c r="O28" i="1"/>
  <c r="O29" i="1"/>
  <c r="O30" i="1"/>
  <c r="AD30" i="1" s="1"/>
  <c r="O31" i="1"/>
  <c r="O32" i="1"/>
  <c r="O33" i="1"/>
  <c r="O34" i="1"/>
  <c r="O35" i="1"/>
  <c r="O36" i="1"/>
  <c r="O37" i="1"/>
  <c r="O38" i="1"/>
  <c r="O39" i="1"/>
  <c r="O40" i="1"/>
  <c r="O41" i="1"/>
  <c r="AD41" i="1" s="1"/>
  <c r="O42" i="1"/>
  <c r="O43" i="1"/>
  <c r="O44" i="1"/>
  <c r="O45" i="1"/>
  <c r="O46" i="1"/>
  <c r="O47" i="1"/>
  <c r="O48" i="1"/>
  <c r="P48" i="1" s="1"/>
  <c r="O49" i="1"/>
  <c r="O50" i="1"/>
  <c r="O51" i="1"/>
  <c r="O52" i="1"/>
  <c r="O53" i="1"/>
  <c r="O54" i="1"/>
  <c r="P54" i="1" s="1"/>
  <c r="AB54" i="1" s="1"/>
  <c r="O55" i="1"/>
  <c r="P55" i="1" s="1"/>
  <c r="O56" i="1"/>
  <c r="AB56" i="1" s="1"/>
  <c r="O57" i="1"/>
  <c r="AD57" i="1" s="1"/>
  <c r="O58" i="1"/>
  <c r="AB58" i="1" s="1"/>
  <c r="O59" i="1"/>
  <c r="O60" i="1"/>
  <c r="O61" i="1"/>
  <c r="P61" i="1" s="1"/>
  <c r="O62" i="1"/>
  <c r="O63" i="1"/>
  <c r="O64" i="1"/>
  <c r="O65" i="1"/>
  <c r="O66" i="1"/>
  <c r="O67" i="1"/>
  <c r="O68" i="1"/>
  <c r="AD68" i="1" s="1"/>
  <c r="O69" i="1"/>
  <c r="O70" i="1"/>
  <c r="P70" i="1" s="1"/>
  <c r="O71" i="1"/>
  <c r="P71" i="1" s="1"/>
  <c r="AD71" i="1" s="1"/>
  <c r="O72" i="1"/>
  <c r="O73" i="1"/>
  <c r="O74" i="1"/>
  <c r="O75" i="1"/>
  <c r="O76" i="1"/>
  <c r="AB76" i="1" s="1"/>
  <c r="O77" i="1"/>
  <c r="O78" i="1"/>
  <c r="O79" i="1"/>
  <c r="O80" i="1"/>
  <c r="O6" i="1"/>
  <c r="AD6" i="1" s="1"/>
  <c r="P78" i="1" l="1"/>
  <c r="AB78" i="1" s="1"/>
  <c r="P72" i="1"/>
  <c r="AD72" i="1" s="1"/>
  <c r="AD70" i="1"/>
  <c r="P62" i="1"/>
  <c r="AB62" i="1" s="1"/>
  <c r="P60" i="1"/>
  <c r="AB60" i="1" s="1"/>
  <c r="P52" i="1"/>
  <c r="AD52" i="1" s="1"/>
  <c r="P46" i="1"/>
  <c r="AD46" i="1" s="1"/>
  <c r="P26" i="1"/>
  <c r="AD26" i="1" s="1"/>
  <c r="P20" i="1"/>
  <c r="AD20" i="1" s="1"/>
  <c r="P79" i="1"/>
  <c r="AD79" i="1" s="1"/>
  <c r="P77" i="1"/>
  <c r="AD77" i="1" s="1"/>
  <c r="AD61" i="1"/>
  <c r="P59" i="1"/>
  <c r="AD59" i="1" s="1"/>
  <c r="P43" i="1"/>
  <c r="AD43" i="1" s="1"/>
  <c r="P39" i="1"/>
  <c r="AB39" i="1" s="1"/>
  <c r="P37" i="1"/>
  <c r="AD37" i="1" s="1"/>
  <c r="P29" i="1"/>
  <c r="AD29" i="1" s="1"/>
  <c r="P25" i="1"/>
  <c r="AD25" i="1" s="1"/>
  <c r="P11" i="1"/>
  <c r="AD11" i="1" s="1"/>
  <c r="P7" i="1"/>
  <c r="AB7" i="1" s="1"/>
  <c r="P80" i="1"/>
  <c r="AB80" i="1" s="1"/>
  <c r="AD48" i="1"/>
  <c r="AD16" i="1"/>
  <c r="AD14" i="1"/>
  <c r="AD55" i="1"/>
  <c r="AB79" i="1"/>
  <c r="AB29" i="1"/>
  <c r="AB71" i="1"/>
  <c r="Q6" i="1"/>
  <c r="T6" i="1" s="1"/>
  <c r="AE6" i="1"/>
  <c r="AH6" i="1"/>
  <c r="AE57" i="1"/>
  <c r="AH57" i="1"/>
  <c r="Q57" i="1"/>
  <c r="T57" i="1" s="1"/>
  <c r="AE41" i="1"/>
  <c r="Q41" i="1"/>
  <c r="T41" i="1" s="1"/>
  <c r="AH41" i="1"/>
  <c r="AE9" i="1"/>
  <c r="AH9" i="1"/>
  <c r="Q9" i="1"/>
  <c r="T9" i="1" s="1"/>
  <c r="AE68" i="1"/>
  <c r="Q68" i="1"/>
  <c r="T68" i="1" s="1"/>
  <c r="AH68" i="1"/>
  <c r="AE30" i="1"/>
  <c r="Q30" i="1"/>
  <c r="T30" i="1" s="1"/>
  <c r="AH30" i="1"/>
  <c r="AE24" i="1"/>
  <c r="Q24" i="1"/>
  <c r="T24" i="1" s="1"/>
  <c r="AH24" i="1"/>
  <c r="AE22" i="1"/>
  <c r="AH22" i="1"/>
  <c r="Q22" i="1"/>
  <c r="T22" i="1" s="1"/>
  <c r="AE15" i="1"/>
  <c r="Q15" i="1"/>
  <c r="T15" i="1" s="1"/>
  <c r="AH15" i="1"/>
  <c r="AD18" i="1"/>
  <c r="AE21" i="1"/>
  <c r="Q21" i="1"/>
  <c r="T21" i="1" s="1"/>
  <c r="AH21" i="1"/>
  <c r="AE23" i="1"/>
  <c r="Q23" i="1"/>
  <c r="T23" i="1" s="1"/>
  <c r="AH23" i="1"/>
  <c r="AE31" i="1"/>
  <c r="Q31" i="1"/>
  <c r="T31" i="1" s="1"/>
  <c r="AH31" i="1"/>
  <c r="AE47" i="1"/>
  <c r="Q47" i="1"/>
  <c r="T47" i="1" s="1"/>
  <c r="AH47" i="1"/>
  <c r="AE51" i="1"/>
  <c r="Q51" i="1"/>
  <c r="T51" i="1" s="1"/>
  <c r="AH51" i="1"/>
  <c r="AD54" i="1"/>
  <c r="AD56" i="1"/>
  <c r="AD58" i="1"/>
  <c r="AE69" i="1"/>
  <c r="Q69" i="1"/>
  <c r="T69" i="1" s="1"/>
  <c r="AH69" i="1"/>
  <c r="AE71" i="1"/>
  <c r="Q71" i="1"/>
  <c r="T71" i="1" s="1"/>
  <c r="AH71" i="1"/>
  <c r="AD76" i="1"/>
  <c r="AB70" i="1"/>
  <c r="AB68" i="1"/>
  <c r="AB48" i="1"/>
  <c r="AB46" i="1"/>
  <c r="AB30" i="1"/>
  <c r="AB24" i="1"/>
  <c r="AB22" i="1"/>
  <c r="AB14" i="1"/>
  <c r="U80" i="1"/>
  <c r="U78" i="1"/>
  <c r="U76" i="1"/>
  <c r="U74" i="1"/>
  <c r="T74" i="1"/>
  <c r="U72" i="1"/>
  <c r="U70" i="1"/>
  <c r="U68" i="1"/>
  <c r="U66" i="1"/>
  <c r="T66" i="1"/>
  <c r="U64" i="1"/>
  <c r="T64" i="1"/>
  <c r="U62" i="1"/>
  <c r="U60" i="1"/>
  <c r="U58" i="1"/>
  <c r="U56" i="1"/>
  <c r="U54" i="1"/>
  <c r="U52" i="1"/>
  <c r="U50" i="1"/>
  <c r="T50" i="1"/>
  <c r="U48" i="1"/>
  <c r="U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U29" i="1"/>
  <c r="U27" i="1"/>
  <c r="T27" i="1"/>
  <c r="U25" i="1"/>
  <c r="U23" i="1"/>
  <c r="U21" i="1"/>
  <c r="U19" i="1"/>
  <c r="T19" i="1"/>
  <c r="U17" i="1"/>
  <c r="T17" i="1"/>
  <c r="U15" i="1"/>
  <c r="U13" i="1"/>
  <c r="T13" i="1"/>
  <c r="U11" i="1"/>
  <c r="U9" i="1"/>
  <c r="U7" i="1"/>
  <c r="U6" i="1"/>
  <c r="U79" i="1"/>
  <c r="U77" i="1"/>
  <c r="T75" i="1"/>
  <c r="U75" i="1"/>
  <c r="T73" i="1"/>
  <c r="U73" i="1"/>
  <c r="U71" i="1"/>
  <c r="U69" i="1"/>
  <c r="T67" i="1"/>
  <c r="U67" i="1"/>
  <c r="T65" i="1"/>
  <c r="U65" i="1"/>
  <c r="T63" i="1"/>
  <c r="U63" i="1"/>
  <c r="U61" i="1"/>
  <c r="U59" i="1"/>
  <c r="U57" i="1"/>
  <c r="U55" i="1"/>
  <c r="T53" i="1"/>
  <c r="U53" i="1"/>
  <c r="U51" i="1"/>
  <c r="T49" i="1"/>
  <c r="U49" i="1"/>
  <c r="U47" i="1"/>
  <c r="T45" i="1"/>
  <c r="U45" i="1"/>
  <c r="U43" i="1"/>
  <c r="U41" i="1"/>
  <c r="U39" i="1"/>
  <c r="U37" i="1"/>
  <c r="T35" i="1"/>
  <c r="U35" i="1"/>
  <c r="T33" i="1"/>
  <c r="U33" i="1"/>
  <c r="U31" i="1"/>
  <c r="T28" i="1"/>
  <c r="U28" i="1"/>
  <c r="U26" i="1"/>
  <c r="U24" i="1"/>
  <c r="U22" i="1"/>
  <c r="U20" i="1"/>
  <c r="U18" i="1"/>
  <c r="U16" i="1"/>
  <c r="U14" i="1"/>
  <c r="T12" i="1"/>
  <c r="U12" i="1"/>
  <c r="T10" i="1"/>
  <c r="U10" i="1"/>
  <c r="T8" i="1"/>
  <c r="U8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5" i="1" l="1"/>
  <c r="AB26" i="1"/>
  <c r="AB52" i="1"/>
  <c r="AD62" i="1"/>
  <c r="Q62" i="1" s="1"/>
  <c r="T62" i="1" s="1"/>
  <c r="AB43" i="1"/>
  <c r="AD78" i="1"/>
  <c r="AE78" i="1" s="1"/>
  <c r="AD39" i="1"/>
  <c r="AE39" i="1" s="1"/>
  <c r="AE11" i="1"/>
  <c r="AH11" i="1"/>
  <c r="Q11" i="1"/>
  <c r="T11" i="1" s="1"/>
  <c r="AE29" i="1"/>
  <c r="AH29" i="1"/>
  <c r="Q29" i="1"/>
  <c r="T29" i="1" s="1"/>
  <c r="Q59" i="1"/>
  <c r="T59" i="1" s="1"/>
  <c r="AE59" i="1"/>
  <c r="AH59" i="1"/>
  <c r="AH77" i="1"/>
  <c r="AE77" i="1"/>
  <c r="Q77" i="1"/>
  <c r="T77" i="1" s="1"/>
  <c r="Q20" i="1"/>
  <c r="T20" i="1" s="1"/>
  <c r="AE20" i="1"/>
  <c r="AH20" i="1"/>
  <c r="AE46" i="1"/>
  <c r="Q46" i="1"/>
  <c r="T46" i="1" s="1"/>
  <c r="AH46" i="1"/>
  <c r="AH70" i="1"/>
  <c r="AE70" i="1"/>
  <c r="Q70" i="1"/>
  <c r="T70" i="1" s="1"/>
  <c r="Q25" i="1"/>
  <c r="T25" i="1" s="1"/>
  <c r="AE25" i="1"/>
  <c r="AH25" i="1"/>
  <c r="AE37" i="1"/>
  <c r="Q37" i="1"/>
  <c r="T37" i="1" s="1"/>
  <c r="AH37" i="1"/>
  <c r="AE43" i="1"/>
  <c r="AH43" i="1"/>
  <c r="Q43" i="1"/>
  <c r="T43" i="1" s="1"/>
  <c r="AE61" i="1"/>
  <c r="Q61" i="1"/>
  <c r="T61" i="1" s="1"/>
  <c r="AH61" i="1"/>
  <c r="AE79" i="1"/>
  <c r="AH79" i="1"/>
  <c r="Q79" i="1"/>
  <c r="T79" i="1" s="1"/>
  <c r="AE26" i="1"/>
  <c r="Q26" i="1"/>
  <c r="T26" i="1" s="1"/>
  <c r="AH26" i="1"/>
  <c r="AH52" i="1"/>
  <c r="AE52" i="1"/>
  <c r="Q52" i="1"/>
  <c r="T52" i="1" s="1"/>
  <c r="AE72" i="1"/>
  <c r="AH72" i="1"/>
  <c r="Q72" i="1"/>
  <c r="T72" i="1" s="1"/>
  <c r="AB20" i="1"/>
  <c r="AB72" i="1"/>
  <c r="AD60" i="1"/>
  <c r="Q60" i="1" s="1"/>
  <c r="T60" i="1" s="1"/>
  <c r="AB11" i="1"/>
  <c r="AB37" i="1"/>
  <c r="AB59" i="1"/>
  <c r="AB77" i="1"/>
  <c r="AD7" i="1"/>
  <c r="AE7" i="1" s="1"/>
  <c r="AB61" i="1"/>
  <c r="Q55" i="1"/>
  <c r="T55" i="1" s="1"/>
  <c r="AE55" i="1"/>
  <c r="AH55" i="1"/>
  <c r="AE16" i="1"/>
  <c r="Q16" i="1"/>
  <c r="T16" i="1" s="1"/>
  <c r="AH16" i="1"/>
  <c r="Q14" i="1"/>
  <c r="T14" i="1" s="1"/>
  <c r="AE14" i="1"/>
  <c r="AH14" i="1"/>
  <c r="Q48" i="1"/>
  <c r="T48" i="1" s="1"/>
  <c r="AE48" i="1"/>
  <c r="AH48" i="1"/>
  <c r="P5" i="1"/>
  <c r="AB16" i="1"/>
  <c r="AD80" i="1"/>
  <c r="AE80" i="1" s="1"/>
  <c r="AB55" i="1"/>
  <c r="AH7" i="1"/>
  <c r="Q78" i="1"/>
  <c r="T78" i="1" s="1"/>
  <c r="AE62" i="1"/>
  <c r="AH62" i="1"/>
  <c r="AE58" i="1"/>
  <c r="Q58" i="1"/>
  <c r="T58" i="1" s="1"/>
  <c r="AH58" i="1"/>
  <c r="AE54" i="1"/>
  <c r="Q54" i="1"/>
  <c r="T54" i="1" s="1"/>
  <c r="AH54" i="1"/>
  <c r="AE18" i="1"/>
  <c r="Q18" i="1"/>
  <c r="T18" i="1" s="1"/>
  <c r="AH18" i="1"/>
  <c r="AE76" i="1"/>
  <c r="Q76" i="1"/>
  <c r="T76" i="1" s="1"/>
  <c r="AH76" i="1"/>
  <c r="AE56" i="1"/>
  <c r="Q56" i="1"/>
  <c r="T56" i="1" s="1"/>
  <c r="AH56" i="1"/>
  <c r="K5" i="1"/>
  <c r="AE60" i="1" l="1"/>
  <c r="AH78" i="1"/>
  <c r="AD5" i="1"/>
  <c r="Q7" i="1"/>
  <c r="T7" i="1" s="1"/>
  <c r="AH60" i="1"/>
  <c r="AH39" i="1"/>
  <c r="Q39" i="1"/>
  <c r="T39" i="1" s="1"/>
  <c r="Q80" i="1"/>
  <c r="T80" i="1" s="1"/>
  <c r="AB5" i="1"/>
  <c r="AH80" i="1"/>
  <c r="AE5" i="1"/>
  <c r="AH5" i="1" l="1"/>
  <c r="Q5" i="1"/>
</calcChain>
</file>

<file path=xl/sharedStrings.xml><?xml version="1.0" encoding="utf-8"?>
<sst xmlns="http://schemas.openxmlformats.org/spreadsheetml/2006/main" count="337" uniqueCount="132">
  <si>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</si>
  <si>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</si>
  <si>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</si>
  <si>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</si>
  <si>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</si>
  <si>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</si>
  <si>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</si>
  <si>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</si>
  <si>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</si>
  <si>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</si>
  <si>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</si>
  <si>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</si>
  <si>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</si>
  <si>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</si>
  <si>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</si>
  <si>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</si>
  <si>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</si>
  <si>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</si>
  <si>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</si>
  <si>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</si>
  <si>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</si>
  <si>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</si>
  <si>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</si>
  <si>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</si>
  <si>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</si>
  <si>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</si>
  <si>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02,12,</t>
  </si>
  <si>
    <t>05,12,</t>
  </si>
  <si>
    <t>28,11,</t>
  </si>
  <si>
    <t>21,11,</t>
  </si>
  <si>
    <t>14,11,(МЕРА)</t>
  </si>
  <si>
    <t>07,11,</t>
  </si>
  <si>
    <t>31,10,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</si>
  <si>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</si>
  <si>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</si>
  <si>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</si>
  <si>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</si>
  <si>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</si>
  <si>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</si>
  <si>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</si>
  <si>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</si>
  <si>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</si>
  <si>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</si>
  <si>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</si>
  <si>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</si>
  <si>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</si>
  <si>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</si>
  <si>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</si>
  <si>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</si>
  <si>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</si>
  <si>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</si>
  <si>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</si>
  <si>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</si>
  <si>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</si>
  <si>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</si>
  <si>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</si>
  <si>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</si>
  <si>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</si>
  <si>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</si>
  <si>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</si>
  <si>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</si>
  <si>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</si>
  <si>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</si>
  <si>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</si>
  <si>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</si>
  <si>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</si>
  <si>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</si>
  <si>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</si>
  <si>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</si>
  <si>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</si>
  <si>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</si>
  <si>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</si>
  <si>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</si>
  <si>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</si>
  <si>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</si>
  <si>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</si>
  <si>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</si>
  <si>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</si>
  <si>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</si>
  <si>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</si>
  <si>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</si>
  <si>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</si>
  <si>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</si>
  <si>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</si>
  <si>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</si>
  <si>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</si>
  <si>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</si>
  <si>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</si>
  <si>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</si>
  <si>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</si>
  <si>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</si>
  <si>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вывод / нужно продавать</t>
  </si>
  <si>
    <t>Пельмени Домашние со сливочным маслом ТМ Зареченские  продукты флоу-пак сфера 0,7 кг.  Поком</t>
  </si>
  <si>
    <t>нужно увеличить продажи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</si>
  <si>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</si>
  <si>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</si>
  <si>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</si>
  <si>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</si>
  <si>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</si>
  <si>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</si>
  <si>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</si>
  <si>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</si>
  <si>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</si>
  <si>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</si>
  <si>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</si>
  <si>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</si>
  <si>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</si>
  <si>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</si>
  <si>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</si>
  <si>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</si>
  <si>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</si>
  <si>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</si>
  <si>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</si>
  <si>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</si>
  <si>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</si>
  <si>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</si>
  <si>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</si>
  <si>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</si>
  <si>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</si>
  <si>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</si>
  <si>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</si>
  <si>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</si>
  <si>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</si>
  <si>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</si>
  <si>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</si>
  <si>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</si>
  <si>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</si>
  <si>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t>дубль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</si>
  <si>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</si>
  <si>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</si>
  <si>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08,12,</t>
  </si>
  <si>
    <t>слой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</si>
</sst>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6" fontId="1" fillId="0" borderId="1" xfId="1" applyNumberFormat="1"/>
    <xf numFmtId="166" fontId="1" fillId="3" borderId="1" xfId="1" applyNumberFormat="1" applyFill="1"/>
    <xf numFmtId="166" fontId="0" fillId="0" borderId="0" xfId="0" applyNumberFormat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8,11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79;&#1072;&#1082;&#1072;&#1079;%20&#1052;&#1077;&#1083;&#1080;&#1090;&#1086;&#1087;&#1086;&#1083;&#1100;%20&#1053;&#104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12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  <cell r="AE1">
            <v>-259.79999999999927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28,11,</v>
          </cell>
          <cell r="V4" t="str">
            <v>21,11,</v>
          </cell>
          <cell r="W4" t="str">
            <v>14,11,(МЕРА)</v>
          </cell>
          <cell r="X4" t="str">
            <v>07,11,</v>
          </cell>
          <cell r="Y4" t="str">
            <v>31,10,</v>
          </cell>
          <cell r="Z4" t="str">
            <v>24,10,</v>
          </cell>
          <cell r="AD4" t="str">
            <v>02,12,</v>
          </cell>
        </row>
        <row r="5">
          <cell r="E5">
            <v>19927.8</v>
          </cell>
          <cell r="F5">
            <v>38959.599999999999</v>
          </cell>
          <cell r="J5">
            <v>20436.900000000001</v>
          </cell>
          <cell r="K5">
            <v>-509.1</v>
          </cell>
          <cell r="L5">
            <v>0</v>
          </cell>
          <cell r="M5">
            <v>0</v>
          </cell>
          <cell r="N5">
            <v>0</v>
          </cell>
          <cell r="O5">
            <v>3985.559999999999</v>
          </cell>
          <cell r="P5">
            <v>24082.100000000006</v>
          </cell>
          <cell r="Q5">
            <v>23977.599999999999</v>
          </cell>
          <cell r="R5">
            <v>0</v>
          </cell>
          <cell r="T5">
            <v>15</v>
          </cell>
          <cell r="V5">
            <v>3563.2600000000007</v>
          </cell>
          <cell r="W5">
            <v>5143.0000000000009</v>
          </cell>
          <cell r="X5">
            <v>3332.0999999999995</v>
          </cell>
          <cell r="Y5">
            <v>3496.8</v>
          </cell>
          <cell r="Z5">
            <v>3777.9</v>
          </cell>
          <cell r="AB5">
            <v>10033.509999999998</v>
          </cell>
          <cell r="AD5">
            <v>2674</v>
          </cell>
          <cell r="AE5">
            <v>10007.799999999999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80</v>
          </cell>
          <cell r="D6">
            <v>60</v>
          </cell>
          <cell r="E6">
            <v>5</v>
          </cell>
          <cell r="F6">
            <v>115</v>
          </cell>
          <cell r="G6">
            <v>1</v>
          </cell>
          <cell r="H6">
            <v>90</v>
          </cell>
          <cell r="I6" t="str">
            <v>матрица</v>
          </cell>
          <cell r="J6">
            <v>5</v>
          </cell>
          <cell r="K6">
            <v>0</v>
          </cell>
          <cell r="O6">
            <v>1</v>
          </cell>
          <cell r="Q6">
            <v>0</v>
          </cell>
          <cell r="T6">
            <v>115</v>
          </cell>
          <cell r="U6">
            <v>115</v>
          </cell>
          <cell r="V6">
            <v>7</v>
          </cell>
          <cell r="W6">
            <v>10</v>
          </cell>
          <cell r="X6">
            <v>7</v>
          </cell>
          <cell r="Y6">
            <v>0</v>
          </cell>
          <cell r="Z6">
            <v>12</v>
          </cell>
          <cell r="AA6" t="str">
            <v>нужно увеличить продажи!!! / 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437</v>
          </cell>
          <cell r="D7">
            <v>1176</v>
          </cell>
          <cell r="E7">
            <v>325</v>
          </cell>
          <cell r="F7">
            <v>1136</v>
          </cell>
          <cell r="G7">
            <v>0.3</v>
          </cell>
          <cell r="H7">
            <v>180</v>
          </cell>
          <cell r="I7" t="str">
            <v>матрица</v>
          </cell>
          <cell r="J7">
            <v>319</v>
          </cell>
          <cell r="K7">
            <v>6</v>
          </cell>
          <cell r="O7">
            <v>65</v>
          </cell>
          <cell r="Q7">
            <v>0</v>
          </cell>
          <cell r="T7">
            <v>17.476923076923075</v>
          </cell>
          <cell r="U7">
            <v>17.476923076923075</v>
          </cell>
          <cell r="V7">
            <v>87.2</v>
          </cell>
          <cell r="W7">
            <v>66.2</v>
          </cell>
          <cell r="X7">
            <v>72.400000000000006</v>
          </cell>
          <cell r="Y7">
            <v>84</v>
          </cell>
          <cell r="Z7">
            <v>85.4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478</v>
          </cell>
          <cell r="D9">
            <v>2856</v>
          </cell>
          <cell r="E9">
            <v>1251</v>
          </cell>
          <cell r="F9">
            <v>1828</v>
          </cell>
          <cell r="G9">
            <v>0.3</v>
          </cell>
          <cell r="H9">
            <v>180</v>
          </cell>
          <cell r="I9" t="str">
            <v>матрица</v>
          </cell>
          <cell r="J9">
            <v>1238</v>
          </cell>
          <cell r="K9">
            <v>13</v>
          </cell>
          <cell r="O9">
            <v>250.2</v>
          </cell>
          <cell r="P9">
            <v>2425.3999999999996</v>
          </cell>
          <cell r="Q9">
            <v>2352</v>
          </cell>
          <cell r="T9">
            <v>16.706634692246205</v>
          </cell>
          <cell r="U9">
            <v>7.3061550759392491</v>
          </cell>
          <cell r="V9">
            <v>192.2</v>
          </cell>
          <cell r="W9">
            <v>263</v>
          </cell>
          <cell r="X9">
            <v>189.2</v>
          </cell>
          <cell r="Y9">
            <v>184.2</v>
          </cell>
          <cell r="Z9">
            <v>193.4</v>
          </cell>
          <cell r="AA9" t="str">
            <v>сети</v>
          </cell>
          <cell r="AB9">
            <v>727.61999999999989</v>
          </cell>
          <cell r="AC9">
            <v>12</v>
          </cell>
          <cell r="AD9">
            <v>196</v>
          </cell>
          <cell r="AE9">
            <v>705.6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109</v>
          </cell>
          <cell r="D11">
            <v>3864</v>
          </cell>
          <cell r="E11">
            <v>1304</v>
          </cell>
          <cell r="F11">
            <v>2558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1304</v>
          </cell>
          <cell r="K11">
            <v>0</v>
          </cell>
          <cell r="O11">
            <v>260.8</v>
          </cell>
          <cell r="P11">
            <v>1875.6000000000004</v>
          </cell>
          <cell r="Q11">
            <v>1848</v>
          </cell>
          <cell r="T11">
            <v>16.894171779141104</v>
          </cell>
          <cell r="U11">
            <v>9.8082822085889561</v>
          </cell>
          <cell r="V11">
            <v>244.4</v>
          </cell>
          <cell r="W11">
            <v>301</v>
          </cell>
          <cell r="X11">
            <v>216.6</v>
          </cell>
          <cell r="Y11">
            <v>205.8</v>
          </cell>
          <cell r="Z11">
            <v>283.60000000000002</v>
          </cell>
          <cell r="AA11" t="str">
            <v>сети</v>
          </cell>
          <cell r="AB11">
            <v>562.68000000000006</v>
          </cell>
          <cell r="AC11">
            <v>12</v>
          </cell>
          <cell r="AD11">
            <v>154</v>
          </cell>
          <cell r="AE11">
            <v>554.4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47</v>
          </cell>
          <cell r="F14">
            <v>121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46</v>
          </cell>
          <cell r="K14">
            <v>1</v>
          </cell>
          <cell r="O14">
            <v>9.4</v>
          </cell>
          <cell r="Q14">
            <v>0</v>
          </cell>
          <cell r="T14">
            <v>12.872340425531915</v>
          </cell>
          <cell r="U14">
            <v>12.872340425531915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116</v>
          </cell>
          <cell r="D15">
            <v>504</v>
          </cell>
          <cell r="E15">
            <v>28</v>
          </cell>
          <cell r="F15">
            <v>504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38</v>
          </cell>
          <cell r="K15">
            <v>-10</v>
          </cell>
          <cell r="O15">
            <v>5.6</v>
          </cell>
          <cell r="Q15">
            <v>0</v>
          </cell>
          <cell r="T15">
            <v>90</v>
          </cell>
          <cell r="U15">
            <v>90</v>
          </cell>
          <cell r="V15">
            <v>28</v>
          </cell>
          <cell r="W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39</v>
          </cell>
          <cell r="F16">
            <v>129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38</v>
          </cell>
          <cell r="K16">
            <v>1</v>
          </cell>
          <cell r="O16">
            <v>7.8</v>
          </cell>
          <cell r="Q16">
            <v>0</v>
          </cell>
          <cell r="T16">
            <v>16.53846153846154</v>
          </cell>
          <cell r="U16">
            <v>16.53846153846154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59.2</v>
          </cell>
          <cell r="F17">
            <v>55.5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2.2200000000000002</v>
          </cell>
          <cell r="W17">
            <v>0</v>
          </cell>
          <cell r="X17">
            <v>0</v>
          </cell>
          <cell r="Y17">
            <v>2.96</v>
          </cell>
          <cell r="Z17">
            <v>0.6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-12</v>
          </cell>
          <cell r="D18">
            <v>1008</v>
          </cell>
          <cell r="E18">
            <v>742</v>
          </cell>
          <cell r="F18">
            <v>254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777</v>
          </cell>
          <cell r="K18">
            <v>-35</v>
          </cell>
          <cell r="O18">
            <v>148.4</v>
          </cell>
          <cell r="P18">
            <v>2268.8000000000002</v>
          </cell>
          <cell r="Q18">
            <v>2352</v>
          </cell>
          <cell r="T18">
            <v>17.560646900269543</v>
          </cell>
          <cell r="U18">
            <v>1.7115902964959568</v>
          </cell>
          <cell r="V18">
            <v>58.4</v>
          </cell>
          <cell r="W18">
            <v>170</v>
          </cell>
          <cell r="X18">
            <v>80.400000000000006</v>
          </cell>
          <cell r="Y18">
            <v>85.2</v>
          </cell>
          <cell r="Z18">
            <v>66.2</v>
          </cell>
          <cell r="AA18" t="str">
            <v>сети</v>
          </cell>
          <cell r="AB18">
            <v>567.20000000000005</v>
          </cell>
          <cell r="AC18">
            <v>12</v>
          </cell>
          <cell r="AD18">
            <v>196</v>
          </cell>
          <cell r="AE18">
            <v>588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>
            <v>180</v>
          </cell>
          <cell r="I19" t="str">
            <v>матрица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нет потребности</v>
          </cell>
          <cell r="AB19">
            <v>0</v>
          </cell>
          <cell r="AC19">
            <v>0</v>
          </cell>
          <cell r="AF19">
            <v>14</v>
          </cell>
          <cell r="AG19">
            <v>70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277.5</v>
          </cell>
          <cell r="D20">
            <v>362.6</v>
          </cell>
          <cell r="E20">
            <v>174.5</v>
          </cell>
          <cell r="F20">
            <v>436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174.5</v>
          </cell>
          <cell r="K20">
            <v>0</v>
          </cell>
          <cell r="O20">
            <v>34.9</v>
          </cell>
          <cell r="P20">
            <v>122.39999999999998</v>
          </cell>
          <cell r="Q20">
            <v>103.60000000000001</v>
          </cell>
          <cell r="T20">
            <v>15.461318051575933</v>
          </cell>
          <cell r="U20">
            <v>12.492836676217765</v>
          </cell>
          <cell r="V20">
            <v>38.479999999999997</v>
          </cell>
          <cell r="W20">
            <v>49.58</v>
          </cell>
          <cell r="X20">
            <v>42.92</v>
          </cell>
          <cell r="Y20">
            <v>55.5</v>
          </cell>
          <cell r="Z20">
            <v>48.84</v>
          </cell>
          <cell r="AB20">
            <v>122.39999999999998</v>
          </cell>
          <cell r="AC20">
            <v>3.7</v>
          </cell>
          <cell r="AD20">
            <v>28</v>
          </cell>
          <cell r="AE20">
            <v>103.60000000000001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49</v>
          </cell>
          <cell r="D21">
            <v>126</v>
          </cell>
          <cell r="E21">
            <v>12</v>
          </cell>
          <cell r="F21">
            <v>158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13</v>
          </cell>
          <cell r="K21">
            <v>-1</v>
          </cell>
          <cell r="O21">
            <v>2.4</v>
          </cell>
          <cell r="Q21">
            <v>0</v>
          </cell>
          <cell r="T21">
            <v>65.833333333333343</v>
          </cell>
          <cell r="U21">
            <v>65.833333333333343</v>
          </cell>
          <cell r="V21">
            <v>5</v>
          </cell>
          <cell r="W21">
            <v>2.4</v>
          </cell>
          <cell r="X21">
            <v>6.2</v>
          </cell>
          <cell r="Y21">
            <v>5.8</v>
          </cell>
          <cell r="Z21">
            <v>5.4</v>
          </cell>
          <cell r="AA21" t="str">
            <v>нужно увеличить продажи!!!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71.5</v>
          </cell>
          <cell r="D22">
            <v>198</v>
          </cell>
          <cell r="E22">
            <v>104.5</v>
          </cell>
          <cell r="F22">
            <v>159.5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104</v>
          </cell>
          <cell r="K22">
            <v>0.5</v>
          </cell>
          <cell r="O22">
            <v>20.9</v>
          </cell>
          <cell r="P22">
            <v>174.89999999999998</v>
          </cell>
          <cell r="Q22">
            <v>198</v>
          </cell>
          <cell r="T22">
            <v>17.105263157894736</v>
          </cell>
          <cell r="U22">
            <v>7.6315789473684212</v>
          </cell>
          <cell r="V22">
            <v>17.600000000000001</v>
          </cell>
          <cell r="W22">
            <v>16.5</v>
          </cell>
          <cell r="X22">
            <v>14.3</v>
          </cell>
          <cell r="Y22">
            <v>13.2</v>
          </cell>
          <cell r="Z22">
            <v>24.2</v>
          </cell>
          <cell r="AA22" t="str">
            <v>сети</v>
          </cell>
          <cell r="AB22">
            <v>174.89999999999998</v>
          </cell>
          <cell r="AC22">
            <v>5.5</v>
          </cell>
          <cell r="AD22">
            <v>36</v>
          </cell>
          <cell r="AE22">
            <v>198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72</v>
          </cell>
          <cell r="E23">
            <v>4</v>
          </cell>
          <cell r="F23">
            <v>63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8</v>
          </cell>
          <cell r="K23">
            <v>-4</v>
          </cell>
          <cell r="O23">
            <v>0.8</v>
          </cell>
          <cell r="Q23">
            <v>0</v>
          </cell>
          <cell r="T23">
            <v>78.75</v>
          </cell>
          <cell r="U23">
            <v>78.75</v>
          </cell>
          <cell r="V23">
            <v>5.4</v>
          </cell>
          <cell r="W23">
            <v>1.2</v>
          </cell>
          <cell r="X23">
            <v>6.2</v>
          </cell>
          <cell r="Y23">
            <v>7.2</v>
          </cell>
          <cell r="Z23">
            <v>5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133</v>
          </cell>
          <cell r="E24">
            <v>3</v>
          </cell>
          <cell r="F24">
            <v>130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3</v>
          </cell>
          <cell r="K24">
            <v>0</v>
          </cell>
          <cell r="O24">
            <v>0.6</v>
          </cell>
          <cell r="Q24">
            <v>0</v>
          </cell>
          <cell r="T24">
            <v>216.66666666666669</v>
          </cell>
          <cell r="U24">
            <v>216.66666666666669</v>
          </cell>
          <cell r="V24">
            <v>1.2</v>
          </cell>
          <cell r="W24">
            <v>1.2</v>
          </cell>
          <cell r="X24">
            <v>3</v>
          </cell>
          <cell r="Y24">
            <v>5.6</v>
          </cell>
          <cell r="Z24">
            <v>0.4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180</v>
          </cell>
          <cell r="D25">
            <v>210</v>
          </cell>
          <cell r="E25">
            <v>90</v>
          </cell>
          <cell r="F25">
            <v>279</v>
          </cell>
          <cell r="G25">
            <v>1</v>
          </cell>
          <cell r="H25">
            <v>180</v>
          </cell>
          <cell r="I25" t="str">
            <v>матрица</v>
          </cell>
          <cell r="J25">
            <v>89.7</v>
          </cell>
          <cell r="K25">
            <v>0.29999999999999716</v>
          </cell>
          <cell r="O25">
            <v>18</v>
          </cell>
          <cell r="Q25">
            <v>0</v>
          </cell>
          <cell r="T25">
            <v>15.5</v>
          </cell>
          <cell r="U25">
            <v>15.5</v>
          </cell>
          <cell r="V25">
            <v>23.4</v>
          </cell>
          <cell r="W25">
            <v>15.6</v>
          </cell>
          <cell r="X25">
            <v>26.4</v>
          </cell>
          <cell r="Y25">
            <v>24</v>
          </cell>
          <cell r="Z25">
            <v>24</v>
          </cell>
          <cell r="AB25">
            <v>0</v>
          </cell>
          <cell r="AC25">
            <v>3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D26">
            <v>1848</v>
          </cell>
          <cell r="E26">
            <v>978</v>
          </cell>
          <cell r="F26">
            <v>870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976</v>
          </cell>
          <cell r="K26">
            <v>2</v>
          </cell>
          <cell r="O26">
            <v>195.6</v>
          </cell>
          <cell r="P26">
            <v>2455.1999999999998</v>
          </cell>
          <cell r="Q26">
            <v>2436</v>
          </cell>
          <cell r="T26">
            <v>16.901840490797547</v>
          </cell>
          <cell r="U26">
            <v>4.4478527607361968</v>
          </cell>
          <cell r="V26">
            <v>99</v>
          </cell>
          <cell r="W26">
            <v>237.6</v>
          </cell>
          <cell r="X26">
            <v>117.8</v>
          </cell>
          <cell r="Y26">
            <v>141.6</v>
          </cell>
          <cell r="Z26">
            <v>125.8</v>
          </cell>
          <cell r="AA26" t="str">
            <v>сети</v>
          </cell>
          <cell r="AB26">
            <v>613.79999999999995</v>
          </cell>
          <cell r="AC26">
            <v>6</v>
          </cell>
          <cell r="AD26">
            <v>406</v>
          </cell>
          <cell r="AE26">
            <v>609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414</v>
          </cell>
          <cell r="D29">
            <v>1296</v>
          </cell>
          <cell r="E29">
            <v>396</v>
          </cell>
          <cell r="F29">
            <v>1170</v>
          </cell>
          <cell r="G29">
            <v>1</v>
          </cell>
          <cell r="H29">
            <v>180</v>
          </cell>
          <cell r="I29" t="str">
            <v>матрица</v>
          </cell>
          <cell r="J29">
            <v>396</v>
          </cell>
          <cell r="K29">
            <v>0</v>
          </cell>
          <cell r="O29">
            <v>79.2</v>
          </cell>
          <cell r="Q29">
            <v>0</v>
          </cell>
          <cell r="T29">
            <v>14.772727272727272</v>
          </cell>
          <cell r="U29">
            <v>14.772727272727272</v>
          </cell>
          <cell r="V29">
            <v>99.6</v>
          </cell>
          <cell r="W29">
            <v>92.4</v>
          </cell>
          <cell r="X29">
            <v>92.4</v>
          </cell>
          <cell r="Y29">
            <v>86.4</v>
          </cell>
          <cell r="Z29">
            <v>111.6</v>
          </cell>
          <cell r="AB29">
            <v>0</v>
          </cell>
          <cell r="AC29">
            <v>6</v>
          </cell>
          <cell r="AD29">
            <v>0</v>
          </cell>
          <cell r="AE29">
            <v>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G30">
            <v>0</v>
          </cell>
          <cell r="H30">
            <v>365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D31">
            <v>1344</v>
          </cell>
          <cell r="E31">
            <v>894</v>
          </cell>
          <cell r="F31">
            <v>450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886</v>
          </cell>
          <cell r="K31">
            <v>8</v>
          </cell>
          <cell r="O31">
            <v>178.8</v>
          </cell>
          <cell r="P31">
            <v>2589.6000000000004</v>
          </cell>
          <cell r="Q31">
            <v>2520</v>
          </cell>
          <cell r="T31">
            <v>16.610738255033556</v>
          </cell>
          <cell r="U31">
            <v>2.5167785234899327</v>
          </cell>
          <cell r="V31">
            <v>35.4</v>
          </cell>
          <cell r="W31">
            <v>210.4</v>
          </cell>
          <cell r="X31">
            <v>95.8</v>
          </cell>
          <cell r="Y31">
            <v>100.8</v>
          </cell>
          <cell r="Z31">
            <v>107.6</v>
          </cell>
          <cell r="AB31">
            <v>647.40000000000009</v>
          </cell>
          <cell r="AC31">
            <v>12</v>
          </cell>
          <cell r="AD31">
            <v>210</v>
          </cell>
          <cell r="AE31">
            <v>630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D32">
            <v>1008</v>
          </cell>
          <cell r="E32">
            <v>627</v>
          </cell>
          <cell r="F32">
            <v>381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728</v>
          </cell>
          <cell r="K32">
            <v>-101</v>
          </cell>
          <cell r="O32">
            <v>125.4</v>
          </cell>
          <cell r="P32">
            <v>1750.8000000000002</v>
          </cell>
          <cell r="Q32">
            <v>1680</v>
          </cell>
          <cell r="T32">
            <v>16.435406698564591</v>
          </cell>
          <cell r="U32">
            <v>3.0382775119617222</v>
          </cell>
          <cell r="V32">
            <v>67.599999999999994</v>
          </cell>
          <cell r="W32">
            <v>157.4</v>
          </cell>
          <cell r="X32">
            <v>79.400000000000006</v>
          </cell>
          <cell r="Y32">
            <v>78.2</v>
          </cell>
          <cell r="Z32">
            <v>91.6</v>
          </cell>
          <cell r="AA32" t="str">
            <v>сети</v>
          </cell>
          <cell r="AB32">
            <v>437.70000000000005</v>
          </cell>
          <cell r="AC32">
            <v>12</v>
          </cell>
          <cell r="AD32">
            <v>140</v>
          </cell>
          <cell r="AE32">
            <v>420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D38">
            <v>1248</v>
          </cell>
          <cell r="E38">
            <v>338</v>
          </cell>
          <cell r="F38">
            <v>909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432</v>
          </cell>
          <cell r="K38">
            <v>-94</v>
          </cell>
          <cell r="O38">
            <v>67.599999999999994</v>
          </cell>
          <cell r="P38">
            <v>172.59999999999991</v>
          </cell>
          <cell r="Q38">
            <v>192</v>
          </cell>
          <cell r="T38">
            <v>16.286982248520712</v>
          </cell>
          <cell r="U38">
            <v>13.446745562130179</v>
          </cell>
          <cell r="V38">
            <v>76.8</v>
          </cell>
          <cell r="W38">
            <v>116.4</v>
          </cell>
          <cell r="X38">
            <v>70.400000000000006</v>
          </cell>
          <cell r="Y38">
            <v>61.4</v>
          </cell>
          <cell r="Z38">
            <v>78</v>
          </cell>
          <cell r="AA38" t="str">
            <v>сети</v>
          </cell>
          <cell r="AB38">
            <v>129.44999999999993</v>
          </cell>
          <cell r="AC38">
            <v>8</v>
          </cell>
          <cell r="AD38">
            <v>24</v>
          </cell>
          <cell r="AE38">
            <v>144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D40">
            <v>120</v>
          </cell>
          <cell r="F40">
            <v>120</v>
          </cell>
          <cell r="G40">
            <v>0.7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D42">
            <v>576</v>
          </cell>
          <cell r="E42">
            <v>489</v>
          </cell>
          <cell r="F42">
            <v>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479</v>
          </cell>
          <cell r="K42">
            <v>10</v>
          </cell>
          <cell r="O42">
            <v>97.8</v>
          </cell>
          <cell r="P42">
            <v>1478.8</v>
          </cell>
          <cell r="Q42">
            <v>1440</v>
          </cell>
          <cell r="T42">
            <v>15.603271983640083</v>
          </cell>
          <cell r="U42">
            <v>0.87934560327198363</v>
          </cell>
          <cell r="V42">
            <v>38.6</v>
          </cell>
          <cell r="W42">
            <v>131.6</v>
          </cell>
          <cell r="X42">
            <v>60.2</v>
          </cell>
          <cell r="Y42">
            <v>60.8</v>
          </cell>
          <cell r="Z42">
            <v>78</v>
          </cell>
          <cell r="AA42" t="str">
            <v>сети</v>
          </cell>
          <cell r="AB42">
            <v>1330.92</v>
          </cell>
          <cell r="AC42">
            <v>8</v>
          </cell>
          <cell r="AD42">
            <v>180</v>
          </cell>
          <cell r="AE42">
            <v>1296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сливочным маслом ТМ Горячая штучка  флоу-пак сфера 0,4.  Поком</v>
          </cell>
          <cell r="B44" t="str">
            <v>шт</v>
          </cell>
          <cell r="D44">
            <v>192</v>
          </cell>
          <cell r="F44">
            <v>192</v>
          </cell>
          <cell r="G44">
            <v>0.4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новинка</v>
          </cell>
          <cell r="AB44">
            <v>0</v>
          </cell>
          <cell r="AC44">
            <v>16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10</v>
          </cell>
          <cell r="D45">
            <v>1920</v>
          </cell>
          <cell r="E45">
            <v>820</v>
          </cell>
          <cell r="F45">
            <v>1110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807</v>
          </cell>
          <cell r="K45">
            <v>13</v>
          </cell>
          <cell r="O45">
            <v>164</v>
          </cell>
          <cell r="T45">
            <v>6.7682926829268295</v>
          </cell>
          <cell r="U45">
            <v>6.7682926829268295</v>
          </cell>
          <cell r="V45">
            <v>82.4</v>
          </cell>
          <cell r="W45">
            <v>235.6</v>
          </cell>
          <cell r="X45">
            <v>115.8</v>
          </cell>
          <cell r="Y45">
            <v>134.4</v>
          </cell>
          <cell r="Z45">
            <v>161.4</v>
          </cell>
          <cell r="AA45" t="str">
            <v>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D46">
            <v>384</v>
          </cell>
          <cell r="E46">
            <v>292</v>
          </cell>
          <cell r="F46">
            <v>92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290</v>
          </cell>
          <cell r="K46">
            <v>2</v>
          </cell>
          <cell r="O46">
            <v>58.4</v>
          </cell>
          <cell r="T46">
            <v>1.5753424657534247</v>
          </cell>
          <cell r="U46">
            <v>1.5753424657534247</v>
          </cell>
          <cell r="V46">
            <v>0</v>
          </cell>
          <cell r="W46">
            <v>108.2</v>
          </cell>
          <cell r="X46">
            <v>16.600000000000001</v>
          </cell>
          <cell r="Y46">
            <v>33.799999999999997</v>
          </cell>
          <cell r="Z46">
            <v>26.2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40</v>
          </cell>
          <cell r="D47">
            <v>2880</v>
          </cell>
          <cell r="E47">
            <v>595</v>
          </cell>
          <cell r="F47">
            <v>2285</v>
          </cell>
          <cell r="G47">
            <v>1</v>
          </cell>
          <cell r="H47">
            <v>180</v>
          </cell>
          <cell r="I47" t="str">
            <v>матрица</v>
          </cell>
          <cell r="J47">
            <v>595</v>
          </cell>
          <cell r="K47">
            <v>0</v>
          </cell>
          <cell r="O47">
            <v>119</v>
          </cell>
          <cell r="Q47">
            <v>0</v>
          </cell>
          <cell r="T47">
            <v>19.201680672268907</v>
          </cell>
          <cell r="U47">
            <v>19.201680672268907</v>
          </cell>
          <cell r="V47">
            <v>180</v>
          </cell>
          <cell r="W47">
            <v>239</v>
          </cell>
          <cell r="X47">
            <v>159</v>
          </cell>
          <cell r="Y47">
            <v>168</v>
          </cell>
          <cell r="Z47">
            <v>186</v>
          </cell>
          <cell r="AA47" t="str">
            <v>сети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ТМ Горячая штучка  флоу-пак сфера 0,4 кг  Поком</v>
          </cell>
          <cell r="B48" t="str">
            <v>шт</v>
          </cell>
          <cell r="D48">
            <v>192</v>
          </cell>
          <cell r="F48">
            <v>192</v>
          </cell>
          <cell r="G48">
            <v>0.4</v>
          </cell>
          <cell r="H48">
            <v>180</v>
          </cell>
          <cell r="I48" t="str">
            <v>матрица</v>
          </cell>
          <cell r="K48">
            <v>0</v>
          </cell>
          <cell r="O48">
            <v>0</v>
          </cell>
          <cell r="Q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ТМ Горячая штучка БУЛЬМЕНИ  флоу-пак сфера 0,7 кг.  Поком</v>
          </cell>
          <cell r="B49" t="str">
            <v>шт</v>
          </cell>
          <cell r="D49">
            <v>120</v>
          </cell>
          <cell r="F49">
            <v>120</v>
          </cell>
          <cell r="G49">
            <v>0.7</v>
          </cell>
          <cell r="H49">
            <v>180</v>
          </cell>
          <cell r="I49" t="str">
            <v>матрица</v>
          </cell>
          <cell r="K49">
            <v>0</v>
          </cell>
          <cell r="O49">
            <v>0</v>
          </cell>
          <cell r="Q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204</v>
          </cell>
          <cell r="D50">
            <v>2688</v>
          </cell>
          <cell r="E50">
            <v>1326</v>
          </cell>
          <cell r="F50">
            <v>1370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1312</v>
          </cell>
          <cell r="K50">
            <v>14</v>
          </cell>
          <cell r="O50">
            <v>265.2</v>
          </cell>
          <cell r="T50">
            <v>5.1659125188536956</v>
          </cell>
          <cell r="U50">
            <v>5.1659125188536956</v>
          </cell>
          <cell r="V50">
            <v>292.2</v>
          </cell>
          <cell r="W50">
            <v>349.4</v>
          </cell>
          <cell r="X50">
            <v>210.2</v>
          </cell>
          <cell r="Y50">
            <v>269.8</v>
          </cell>
          <cell r="Z50">
            <v>233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D51">
            <v>384</v>
          </cell>
          <cell r="E51">
            <v>255</v>
          </cell>
          <cell r="F51">
            <v>129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251</v>
          </cell>
          <cell r="K51">
            <v>4</v>
          </cell>
          <cell r="O51">
            <v>51</v>
          </cell>
          <cell r="T51">
            <v>2.5294117647058822</v>
          </cell>
          <cell r="U51">
            <v>2.5294117647058822</v>
          </cell>
          <cell r="V51">
            <v>29.8</v>
          </cell>
          <cell r="W51">
            <v>118.4</v>
          </cell>
          <cell r="X51">
            <v>15.4</v>
          </cell>
          <cell r="Y51">
            <v>29</v>
          </cell>
          <cell r="Z51">
            <v>22.2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штучка  флоу-пак сфера 0,4 кг .  Поком</v>
          </cell>
          <cell r="B52" t="str">
            <v>шт</v>
          </cell>
          <cell r="D52">
            <v>192</v>
          </cell>
          <cell r="F52">
            <v>192</v>
          </cell>
          <cell r="G52">
            <v>0.4</v>
          </cell>
          <cell r="H52">
            <v>180</v>
          </cell>
          <cell r="I52" t="str">
            <v>матрица</v>
          </cell>
          <cell r="K52">
            <v>0</v>
          </cell>
          <cell r="O52">
            <v>0</v>
          </cell>
          <cell r="Q52">
            <v>0</v>
          </cell>
          <cell r="T52" t="e">
            <v>#DIV/0!</v>
          </cell>
          <cell r="U52" t="e">
            <v>#DIV/0!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</v>
          </cell>
          <cell r="AB52">
            <v>0</v>
          </cell>
          <cell r="AC52">
            <v>16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Бульмени со сливочным маслом ТМ Горячая штучка флоу-пак сфера 0,7 кг .  Поком</v>
          </cell>
          <cell r="B53" t="str">
            <v>шт</v>
          </cell>
          <cell r="D53">
            <v>120</v>
          </cell>
          <cell r="F53">
            <v>120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6</v>
          </cell>
          <cell r="F54">
            <v>6</v>
          </cell>
          <cell r="G54">
            <v>0</v>
          </cell>
          <cell r="H54">
            <v>180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4.5999999999999996</v>
          </cell>
          <cell r="W54">
            <v>3.2</v>
          </cell>
          <cell r="X54">
            <v>5.8</v>
          </cell>
          <cell r="Y54">
            <v>3.4</v>
          </cell>
          <cell r="Z54">
            <v>6.2</v>
          </cell>
          <cell r="AA54" t="str">
            <v>вывод / нужно продавать</v>
          </cell>
          <cell r="AB54">
            <v>0</v>
          </cell>
          <cell r="AC54">
            <v>0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88</v>
          </cell>
          <cell r="E55">
            <v>15</v>
          </cell>
          <cell r="F55">
            <v>73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15</v>
          </cell>
          <cell r="K55">
            <v>0</v>
          </cell>
          <cell r="O55">
            <v>3</v>
          </cell>
          <cell r="Q55">
            <v>0</v>
          </cell>
          <cell r="T55">
            <v>24.333333333333332</v>
          </cell>
          <cell r="U55">
            <v>24.333333333333332</v>
          </cell>
          <cell r="V55">
            <v>6.8</v>
          </cell>
          <cell r="W55">
            <v>4.4000000000000004</v>
          </cell>
          <cell r="X55">
            <v>7.6</v>
          </cell>
          <cell r="Y55">
            <v>8.4</v>
          </cell>
          <cell r="Z55">
            <v>4.2</v>
          </cell>
          <cell r="AA55" t="str">
            <v>нужно увеличить продажи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115</v>
          </cell>
          <cell r="D56">
            <v>96</v>
          </cell>
          <cell r="E56">
            <v>48</v>
          </cell>
          <cell r="F56">
            <v>157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48</v>
          </cell>
          <cell r="K56">
            <v>0</v>
          </cell>
          <cell r="O56">
            <v>9.6</v>
          </cell>
          <cell r="Q56">
            <v>0</v>
          </cell>
          <cell r="T56">
            <v>16.354166666666668</v>
          </cell>
          <cell r="U56">
            <v>16.354166666666668</v>
          </cell>
          <cell r="V56">
            <v>12.4</v>
          </cell>
          <cell r="W56">
            <v>7</v>
          </cell>
          <cell r="X56">
            <v>14.6</v>
          </cell>
          <cell r="Y56">
            <v>15.2</v>
          </cell>
          <cell r="Z56">
            <v>15.8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144</v>
          </cell>
          <cell r="D57">
            <v>96</v>
          </cell>
          <cell r="E57">
            <v>58</v>
          </cell>
          <cell r="F57">
            <v>166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58</v>
          </cell>
          <cell r="K57">
            <v>0</v>
          </cell>
          <cell r="O57">
            <v>11.6</v>
          </cell>
          <cell r="Q57">
            <v>0</v>
          </cell>
          <cell r="T57">
            <v>14.310344827586208</v>
          </cell>
          <cell r="U57">
            <v>14.310344827586208</v>
          </cell>
          <cell r="V57">
            <v>12.2</v>
          </cell>
          <cell r="W57">
            <v>7.6</v>
          </cell>
          <cell r="X57">
            <v>11.6</v>
          </cell>
          <cell r="Y57">
            <v>9.8000000000000007</v>
          </cell>
          <cell r="Z57">
            <v>13.6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77</v>
          </cell>
          <cell r="D58">
            <v>96</v>
          </cell>
          <cell r="E58">
            <v>80</v>
          </cell>
          <cell r="F58">
            <v>88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80</v>
          </cell>
          <cell r="K58">
            <v>0</v>
          </cell>
          <cell r="O58">
            <v>16</v>
          </cell>
          <cell r="P58">
            <v>168</v>
          </cell>
          <cell r="Q58">
            <v>192</v>
          </cell>
          <cell r="T58">
            <v>17.5</v>
          </cell>
          <cell r="U58">
            <v>5.5</v>
          </cell>
          <cell r="V58">
            <v>6.2</v>
          </cell>
          <cell r="W58">
            <v>14</v>
          </cell>
          <cell r="X58">
            <v>8.1999999999999993</v>
          </cell>
          <cell r="Y58">
            <v>7.8</v>
          </cell>
          <cell r="Z58">
            <v>7.8</v>
          </cell>
          <cell r="AB58">
            <v>117.6</v>
          </cell>
          <cell r="AC58">
            <v>8</v>
          </cell>
          <cell r="AD58">
            <v>24</v>
          </cell>
          <cell r="AE58">
            <v>134.39999999999998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D59">
            <v>576</v>
          </cell>
          <cell r="E59">
            <v>341</v>
          </cell>
          <cell r="F59">
            <v>235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464</v>
          </cell>
          <cell r="K59">
            <v>-123</v>
          </cell>
          <cell r="O59">
            <v>68.2</v>
          </cell>
          <cell r="P59">
            <v>856.2</v>
          </cell>
          <cell r="Q59">
            <v>864</v>
          </cell>
          <cell r="T59">
            <v>16.114369501466275</v>
          </cell>
          <cell r="U59">
            <v>3.4457478005865103</v>
          </cell>
          <cell r="V59">
            <v>38</v>
          </cell>
          <cell r="W59">
            <v>103</v>
          </cell>
          <cell r="X59">
            <v>49.4</v>
          </cell>
          <cell r="Y59">
            <v>47.8</v>
          </cell>
          <cell r="Z59">
            <v>66.8</v>
          </cell>
          <cell r="AA59" t="str">
            <v>сети</v>
          </cell>
          <cell r="AB59">
            <v>599.34</v>
          </cell>
          <cell r="AC59">
            <v>8</v>
          </cell>
          <cell r="AD59">
            <v>108</v>
          </cell>
          <cell r="AE59">
            <v>604.79999999999995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D60">
            <v>480</v>
          </cell>
          <cell r="E60">
            <v>96</v>
          </cell>
          <cell r="F60">
            <v>384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124</v>
          </cell>
          <cell r="K60">
            <v>-28</v>
          </cell>
          <cell r="O60">
            <v>19.2</v>
          </cell>
          <cell r="Q60">
            <v>0</v>
          </cell>
          <cell r="T60">
            <v>20</v>
          </cell>
          <cell r="U60">
            <v>20</v>
          </cell>
          <cell r="V60">
            <v>26.6</v>
          </cell>
          <cell r="W60">
            <v>60.8</v>
          </cell>
          <cell r="X60">
            <v>8.1999999999999993</v>
          </cell>
          <cell r="Y60">
            <v>18</v>
          </cell>
          <cell r="Z60">
            <v>10.4</v>
          </cell>
          <cell r="AA60" t="str">
            <v>сети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D61">
            <v>480</v>
          </cell>
          <cell r="E61">
            <v>96</v>
          </cell>
          <cell r="F61">
            <v>384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143</v>
          </cell>
          <cell r="K61">
            <v>-47</v>
          </cell>
          <cell r="O61">
            <v>19.2</v>
          </cell>
          <cell r="Q61">
            <v>0</v>
          </cell>
          <cell r="T61">
            <v>20</v>
          </cell>
          <cell r="U61">
            <v>20</v>
          </cell>
          <cell r="V61">
            <v>27.2</v>
          </cell>
          <cell r="W61">
            <v>79.8</v>
          </cell>
          <cell r="X61">
            <v>14.2</v>
          </cell>
          <cell r="Y61">
            <v>17.2</v>
          </cell>
          <cell r="Z61">
            <v>26.4</v>
          </cell>
          <cell r="AA61" t="str">
            <v>сети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645</v>
          </cell>
          <cell r="D62">
            <v>2640</v>
          </cell>
          <cell r="E62">
            <v>865</v>
          </cell>
          <cell r="F62">
            <v>2300</v>
          </cell>
          <cell r="G62">
            <v>1</v>
          </cell>
          <cell r="H62">
            <v>180</v>
          </cell>
          <cell r="I62" t="str">
            <v>матрица</v>
          </cell>
          <cell r="J62">
            <v>865</v>
          </cell>
          <cell r="K62">
            <v>0</v>
          </cell>
          <cell r="O62">
            <v>173</v>
          </cell>
          <cell r="P62">
            <v>468</v>
          </cell>
          <cell r="Q62">
            <v>480</v>
          </cell>
          <cell r="T62">
            <v>16.069364161849713</v>
          </cell>
          <cell r="U62">
            <v>13.294797687861271</v>
          </cell>
          <cell r="V62">
            <v>196</v>
          </cell>
          <cell r="W62">
            <v>227</v>
          </cell>
          <cell r="X62">
            <v>203</v>
          </cell>
          <cell r="Y62">
            <v>196</v>
          </cell>
          <cell r="Z62">
            <v>216</v>
          </cell>
          <cell r="AA62" t="str">
            <v>сети</v>
          </cell>
          <cell r="AB62">
            <v>468</v>
          </cell>
          <cell r="AC62">
            <v>5</v>
          </cell>
          <cell r="AD62">
            <v>96</v>
          </cell>
          <cell r="AE62">
            <v>480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136</v>
          </cell>
          <cell r="D63">
            <v>1920</v>
          </cell>
          <cell r="E63">
            <v>956</v>
          </cell>
          <cell r="F63">
            <v>963</v>
          </cell>
          <cell r="G63">
            <v>1</v>
          </cell>
          <cell r="H63">
            <v>180</v>
          </cell>
          <cell r="I63" t="str">
            <v>матрица</v>
          </cell>
          <cell r="J63">
            <v>942</v>
          </cell>
          <cell r="K63">
            <v>14</v>
          </cell>
          <cell r="O63">
            <v>191.2</v>
          </cell>
          <cell r="P63">
            <v>2287.3999999999996</v>
          </cell>
          <cell r="Q63">
            <v>2280</v>
          </cell>
          <cell r="T63">
            <v>16.961297071129707</v>
          </cell>
          <cell r="U63">
            <v>5.0366108786610884</v>
          </cell>
          <cell r="V63">
            <v>118.4</v>
          </cell>
          <cell r="W63">
            <v>223</v>
          </cell>
          <cell r="X63">
            <v>132</v>
          </cell>
          <cell r="Y63">
            <v>136.80000000000001</v>
          </cell>
          <cell r="Z63">
            <v>170</v>
          </cell>
          <cell r="AA63" t="str">
            <v>сети</v>
          </cell>
          <cell r="AB63">
            <v>2287.3999999999996</v>
          </cell>
          <cell r="AC63">
            <v>5</v>
          </cell>
          <cell r="AD63">
            <v>456</v>
          </cell>
          <cell r="AE63">
            <v>2280</v>
          </cell>
          <cell r="AF63">
            <v>12</v>
          </cell>
          <cell r="AG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14</v>
          </cell>
          <cell r="AG67">
            <v>126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36</v>
          </cell>
          <cell r="F68">
            <v>36</v>
          </cell>
          <cell r="G68">
            <v>0</v>
          </cell>
          <cell r="H68" t="e">
            <v>#N/A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0.6</v>
          </cell>
          <cell r="X68">
            <v>0</v>
          </cell>
          <cell r="Y68">
            <v>0.6</v>
          </cell>
          <cell r="Z68">
            <v>0.6</v>
          </cell>
          <cell r="AA68" t="str">
            <v>дубль / нужно продавать!!!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F69">
            <v>36</v>
          </cell>
          <cell r="G69">
            <v>1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Q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0.6</v>
          </cell>
          <cell r="X69">
            <v>0</v>
          </cell>
          <cell r="Y69">
            <v>0.6</v>
          </cell>
          <cell r="Z69">
            <v>0.6</v>
          </cell>
          <cell r="AA69" t="str">
            <v>нужно увеличить продажи!!! / есть дубль / ротация на мини-пиццу</v>
          </cell>
          <cell r="AB69">
            <v>0</v>
          </cell>
          <cell r="AC69">
            <v>3</v>
          </cell>
          <cell r="AD69">
            <v>0</v>
          </cell>
          <cell r="AE69">
            <v>0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203</v>
          </cell>
          <cell r="D70">
            <v>3696</v>
          </cell>
          <cell r="E70">
            <v>1185</v>
          </cell>
          <cell r="F70">
            <v>2511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1181</v>
          </cell>
          <cell r="K70">
            <v>4</v>
          </cell>
          <cell r="O70">
            <v>237</v>
          </cell>
          <cell r="P70">
            <v>1518</v>
          </cell>
          <cell r="Q70">
            <v>1512</v>
          </cell>
          <cell r="T70">
            <v>16.974683544303797</v>
          </cell>
          <cell r="U70">
            <v>10.594936708860759</v>
          </cell>
          <cell r="V70">
            <v>229.8</v>
          </cell>
          <cell r="W70">
            <v>274.39999999999998</v>
          </cell>
          <cell r="X70">
            <v>191.2</v>
          </cell>
          <cell r="Y70">
            <v>206</v>
          </cell>
          <cell r="Z70">
            <v>220</v>
          </cell>
          <cell r="AA70" t="str">
            <v>сети</v>
          </cell>
          <cell r="AB70">
            <v>379.5</v>
          </cell>
          <cell r="AC70">
            <v>12</v>
          </cell>
          <cell r="AD70">
            <v>126</v>
          </cell>
          <cell r="AE70">
            <v>378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743</v>
          </cell>
          <cell r="D71">
            <v>2184</v>
          </cell>
          <cell r="E71">
            <v>490</v>
          </cell>
          <cell r="F71">
            <v>2294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610</v>
          </cell>
          <cell r="K71">
            <v>-120</v>
          </cell>
          <cell r="O71">
            <v>98</v>
          </cell>
          <cell r="Q71">
            <v>0</v>
          </cell>
          <cell r="T71">
            <v>23.408163265306122</v>
          </cell>
          <cell r="U71">
            <v>23.408163265306122</v>
          </cell>
          <cell r="V71">
            <v>178</v>
          </cell>
          <cell r="W71">
            <v>101</v>
          </cell>
          <cell r="X71">
            <v>136</v>
          </cell>
          <cell r="Y71">
            <v>165</v>
          </cell>
          <cell r="Z71">
            <v>146.4</v>
          </cell>
          <cell r="AA71" t="str">
            <v>нужно увеличить продажи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124</v>
          </cell>
          <cell r="D72">
            <v>680.4</v>
          </cell>
          <cell r="E72">
            <v>189.1</v>
          </cell>
          <cell r="F72">
            <v>568.5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184.3</v>
          </cell>
          <cell r="K72">
            <v>4.7999999999999829</v>
          </cell>
          <cell r="O72">
            <v>37.82</v>
          </cell>
          <cell r="Q72">
            <v>0</v>
          </cell>
          <cell r="T72">
            <v>15.031729243786357</v>
          </cell>
          <cell r="U72">
            <v>15.031729243786357</v>
          </cell>
          <cell r="V72">
            <v>47.6</v>
          </cell>
          <cell r="W72">
            <v>46.44</v>
          </cell>
          <cell r="X72">
            <v>39.239999999999988</v>
          </cell>
          <cell r="Y72">
            <v>35.72</v>
          </cell>
          <cell r="Z72">
            <v>42.12</v>
          </cell>
          <cell r="AB72">
            <v>0</v>
          </cell>
          <cell r="AC72">
            <v>1.8</v>
          </cell>
          <cell r="AD72">
            <v>0</v>
          </cell>
          <cell r="AE72">
            <v>0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593</v>
          </cell>
          <cell r="D73">
            <v>1848</v>
          </cell>
          <cell r="E73">
            <v>598</v>
          </cell>
          <cell r="F73">
            <v>1714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607</v>
          </cell>
          <cell r="K73">
            <v>-9</v>
          </cell>
          <cell r="O73">
            <v>119.6</v>
          </cell>
          <cell r="Q73">
            <v>0</v>
          </cell>
          <cell r="T73">
            <v>14.331103678929766</v>
          </cell>
          <cell r="U73">
            <v>14.331103678929766</v>
          </cell>
          <cell r="V73">
            <v>139.80000000000001</v>
          </cell>
          <cell r="W73">
            <v>103.4</v>
          </cell>
          <cell r="X73">
            <v>117.2</v>
          </cell>
          <cell r="Y73">
            <v>125.2</v>
          </cell>
          <cell r="Z73">
            <v>151</v>
          </cell>
          <cell r="AB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196</v>
          </cell>
          <cell r="E74">
            <v>47</v>
          </cell>
          <cell r="F74">
            <v>138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47</v>
          </cell>
          <cell r="K74">
            <v>0</v>
          </cell>
          <cell r="O74">
            <v>9.4</v>
          </cell>
          <cell r="T74">
            <v>14.680851063829786</v>
          </cell>
          <cell r="U74">
            <v>14.680851063829786</v>
          </cell>
          <cell r="V74">
            <v>8</v>
          </cell>
          <cell r="W74">
            <v>9.4</v>
          </cell>
          <cell r="X74">
            <v>17.600000000000001</v>
          </cell>
          <cell r="Y74">
            <v>14.4</v>
          </cell>
          <cell r="Z74">
            <v>21.6</v>
          </cell>
          <cell r="AA74" t="str">
            <v>вывод / нужно продавать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O76">
            <v>0</v>
          </cell>
          <cell r="T76" t="e">
            <v>#DIV/0!</v>
          </cell>
          <cell r="U76" t="e">
            <v>#DIV/0!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нет потребности</v>
          </cell>
          <cell r="AB76">
            <v>0</v>
          </cell>
          <cell r="AC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560</v>
          </cell>
          <cell r="D77">
            <v>3696</v>
          </cell>
          <cell r="E77">
            <v>1263</v>
          </cell>
          <cell r="F77">
            <v>2669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1249</v>
          </cell>
          <cell r="K77">
            <v>14</v>
          </cell>
          <cell r="O77">
            <v>252.6</v>
          </cell>
          <cell r="P77">
            <v>1625.1999999999998</v>
          </cell>
          <cell r="Q77">
            <v>1680</v>
          </cell>
          <cell r="T77">
            <v>17.216943784639746</v>
          </cell>
          <cell r="U77">
            <v>10.566112430720507</v>
          </cell>
          <cell r="V77">
            <v>241.4</v>
          </cell>
          <cell r="W77">
            <v>271.2</v>
          </cell>
          <cell r="X77">
            <v>214.6</v>
          </cell>
          <cell r="Y77">
            <v>211.8</v>
          </cell>
          <cell r="Z77">
            <v>221.8</v>
          </cell>
          <cell r="AA77" t="str">
            <v>сети</v>
          </cell>
          <cell r="AB77">
            <v>406.29999999999995</v>
          </cell>
          <cell r="AC77">
            <v>12</v>
          </cell>
          <cell r="AD77">
            <v>140</v>
          </cell>
          <cell r="AE77">
            <v>420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552</v>
          </cell>
          <cell r="D78">
            <v>4200</v>
          </cell>
          <cell r="E78">
            <v>1423</v>
          </cell>
          <cell r="F78">
            <v>2993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1431</v>
          </cell>
          <cell r="K78">
            <v>-8</v>
          </cell>
          <cell r="O78">
            <v>284.60000000000002</v>
          </cell>
          <cell r="P78">
            <v>1845.2000000000007</v>
          </cell>
          <cell r="Q78">
            <v>1848</v>
          </cell>
          <cell r="T78">
            <v>17.009838369641599</v>
          </cell>
          <cell r="U78">
            <v>10.516514406184116</v>
          </cell>
          <cell r="V78">
            <v>279.8</v>
          </cell>
          <cell r="W78">
            <v>292.60000000000002</v>
          </cell>
          <cell r="X78">
            <v>233.8</v>
          </cell>
          <cell r="Y78">
            <v>214</v>
          </cell>
          <cell r="Z78">
            <v>247.2</v>
          </cell>
          <cell r="AA78" t="str">
            <v>сети</v>
          </cell>
          <cell r="AB78">
            <v>461.30000000000018</v>
          </cell>
          <cell r="AC78">
            <v>12</v>
          </cell>
          <cell r="AD78">
            <v>154</v>
          </cell>
          <cell r="AE78">
            <v>462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124.2</v>
          </cell>
          <cell r="D79">
            <v>189</v>
          </cell>
          <cell r="E79">
            <v>24.3</v>
          </cell>
          <cell r="F79">
            <v>283.5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23.9</v>
          </cell>
          <cell r="K79">
            <v>0.40000000000000213</v>
          </cell>
          <cell r="O79">
            <v>4.8600000000000003</v>
          </cell>
          <cell r="Q79">
            <v>0</v>
          </cell>
          <cell r="T79">
            <v>58.333333333333329</v>
          </cell>
          <cell r="U79">
            <v>58.333333333333329</v>
          </cell>
          <cell r="V79">
            <v>18.36</v>
          </cell>
          <cell r="W79">
            <v>10.8</v>
          </cell>
          <cell r="X79">
            <v>7.56</v>
          </cell>
          <cell r="Y79">
            <v>17.82</v>
          </cell>
          <cell r="Z79">
            <v>0.54</v>
          </cell>
          <cell r="AA79" t="str">
            <v>нужно увеличить продажи!!!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975</v>
          </cell>
          <cell r="D80">
            <v>2580</v>
          </cell>
          <cell r="E80">
            <v>750.4</v>
          </cell>
          <cell r="F80">
            <v>2454.6</v>
          </cell>
          <cell r="G80">
            <v>1</v>
          </cell>
          <cell r="H80">
            <v>180</v>
          </cell>
          <cell r="I80" t="str">
            <v>матрица</v>
          </cell>
          <cell r="J80">
            <v>741.5</v>
          </cell>
          <cell r="K80">
            <v>8.8999999999999773</v>
          </cell>
          <cell r="O80">
            <v>150.07999999999998</v>
          </cell>
          <cell r="Q80">
            <v>0</v>
          </cell>
          <cell r="T80">
            <v>16.355277185501066</v>
          </cell>
          <cell r="U80">
            <v>16.355277185501066</v>
          </cell>
          <cell r="V80">
            <v>200</v>
          </cell>
          <cell r="W80">
            <v>190.08</v>
          </cell>
          <cell r="X80">
            <v>197.08</v>
          </cell>
          <cell r="Y80">
            <v>185</v>
          </cell>
          <cell r="Z80">
            <v>182</v>
          </cell>
          <cell r="AB80">
            <v>0</v>
          </cell>
          <cell r="AC80">
            <v>5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D81">
            <v>1056</v>
          </cell>
          <cell r="E81">
            <v>264</v>
          </cell>
          <cell r="F81">
            <v>792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314</v>
          </cell>
          <cell r="K81">
            <v>-50</v>
          </cell>
          <cell r="O81">
            <v>52.8</v>
          </cell>
          <cell r="Q81">
            <v>0</v>
          </cell>
          <cell r="T81">
            <v>15</v>
          </cell>
          <cell r="U81">
            <v>15</v>
          </cell>
          <cell r="V81">
            <v>60.2</v>
          </cell>
          <cell r="W81">
            <v>219.6</v>
          </cell>
          <cell r="X81">
            <v>25.6</v>
          </cell>
          <cell r="Y81">
            <v>22.6</v>
          </cell>
          <cell r="Z81">
            <v>36.4</v>
          </cell>
          <cell r="AA81" t="str">
            <v>сети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SU003609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SU003609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SU003609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SU003604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SU003604</v>
          </cell>
        </row>
        <row r="21">
          <cell r="A21" t="str">
            <v>Готовые чебупели 0,3 кг Горячая Штучка сочные с мясом</v>
          </cell>
          <cell r="B21" t="str">
            <v>SU003604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</row>
        <row r="24">
          <cell r="A24" t="str">
            <v>Готовые чебуреки со свининой и говядиной ТМ Горячая штучка ТС Базовый ассортимент 0,36 кг  ПОКОМ</v>
          </cell>
          <cell r="B24" t="str">
            <v>SU002558</v>
          </cell>
        </row>
        <row r="25">
          <cell r="A25" t="str">
            <v>Чебуреки со свининой и говядиной 0,36</v>
          </cell>
          <cell r="B25" t="str">
            <v>SU002558</v>
          </cell>
        </row>
        <row r="26">
          <cell r="A26" t="str">
            <v>Готовые чебуреки со свининой и говядиной Гор.шт.0,36 кг зам.  ПОКОМ</v>
          </cell>
          <cell r="B26" t="str">
            <v>SU002558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</row>
        <row r="28">
          <cell r="A28" t="str">
            <v>Готовые чебуреки 0,09 кг Горячая Штучка Шоу-бокс с мясом тара 2</v>
          </cell>
          <cell r="B28" t="str">
            <v>SU002573</v>
          </cell>
        </row>
        <row r="29">
          <cell r="A29" t="str">
            <v>Чебуреки с мясом Базовый ассортимент Штучка 0,09 Пленка Горячая штучка</v>
          </cell>
          <cell r="B29" t="str">
            <v>SU002573</v>
          </cell>
        </row>
        <row r="30">
          <cell r="A30" t="str">
            <v>Готовые чебуреки с мясом ТМ Горячая штучка 0,09 кг флоу-пак ПОКОМ</v>
          </cell>
          <cell r="B30" t="str">
            <v>SU002573</v>
          </cell>
        </row>
        <row r="31">
          <cell r="A31" t="str">
            <v>Чебуреки «Сочный мегачебурек» Весовой ТМ «No Name»</v>
          </cell>
          <cell r="B31" t="str">
            <v>SU003025</v>
          </cell>
        </row>
        <row r="32">
          <cell r="A32" t="str">
            <v>Сочный мегачебурек ТМ Зареченские ВЕС ПОКОМ</v>
          </cell>
          <cell r="B32" t="str">
            <v>SU003025</v>
          </cell>
        </row>
        <row r="33">
          <cell r="A33" t="str">
            <v>Готовые чебуреки Сочный мегачебурек.Готовые жареные.ВЕС  ПОКОМ</v>
          </cell>
          <cell r="B33" t="str">
            <v>SU003025</v>
          </cell>
        </row>
        <row r="34">
          <cell r="A34" t="str">
            <v>Мини-шарики с курочкой и сыром ТМ Зареченские ВЕС  ПОКОМ</v>
          </cell>
          <cell r="B34" t="str">
            <v>SU003448</v>
          </cell>
        </row>
        <row r="35">
          <cell r="A35" t="str">
            <v>Мини-шарики с курочкой и сыром ТМ Зареченские ВЕС ПОКОМ</v>
          </cell>
          <cell r="B35" t="str">
            <v>SU003448</v>
          </cell>
        </row>
        <row r="36">
          <cell r="A36" t="str">
            <v>Мини-шарики с курочкой и сыром ТМ Зареченские .ВЕС  Поком</v>
          </cell>
          <cell r="B36" t="str">
            <v>SU003448</v>
          </cell>
        </row>
        <row r="37">
          <cell r="A37" t="str">
            <v>Жар-боллы с курочкой и сыром, ВЕС  ПОКОМ</v>
          </cell>
          <cell r="B37" t="str">
            <v>SU003448</v>
          </cell>
        </row>
        <row r="38">
          <cell r="A38" t="str">
            <v>Жар-боллы с курочкой и сыром, ВЕС ТМ Зареченские  ПОКОМ</v>
          </cell>
          <cell r="B38" t="str">
            <v>SU003448</v>
          </cell>
        </row>
        <row r="39">
          <cell r="A39" t="str">
            <v>Жар-боллы с курочкой и сыром ТМ Зареченские .  Поком</v>
          </cell>
          <cell r="B39" t="str">
            <v>SU003448</v>
          </cell>
        </row>
        <row r="40">
          <cell r="A40" t="str">
            <v>Жар-боллы с курочкой и сыром. Кулинарные изделия рубленые в тесте куриные жареные  ПОКОМ</v>
          </cell>
          <cell r="B40" t="str">
            <v>SU003448</v>
          </cell>
        </row>
        <row r="41">
          <cell r="A41" t="str">
            <v>Жар-ладушки с клубникой и вишней. Изделия хлебобулочные жареные с начинкой замороженные</v>
          </cell>
          <cell r="B41" t="str">
            <v>SU003023</v>
          </cell>
        </row>
        <row r="42">
          <cell r="A42" t="str">
            <v>«Жар-ладушки с клубникой и вишней» Весовые ТМ «No name»</v>
          </cell>
          <cell r="B42" t="str">
            <v>SU003023</v>
          </cell>
        </row>
        <row r="43">
          <cell r="A43" t="str">
            <v>Жар-ладушки с клубникой и вишней ТМ Зареченские ТС Зареченские продукты.  Поком</v>
          </cell>
          <cell r="B43" t="str">
            <v>SU003023</v>
          </cell>
        </row>
        <row r="44">
          <cell r="A44" t="str">
            <v>Жар-ладушки с клубникой и вишней ВЕС ТМ Зареченские  ПОКОМ</v>
          </cell>
          <cell r="B44" t="str">
            <v>SU003023</v>
          </cell>
        </row>
        <row r="45">
          <cell r="A45" t="str">
            <v>Жар-ладушки с клубникой и вишней ТМ Зареченские ВЕС ПОКОМ</v>
          </cell>
          <cell r="B45" t="str">
            <v>SU003023</v>
          </cell>
        </row>
        <row r="46">
          <cell r="A46" t="str">
            <v>Жар-ладушки с клубникой и вишней. Жареные с начинкой.ВЕС  ПОКОМ</v>
          </cell>
          <cell r="B46" t="str">
            <v>SU003023</v>
          </cell>
        </row>
        <row r="47">
          <cell r="A47" t="str">
            <v>Жар-ладушки с мясом, картофелем и грибами No name ПГП Весовые No name 3,7 кг</v>
          </cell>
          <cell r="B47" t="str">
            <v>SU003016</v>
          </cell>
        </row>
        <row r="48">
          <cell r="A48" t="str">
            <v>Жар-ладушки с мясом, картофелем и грибами ВЕС ТМ Зареченские  ПОКОМ</v>
          </cell>
          <cell r="B48" t="str">
            <v>SU003016</v>
          </cell>
        </row>
        <row r="49">
          <cell r="A49" t="str">
            <v>Жар-ладушки с мясом, картофелем и грибами. ВЕС  ПОКОМ</v>
          </cell>
          <cell r="B49" t="str">
            <v>SU003016</v>
          </cell>
        </row>
        <row r="50">
          <cell r="A50" t="str">
            <v>Жар-ладушки с мясом No name ПГП Весовые No name  3,7 кг</v>
          </cell>
          <cell r="B50" t="str">
            <v>SU003439</v>
          </cell>
        </row>
        <row r="51">
          <cell r="A51" t="str">
            <v>Жар-ладушки с мясом ТМ Зареченские ВЕС ПОКОМ</v>
          </cell>
          <cell r="B51" t="str">
            <v>SU003439</v>
          </cell>
        </row>
        <row r="52">
          <cell r="A52" t="str">
            <v>Жар-ладушки с мясом ТМ Зареченские ТС Зареченские продукты.  Поком</v>
          </cell>
          <cell r="B52" t="str">
            <v>SU003439</v>
          </cell>
        </row>
        <row r="53">
          <cell r="A53" t="str">
            <v>Снеки «Жар-ладушки с мясом» Весовые ТМ «Зареченские» 3,7 кг</v>
          </cell>
          <cell r="B53" t="str">
            <v>SU003439</v>
          </cell>
        </row>
        <row r="54">
          <cell r="A54" t="str">
            <v>Пирожки с мясом 3,7кг ВЕС ТМ Зареченские  ПОКОМ</v>
          </cell>
          <cell r="B54" t="str">
            <v>SU003439</v>
          </cell>
        </row>
        <row r="55">
          <cell r="A55" t="str">
            <v>Жар-ладушки с мясом. ВЕС  ПОКОМ</v>
          </cell>
          <cell r="B55" t="str">
            <v>SU003439</v>
          </cell>
        </row>
        <row r="56">
          <cell r="A56" t="str">
            <v>Жар-ладушки с яблоком и грушей, ВЕС  ПОКОМ</v>
          </cell>
          <cell r="B56" t="str">
            <v>SU003444</v>
          </cell>
        </row>
        <row r="57">
          <cell r="A57" t="str">
            <v>Жар-ладушки с яблоком и грушей No name ПГП Весовые No name 3,7 кг</v>
          </cell>
          <cell r="B57" t="str">
            <v>SU003444</v>
          </cell>
        </row>
        <row r="58">
          <cell r="A58" t="str">
            <v>Жар-ладушки с яблоком и грушей ТМ Зареченские ВЕС ПОКОМ</v>
          </cell>
          <cell r="B58" t="str">
            <v>SU003444</v>
          </cell>
        </row>
        <row r="59">
          <cell r="A59" t="str">
            <v>Жар-ладушки с яблоком и грушей. Изделия хлебобулочные жареные с начинкой зам  ПОКОМ</v>
          </cell>
          <cell r="B59" t="str">
            <v>SU003444</v>
          </cell>
        </row>
        <row r="60">
          <cell r="A60" t="str">
            <v>Пирожки с яблоком и грушей ВЕС ТМ Зареченские  ПОКОМ</v>
          </cell>
          <cell r="B60" t="str">
            <v>SU003444</v>
          </cell>
        </row>
        <row r="61">
          <cell r="A61" t="str">
            <v>Снеки  ЖАР-мени ВЕС. рубленые в тесте замор.  ПОКОМ</v>
          </cell>
          <cell r="B61" t="str">
            <v>SU003013</v>
          </cell>
        </row>
        <row r="62">
          <cell r="A62" t="str">
            <v>Жар-мени рубленые в тесте куриные жареные. ВЕС  ПОКОМ</v>
          </cell>
          <cell r="B62" t="str">
            <v>SU003013</v>
          </cell>
        </row>
        <row r="63">
          <cell r="A63" t="str">
            <v>ЖАР-мени ВЕС ТМ Зареченские  ПОКОМ</v>
          </cell>
          <cell r="B63" t="str">
            <v>SU003013</v>
          </cell>
        </row>
        <row r="64">
          <cell r="A64" t="str">
            <v>ЖАР-мени ТМ Зареченские ТС Зареченские продукты.   Поком</v>
          </cell>
          <cell r="B64" t="str">
            <v>SU003013</v>
          </cell>
        </row>
        <row r="65">
          <cell r="A65" t="str">
            <v>Снеки «Жар-мени» Весовые ТМ «Зареченские» 5,5 кг</v>
          </cell>
          <cell r="B65" t="str">
            <v>SU003013</v>
          </cell>
        </row>
        <row r="66">
          <cell r="A66" t="str">
            <v>Жар-мени 1 кг изделия кулинарные рубленые в тесте куриные жареные 5,5 кг</v>
          </cell>
          <cell r="B66" t="str">
            <v>SU003013</v>
          </cell>
        </row>
        <row r="67">
          <cell r="A67" t="str">
            <v>Жар-мени 1 кг с картофелем и сочной грудинкой вес 3,5кг</v>
          </cell>
          <cell r="B67" t="str">
            <v>SU003014</v>
          </cell>
        </row>
        <row r="68">
          <cell r="A68" t="str">
            <v>Жар-мени с картофелем и сочной грудинкой ТМ Зареченские ВЕС ПОКОМ</v>
          </cell>
          <cell r="B68" t="str">
            <v>SU003014</v>
          </cell>
        </row>
        <row r="69">
          <cell r="A69" t="str">
            <v>Жар-мени с картофелем и сочной грудинкой. ВЕС  ПОКОМ</v>
          </cell>
          <cell r="B69" t="str">
            <v>SU003014</v>
          </cell>
        </row>
        <row r="70">
          <cell r="A70" t="str">
            <v>Круггетсы 0,25 кг Горячая Штучка с сырным соусом</v>
          </cell>
          <cell r="B70" t="str">
            <v>SU000194</v>
          </cell>
        </row>
        <row r="71">
          <cell r="A71" t="str">
            <v>Круггетсы с сырным соусом ТМ Горячая штучка 0,25 кг зам  ПОКОМ</v>
          </cell>
          <cell r="B71" t="str">
            <v>SU000194</v>
          </cell>
        </row>
        <row r="72">
          <cell r="A72" t="str">
            <v>Круггетсы Сочные Круггетсы Фикс.вес 0,25 Лоток Горячая штучка</v>
          </cell>
          <cell r="B72" t="str">
            <v>SU000195</v>
          </cell>
        </row>
        <row r="73">
          <cell r="A73" t="str">
            <v>Круггетсы 0,25 кг Горячая Штучка сочные</v>
          </cell>
          <cell r="B73" t="str">
            <v>SU000195</v>
          </cell>
        </row>
        <row r="74">
          <cell r="A74" t="str">
            <v>Круггетсы сочные ТМ Горячая штучка ТС Круггетсы 0,25 кг зам  ПОКОМ</v>
          </cell>
          <cell r="B74" t="str">
            <v>SU000195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SU002564</v>
          </cell>
        </row>
        <row r="76">
          <cell r="A76" t="str">
            <v>Крылья Крылышки острые к пиву Базовый ассортимент Фикс.вес 0,3 Лоток Горячая штучка</v>
          </cell>
          <cell r="B76" t="str">
            <v>SU002564</v>
          </cell>
        </row>
        <row r="77">
          <cell r="A77" t="str">
            <v>Крылышки 0,3 кг Горячая штучка хрустящие острые к пиву Тандер</v>
          </cell>
          <cell r="B77" t="str">
            <v>SU002564</v>
          </cell>
        </row>
        <row r="78">
          <cell r="A78" t="str">
            <v>Хрустящие крылышки ТМ Горячая штучка 0,3 кг зам  ПОКОМ</v>
          </cell>
          <cell r="B78" t="str">
            <v>SU002563</v>
          </cell>
        </row>
        <row r="79">
          <cell r="A79" t="str">
            <v>Крылья Хрустящие крылышки Базовый ассортимент Фикс.вес 0,3 Лоток Горячая штучка</v>
          </cell>
          <cell r="B79" t="str">
            <v>SU002563</v>
          </cell>
        </row>
        <row r="80">
          <cell r="A80" t="str">
            <v>Крылышки 0,3 кг Горячая штучка хрустящие Тандер</v>
          </cell>
          <cell r="B80" t="str">
            <v>SU002563</v>
          </cell>
        </row>
        <row r="81">
          <cell r="A81" t="str">
            <v>Мини-сосиски 1 кг в тесте Фрайпики 3,7кг</v>
          </cell>
          <cell r="B81" t="str">
            <v>SU003454</v>
          </cell>
        </row>
        <row r="82">
          <cell r="A82" t="str">
            <v>Мини-сосиски в тесте "Фрайпики" 3,7кг ВЕС,  ПОКОМ</v>
          </cell>
          <cell r="B82" t="str">
            <v>SU003454</v>
          </cell>
        </row>
        <row r="83">
          <cell r="A83" t="str">
            <v>Мини-сосиски в тесте Фрайпики No name Весовые No name 3,7 кг</v>
          </cell>
          <cell r="B83" t="str">
            <v>SU003454</v>
          </cell>
        </row>
        <row r="84">
          <cell r="A84" t="str">
            <v>Мини-сосиски в тесте "Фрайпики" 3,7кг ВЕС, ТМ Зареченские  ПОКОМ</v>
          </cell>
          <cell r="B84" t="str">
            <v>SU003454</v>
          </cell>
        </row>
        <row r="85">
          <cell r="A85" t="str">
            <v>Мини-сосиски в тесте "Фрайпики" ВЕС,  ПОКОМ</v>
          </cell>
          <cell r="B85" t="str">
            <v>SU003454</v>
          </cell>
        </row>
        <row r="86">
          <cell r="A86" t="str">
            <v>Мини-сосиски в тесте ТМ Зареченские . ВЕС  Поком</v>
          </cell>
          <cell r="B86" t="str">
            <v>SU003454</v>
          </cell>
        </row>
        <row r="87">
          <cell r="A87" t="str">
            <v>Мини-сосиски в тесте 3,7кг ВЕС заморож. ТМ Зареченские  ПОКОМ</v>
          </cell>
          <cell r="B87" t="str">
            <v>SU003454</v>
          </cell>
        </row>
        <row r="88">
          <cell r="A88" t="str">
            <v>Нагетосы Сочная курочка в хрустящей панировке Наггетсы ГШ Фикс.вес 0,25 Лоток Горячая штучка</v>
          </cell>
          <cell r="B88" t="str">
            <v>SU002761</v>
          </cell>
        </row>
        <row r="89">
          <cell r="A89" t="str">
            <v>Наггетсы Нагетосы Сочная курочка в хрустящей панировке ТМ Горячая штучка 0,25 кг зам  ПОКОМ</v>
          </cell>
          <cell r="B89" t="str">
            <v>SU002761</v>
          </cell>
        </row>
        <row r="90">
          <cell r="A90" t="str">
            <v>Нагетосы Сочная курочка в хрустящей панировке Наггетсы ГШ Фикс.вес 0,25 Лоток Горячая штучка Поком</v>
          </cell>
          <cell r="B90" t="str">
            <v>SU002761</v>
          </cell>
        </row>
        <row r="91">
          <cell r="A91" t="str">
            <v>Наггетсы 0,25 кг Горячая штучка  Нагетосы Сочная курочка в хрустящей панировке</v>
          </cell>
          <cell r="B91" t="str">
            <v>SU002761</v>
          </cell>
        </row>
        <row r="92">
          <cell r="A92" t="str">
            <v>Наггетсы Нагетосы Сочная курочка со сладкой паприкой ТМ Горячая штучка ф/в 0,25 кг  ПОКОМ</v>
          </cell>
          <cell r="B92" t="str">
            <v>SU002760</v>
          </cell>
        </row>
        <row r="93">
          <cell r="A93" t="str">
            <v>Нагетосы Сочная курочка со сладкой паприкой Наггетсы ГШ Фикс.вес 0,25 Лоток Горячая штучка</v>
          </cell>
          <cell r="B93" t="str">
            <v>SU002760</v>
          </cell>
        </row>
        <row r="94">
          <cell r="A94" t="str">
            <v>Наггетсы 0,25 кг Горячая штучка  Нагетосы Сочная курочка со сладкой паприкой  ф/в</v>
          </cell>
          <cell r="B94" t="str">
            <v>SU002760</v>
          </cell>
        </row>
        <row r="95">
          <cell r="A95" t="str">
            <v>Наггетсы Нагетосы Сочная курочка в хруст панир со сметаной и зеленью ТМ Горячая штучка 0,25 ПОКОМ</v>
          </cell>
          <cell r="B95" t="str">
            <v>SU002762</v>
          </cell>
        </row>
        <row r="96">
          <cell r="A96" t="str">
            <v>Наггетсы 0,25 кг Горячая штучка Нагетосы Сочная курочка со сметаной и зеленью ф/в</v>
          </cell>
          <cell r="B96" t="str">
            <v>SU002762</v>
          </cell>
        </row>
        <row r="97">
          <cell r="A97" t="str">
            <v>Наггетсы из печи 0,25 кг Вязанка Няняггетсы Сливушки</v>
          </cell>
          <cell r="B97" t="str">
            <v>SU002514</v>
          </cell>
        </row>
        <row r="98">
          <cell r="A98" t="str">
            <v>Наггетсы с куриным филе (из печи) Наггетсы Фикс.вес 0,25 Лоток Вязанка</v>
          </cell>
          <cell r="B98" t="str">
            <v>SU002514</v>
          </cell>
        </row>
        <row r="99">
          <cell r="A99" t="str">
            <v>Наггетсы из печи 0,25кг ТМ Вязанка замор.  ПОКОМ</v>
          </cell>
          <cell r="B99" t="str">
            <v>SU002514</v>
          </cell>
        </row>
        <row r="100">
          <cell r="A100" t="str">
            <v>Наггетсы из печи 0,25кг ТМ Вязанка ТС Няняггетсы Сливушки замор.  ПОКОМ</v>
          </cell>
          <cell r="B100" t="str">
            <v>SU002514</v>
          </cell>
        </row>
        <row r="101">
          <cell r="A101" t="str">
            <v>Нагетосы Сочная курочка Наггетсы ГШ Фикс.вес 0,25 Лоток Горячая штучка</v>
          </cell>
          <cell r="B101" t="str">
            <v>SU002763</v>
          </cell>
        </row>
        <row r="102">
          <cell r="A102" t="str">
            <v>Наггетсы Нагетосы Сочная курочка ТМ Горячая штучка 0,25 кг зам  ПОКОМ</v>
          </cell>
          <cell r="B102" t="str">
            <v>SU002763</v>
          </cell>
        </row>
        <row r="103">
          <cell r="A103" t="str">
            <v>Наггетсы с индейкой 0,25кг ТМ Вязанка ТС Из печи Сливушки ПОКОМ</v>
          </cell>
          <cell r="B103" t="str">
            <v>SU002516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B104" t="str">
            <v>SU002516</v>
          </cell>
        </row>
        <row r="105">
          <cell r="A105" t="str">
            <v>Наггетсы Хрустящие ТМ Зареченские ТС Зареченские продукты. Поком</v>
          </cell>
          <cell r="B105" t="str">
            <v>SU003020</v>
          </cell>
        </row>
        <row r="106">
          <cell r="A106" t="str">
            <v>Наггетсы хрустящие п/ф ЗАО "Мясная галерея" ВЕС ПОКОМ</v>
          </cell>
          <cell r="B106" t="str">
            <v>SU003020</v>
          </cell>
        </row>
        <row r="107">
          <cell r="A107" t="str">
            <v>Наггетсы Хрустящие ТМ Зареченские. ВЕС ПОКОМ</v>
          </cell>
          <cell r="B107" t="str">
            <v>SU003020</v>
          </cell>
        </row>
        <row r="108">
          <cell r="A108" t="str">
            <v>Наггетсы хрустящие п/ф ВЕС ПОКОМ</v>
          </cell>
          <cell r="B108" t="str">
            <v>SU003020</v>
          </cell>
        </row>
        <row r="109">
          <cell r="A109" t="str">
            <v>Снеки Пекерсы с индейкой в сливочном соусе ТМ Горячая штучка ф/в 0,25 кг НД2 МГ</v>
          </cell>
          <cell r="B109" t="str">
            <v>SU002669</v>
          </cell>
        </row>
        <row r="110">
          <cell r="A110" t="str">
            <v>Снеки Пекерсы с индейкой в сливочном соусе ТМ Горячая штучка ф/в 0,25 кг НД3 МГ</v>
          </cell>
          <cell r="B110" t="str">
            <v>SU002669</v>
          </cell>
        </row>
        <row r="111">
          <cell r="A111" t="str">
            <v>Пекерсы с индейкой в сливочном соусе ТМ Горячая штучка 0,25 кг зам  ПОКОМ</v>
          </cell>
          <cell r="B111" t="str">
            <v>SU002669</v>
          </cell>
        </row>
        <row r="112">
          <cell r="A112" t="str">
            <v>Пекерсы с индейкой в сливочном соусе 0,25</v>
          </cell>
          <cell r="B112" t="str">
            <v>SU002669</v>
          </cell>
        </row>
        <row r="113">
          <cell r="A113" t="str">
            <v>Пекерсы 0,25 кг Горячая штучка с индейкой в сливочном соусе  ТС Пекерсы</v>
          </cell>
          <cell r="B113" t="str">
            <v>SU002669</v>
          </cell>
        </row>
        <row r="114">
          <cell r="A114" t="str">
            <v>Пельмени Grandmeni с говядиной ТМ Горячая  0,75 кг. ПОКОМ</v>
          </cell>
          <cell r="B114" t="str">
            <v>SU002346</v>
          </cell>
        </row>
        <row r="115">
          <cell r="A115" t="str">
            <v>Пельмени Grandmeni с говядиной ТМ Горячая штучка сфера ф/п ф/в 0,75 кг МГ</v>
          </cell>
          <cell r="B115" t="str">
            <v>SU002346</v>
          </cell>
        </row>
        <row r="116">
          <cell r="A116" t="str">
            <v>Пельмени Grandmeni с говядиной Grandmeni 0,75 Сфера Горячая штучка</v>
          </cell>
          <cell r="B116" t="str">
            <v>SU002346</v>
          </cell>
        </row>
        <row r="117">
          <cell r="A117" t="str">
            <v>Пельмени Grandmeni с говядиной ТМ Горячая штучка флоупак сфера 0,75 кг. ПОКОМ</v>
          </cell>
          <cell r="B117" t="str">
            <v>SU002346</v>
          </cell>
        </row>
        <row r="118">
          <cell r="A118" t="str">
            <v>Пельмени  0,75 кг Горячая штучка Grandmeni с говядиной  флоу-пак сфера</v>
          </cell>
          <cell r="B118" t="str">
            <v>SU002346</v>
          </cell>
        </row>
        <row r="119">
          <cell r="A119" t="str">
            <v>Пельмени Бигбули #МЕГАМАСЛИЩЕ со сливочным маслом Бигбули ГШ 0,43 сфера Горячая штучка</v>
          </cell>
          <cell r="B119" t="str">
            <v>SU002707</v>
          </cell>
        </row>
        <row r="120">
          <cell r="A120" t="str">
            <v>Пельмени Бигбули со сливоч.маслом (Мегамаслище) ТМ БУЛЬМЕНИ сфера 0,43. замор. ПОКОМ</v>
          </cell>
          <cell r="B120" t="str">
            <v>SU002707</v>
          </cell>
        </row>
        <row r="121">
          <cell r="A121" t="str">
            <v>Пельмени Бугбули со сливочным маслом ТМ Горячая штучка БУЛЬМЕНИ 0,43 кг  ПОКОМ</v>
          </cell>
          <cell r="B121" t="str">
            <v>SU002707</v>
          </cell>
        </row>
        <row r="122">
          <cell r="A122" t="str">
            <v>Пельмени Бигбули со сливочным маслом ТМ Горячая штучка ТС Бигбули ГШ флоу-пак сфера 0,43 УВС.  ПОКОМ</v>
          </cell>
          <cell r="B122" t="str">
            <v>SU002707</v>
          </cell>
        </row>
        <row r="123">
          <cell r="A123" t="str">
            <v>Пельмени 0,43 кг Горячая штучка Бигбули со сливочным маслом Бигбули ГШ ф/в</v>
          </cell>
          <cell r="B123" t="str">
            <v>SU002707</v>
          </cell>
        </row>
        <row r="124">
          <cell r="A124" t="str">
            <v>Пельмени Бульмени со сливочным маслом ТМ Горячая шт. 0,43 кг  ПОКОМ</v>
          </cell>
          <cell r="B124" t="str">
            <v>SU002622</v>
          </cell>
        </row>
        <row r="125">
          <cell r="A125" t="str">
            <v>Пельмени «Бульмени со сливочным маслом» 0,43 Сфера ТМ «Горячая штучка»</v>
          </cell>
          <cell r="B125" t="str">
            <v>SU002622</v>
          </cell>
        </row>
        <row r="126">
          <cell r="A126" t="str">
            <v>Пельмени 0,43 кг Горячая штучка Бульмени со сливочным маслом</v>
          </cell>
          <cell r="B126" t="str">
            <v>SU002622</v>
          </cell>
        </row>
        <row r="127">
          <cell r="A127" t="str">
            <v>Пельмени Grandmeni с говядиной в сливочном соусе ТМ Горячая штучка сфера ф/п ф/в 0,75 кг МГ</v>
          </cell>
          <cell r="B127" t="str">
            <v>SU002321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B128" t="str">
            <v>SU002321</v>
          </cell>
        </row>
        <row r="129">
          <cell r="A129" t="str">
            <v>Пельмени 0,75 кг Горячая штучка Grandmeni с говядиной в сливочном соусе  флоу-пак сфера</v>
          </cell>
          <cell r="B129" t="str">
            <v>SU002321</v>
          </cell>
        </row>
        <row r="130">
          <cell r="A130" t="str">
            <v>Пельмени Grandmeni со сливочным маслом Горячая штучка 0,75 кг ПОКОМ</v>
          </cell>
          <cell r="B130" t="str">
            <v>SU002345</v>
          </cell>
        </row>
        <row r="131">
          <cell r="A131" t="str">
            <v>Пельмени Grandmeni со сливочным маслом ТМ Горячая штучка сфера ф/п ф/в 0,75 кг МГ</v>
          </cell>
          <cell r="B131" t="str">
            <v>SU002345</v>
          </cell>
        </row>
        <row r="132">
          <cell r="A132" t="str">
            <v>Пельмени 0,75 кг Горячая штучка Grandmeni со сливочным маслом  ф/п сф ф/в</v>
          </cell>
          <cell r="B132" t="str">
            <v>SU002345</v>
          </cell>
        </row>
        <row r="133">
          <cell r="A133" t="str">
            <v>Пельмени Бульмени со сливочным маслом Горячая штучка 0,9 кг  ПОКОМ</v>
          </cell>
          <cell r="B133" t="str">
            <v>SU002623</v>
          </cell>
        </row>
        <row r="134">
          <cell r="A134" t="str">
            <v>Пельмени «Бульмени со сливочным маслом» 0,9 Сфера ТМ «Горячая штучка»</v>
          </cell>
          <cell r="B134" t="str">
            <v>SU002623</v>
          </cell>
        </row>
        <row r="135">
          <cell r="A135" t="str">
            <v>Пельмени 0,9 кг Горячая штучка Бульмени со сливочным маслом</v>
          </cell>
          <cell r="B135" t="str">
            <v>SU002623</v>
          </cell>
        </row>
        <row r="136">
          <cell r="A136" t="str">
            <v>Пельмени  0,43 кг Горячая штучка Бигбули #МЕГАВКУСИЩЕ с сочной грудинкой Бигбули ГШ сфера</v>
          </cell>
          <cell r="B136" t="str">
            <v>SU002771</v>
          </cell>
        </row>
        <row r="137">
          <cell r="A137" t="str">
            <v>Пельмени Бигбули #МЕГАВКУСИЩЕ с сочной грудинкой ТМ Горячая штучка ТС Бигбули  сфера 0,43  ПОКОМ</v>
          </cell>
          <cell r="B137" t="str">
            <v>SU002771</v>
          </cell>
        </row>
        <row r="138">
          <cell r="A138" t="str">
            <v>Пельмени Бигбули #МЕГАВКУСИЩЕ с сочной грудинкой 0,43 кг  ПОКОМ</v>
          </cell>
          <cell r="B138" t="str">
            <v>SU002771</v>
          </cell>
        </row>
        <row r="139">
          <cell r="A139" t="str">
            <v>Пельмени 0,9 кг Горячая штучка Бигбули #МЕГАВКУСИЩЕ с сочной грудинкой Бигбули ГШ  сфера</v>
          </cell>
          <cell r="B139" t="str">
            <v>SU002708</v>
          </cell>
        </row>
        <row r="140">
          <cell r="A140" t="str">
            <v>Пельмени Бигбули #МЕГАВКУСИЩЕ с сочной грудинкой ТМ Горячая шту БУЛЬМЕНИ ТС Бигбули  сфера 0,9 ПОКОМ</v>
          </cell>
          <cell r="B140" t="str">
            <v>SU002708</v>
          </cell>
        </row>
        <row r="141">
          <cell r="A141" t="str">
            <v>Пельмени Бигбули #МЕГАВКУСИЩЕ с сочной грудинкой 0,9 кг  ПОКОМ</v>
          </cell>
          <cell r="B141" t="str">
            <v>SU002708</v>
          </cell>
        </row>
        <row r="142">
          <cell r="A142" t="str">
            <v>Пельмени «Бигбули с мясом» 0,43 Сфера ТМ «Горячая штучка»  Поком</v>
          </cell>
          <cell r="B142" t="str">
            <v>SU002625</v>
          </cell>
        </row>
        <row r="143">
          <cell r="A143" t="str">
            <v>Пельмени Бигбули с мясом, Горячая штучка сфера 0,43 кг  ПОКОМ</v>
          </cell>
          <cell r="B143" t="str">
            <v>SU002625</v>
          </cell>
        </row>
        <row r="144">
          <cell r="A144" t="str">
            <v>Пельмени Бигбули с мясом, Горячая штучка 0,43кг  ПОКОМ</v>
          </cell>
          <cell r="B144" t="str">
            <v>SU002625</v>
          </cell>
        </row>
        <row r="145">
          <cell r="A145" t="str">
            <v>Пельмени Бигбули с мясом, Горячая штучка 0,9кг  ПОКОМ</v>
          </cell>
          <cell r="B145" t="str">
            <v>SU002624</v>
          </cell>
        </row>
        <row r="146">
          <cell r="A146" t="str">
            <v>Пельмени Бигбули #МЕГАМАСЛИЩЕ со сливочным маслом Бигбули ГШ ф/в 0,9 Горячая штучка</v>
          </cell>
          <cell r="B146" t="str">
            <v>SU002838</v>
          </cell>
        </row>
        <row r="147">
          <cell r="A147" t="str">
            <v>Пельмени Бигбули со слив.маслом 0,9 кг   Поком</v>
          </cell>
          <cell r="B147" t="str">
            <v>SU002838</v>
          </cell>
        </row>
        <row r="148">
          <cell r="A148" t="str">
            <v>Пельмени Бигбули со сливочным маслом #МЕГАМАСЛИЩЕ Горячая штучка 0,9 кг  ПОКОМ</v>
          </cell>
          <cell r="B148" t="str">
            <v>SU002838</v>
          </cell>
        </row>
        <row r="149">
          <cell r="A149" t="str">
            <v>Пельмени Бульмени с говядиной и свининой Бигбули 0,9 Сфера Горячая штучка</v>
          </cell>
          <cell r="B149" t="str">
            <v>SU002627</v>
          </cell>
        </row>
        <row r="150">
          <cell r="A150" t="str">
            <v>Пельмени 0,9 кг Горячая штучка Бульмени  с говядиной и свининой</v>
          </cell>
          <cell r="B150" t="str">
            <v>SU002627</v>
          </cell>
        </row>
        <row r="151">
          <cell r="A151" t="str">
            <v>Пельмени «Бульмени с говядиной и свининой» 0,9 Сфера ТМ «Горячая штучка»</v>
          </cell>
          <cell r="B151" t="str">
            <v>SU002627</v>
          </cell>
        </row>
        <row r="152">
          <cell r="A152" t="str">
            <v>Пельмени Бульмени с говядиной и свининой Горячая шт. 0,9 кг  ПОКОМ</v>
          </cell>
          <cell r="B152" t="str">
            <v>SU002627</v>
          </cell>
        </row>
        <row r="153">
          <cell r="A153" t="str">
            <v>Пельмени Бульмени с говядиной и свининой Бигбули 0,43 Сфера Горячая штучка</v>
          </cell>
          <cell r="B153" t="str">
            <v>SU002626</v>
          </cell>
        </row>
        <row r="154">
          <cell r="A154" t="str">
            <v>Пельмени 0,43 кг Горячая штучка Бульмени Сибирские с говядиной и свининой</v>
          </cell>
          <cell r="B154" t="str">
            <v>SU002626</v>
          </cell>
        </row>
        <row r="155">
          <cell r="A155" t="str">
            <v>Пельмени Бульмени с говядиной и свининой Горячая штучка 0,43 большие замор  ПОКОМ</v>
          </cell>
          <cell r="B155" t="str">
            <v>SU002626</v>
          </cell>
        </row>
        <row r="156">
          <cell r="A156" t="str">
            <v>Пельмени «Бульмени с говядиной и свининой» 0,43 Сфера ТМ «Горячая штучка»</v>
          </cell>
          <cell r="B156" t="str">
            <v>SU002626</v>
          </cell>
        </row>
        <row r="157">
          <cell r="A157" t="str">
            <v>Пельмени Бульмени с говядиной и свининой Горячая штучка 0,43  ПОКОМ</v>
          </cell>
          <cell r="B157" t="str">
            <v>SU002626</v>
          </cell>
        </row>
        <row r="158">
          <cell r="A158" t="str">
            <v>Пельмени Бульмени с говядиной и свининой 5кг Наваристые Горячая штучка ВЕС  ПОКОМ</v>
          </cell>
          <cell r="B158" t="str">
            <v>SU002595</v>
          </cell>
        </row>
        <row r="159">
          <cell r="A159" t="str">
            <v>Пельмени Бульмени с говядиной и свининой 5кг Наваристые Горячая штучка ВЕС ПОКОМ, кг</v>
          </cell>
          <cell r="B159" t="str">
            <v>SU002595</v>
          </cell>
        </row>
        <row r="160">
          <cell r="A160" t="str">
            <v>Пельмени Бульмени с говядиной и свининой Наваристые 5кг Горячая штучка ВЕС  ПОКОМ</v>
          </cell>
          <cell r="B160" t="str">
            <v>SU002595</v>
          </cell>
        </row>
        <row r="161">
          <cell r="A161" t="str">
            <v>Пельмени Бульмени с говядиной и свининой Наваристые Горячая штучка ВЕС  ПОКОМ</v>
          </cell>
          <cell r="B161" t="str">
            <v>SU002595</v>
          </cell>
        </row>
        <row r="162">
          <cell r="A162" t="str">
            <v>Пельмени ПГП Быстромени вес МГ</v>
          </cell>
          <cell r="B162" t="str">
            <v>SU002891</v>
          </cell>
        </row>
        <row r="163">
          <cell r="A163" t="str">
            <v>Пельмени «Быстромени» Весовой ТМ «No Name» 5</v>
          </cell>
          <cell r="B163" t="str">
            <v>SU002891</v>
          </cell>
        </row>
        <row r="164">
          <cell r="A164" t="str">
            <v>Пельмени Быстромени сфера, ВЕС  ПОКОМ</v>
          </cell>
          <cell r="B164" t="str">
            <v>SU002891</v>
          </cell>
        </row>
        <row r="165">
          <cell r="A165" t="str">
            <v>Пельмени Левантские Особая без свинины 0,8 Сфера Особый рецепт  Поком</v>
          </cell>
          <cell r="B165" t="str">
            <v>SU002408</v>
          </cell>
        </row>
        <row r="166">
          <cell r="A166" t="str">
            <v>Пельмени Левантские ТМ Особый рецепт 0,8 кг  ПОКОМ</v>
          </cell>
          <cell r="B166" t="str">
            <v>SU002408</v>
          </cell>
        </row>
        <row r="167">
          <cell r="A167" t="str">
            <v>Пельмени Мясорубские Стародворье ЗПФ 0,7 Равиоли Стародворье</v>
          </cell>
          <cell r="B167" t="str">
            <v>SU002920</v>
          </cell>
        </row>
        <row r="168">
          <cell r="A168" t="str">
            <v>Пельмени Мясорубские ТМ Стародворье фоу-пак равиоли 0,7 кг.  Поком</v>
          </cell>
          <cell r="B168" t="str">
            <v>SU002920</v>
          </cell>
        </row>
        <row r="169">
          <cell r="A169" t="str">
            <v>Пельмени Мясорубские ТМ Стародворье фоупак равиоли 0,7 кг  ПОКОМ</v>
          </cell>
          <cell r="B169" t="str">
            <v>SU002920</v>
          </cell>
        </row>
        <row r="170">
          <cell r="A170" t="str">
            <v>Пельмени Отборные из свинины и говядины Медвежье ушко 0,9 Псевдозащип Стародворье</v>
          </cell>
          <cell r="B170" t="str">
            <v>SU002066</v>
          </cell>
        </row>
        <row r="171">
          <cell r="A171" t="str">
            <v>Пельмени Отборные из свинины и говядины 0,9 кг ТМ Стародворье ТС Медвежье ушко  ПОКОМ</v>
          </cell>
          <cell r="B171" t="str">
            <v>SU002066</v>
          </cell>
        </row>
        <row r="172">
          <cell r="A172" t="str">
            <v>Пельмени Отборные с говядиной 0,9 кг НОВА ТМ Стародворье ТС Медвежье ушко  ПОКОМ</v>
          </cell>
          <cell r="B172" t="str">
            <v>SU002068</v>
          </cell>
        </row>
        <row r="173">
          <cell r="A173" t="str">
            <v>Пельмени Отборные из говядины Медвежье ушко 0,9 Псевдозащип Стародворье</v>
          </cell>
          <cell r="B173" t="str">
            <v>SU002068</v>
          </cell>
        </row>
        <row r="174">
          <cell r="A174" t="str">
            <v>Пельмени Отборные из свинины и говядины Медвежье ушко 0,43 Псевдозащип Стародворье</v>
          </cell>
          <cell r="B174" t="str">
            <v>SU002069</v>
          </cell>
        </row>
        <row r="175">
          <cell r="A175" t="str">
            <v>Пельмени отборные  с говядиной и свининой 0,43кг  Поком</v>
          </cell>
          <cell r="B175" t="str">
            <v>SU002069</v>
          </cell>
        </row>
        <row r="176">
          <cell r="A176" t="str">
            <v>Пельмени отборные  с говядиной и свининой 0,43кг ушко  Поком</v>
          </cell>
          <cell r="B176" t="str">
            <v>SU002069</v>
          </cell>
        </row>
        <row r="177">
          <cell r="A177" t="str">
            <v>Пельмени Отборные с говядиной и свининой 0,43 кг ТМ Стародворье ТС Медвежье ушко</v>
          </cell>
          <cell r="B177" t="str">
            <v>SU002069</v>
          </cell>
        </row>
        <row r="178">
          <cell r="A178" t="str">
            <v>Пельмени С говядиной и свининой, ВЕС, сфера пуговки Мясная Галерея  ПОКОМ</v>
          </cell>
          <cell r="B178" t="str">
            <v>SU000197</v>
          </cell>
        </row>
        <row r="179">
          <cell r="A179" t="str">
            <v>Пельмени Пуговки 5 кг</v>
          </cell>
          <cell r="B179" t="str">
            <v>SU000197</v>
          </cell>
        </row>
        <row r="180">
          <cell r="A180" t="str">
            <v>Пельмени С говядиной и свининой, ВЕС, ТМ Славница сфера пуговки  ПОКОМ</v>
          </cell>
          <cell r="B180" t="str">
            <v>SU000197</v>
          </cell>
        </row>
        <row r="181">
          <cell r="A181" t="str">
            <v>Пельмени Со свининой и говядиной Любимая ложка 1,0 Равиоли Особый рецепт</v>
          </cell>
          <cell r="B181" t="str">
            <v>SU002268</v>
          </cell>
        </row>
        <row r="182">
          <cell r="A182" t="str">
            <v>Пельмени Со свининой и говядиной ТМ Особый рецепт Любимая ложка 1,0 кг  ПОКОМ</v>
          </cell>
          <cell r="B182" t="str">
            <v>SU002268</v>
          </cell>
        </row>
        <row r="183">
          <cell r="A183" t="str">
            <v>Пельмени Сочные Сочные 0,9 Сфера Стародворье</v>
          </cell>
          <cell r="B183" t="str">
            <v>SU001776</v>
          </cell>
        </row>
        <row r="184">
          <cell r="A184" t="str">
            <v>Пельмени Сочные сфера 0,8 кг ТМ Стародворье  ПОКОМ</v>
          </cell>
          <cell r="B184" t="str">
            <v>SU003291</v>
          </cell>
        </row>
        <row r="185">
          <cell r="A185" t="str">
            <v>Пельмени Сочные сфера 0,9 кг ТМ Стародворье ПОКОМ</v>
          </cell>
          <cell r="B185" t="str">
            <v>SU003291</v>
          </cell>
        </row>
        <row r="186">
          <cell r="A186" t="str">
            <v>Фрай-пицца с ветчиной и грибами 3,0 кг. ВЕС.  ПОКОМ</v>
          </cell>
          <cell r="B186" t="str">
            <v>SU003510</v>
          </cell>
        </row>
        <row r="187">
          <cell r="A187" t="str">
            <v>Фрайпицца с ветчиной и грибами ТМ Зареченские ТС Зареченские продукты. ВЕС ПОКОМ</v>
          </cell>
          <cell r="B187" t="str">
            <v>SU003510</v>
          </cell>
        </row>
        <row r="188">
          <cell r="A188" t="str">
            <v>Фрай-пицца с ветчиной и грибами ТМ Зареченские ТС Зареченские продукты.  Поком</v>
          </cell>
          <cell r="B188" t="str">
            <v>SU003510</v>
          </cell>
        </row>
        <row r="189">
          <cell r="A189" t="str">
            <v>Фрай-пицца с ветчиной и грибами 3,0 кг ТМ Зареченские ТС Зареченские продукты. ВЕС ПОКОМ</v>
          </cell>
          <cell r="B189" t="str">
            <v>SU003510</v>
          </cell>
        </row>
        <row r="190">
          <cell r="A190" t="str">
            <v>Фрайпицца с ветчиной и грибами 3,0 кг. ВЕС.  ПОКОМ</v>
          </cell>
          <cell r="B190" t="str">
            <v>SU003510</v>
          </cell>
        </row>
        <row r="191">
          <cell r="A191" t="str">
            <v>Мини-пицца с ветчиной и сыром ТМ Зареченские продукты. ВЕС  Поком</v>
          </cell>
          <cell r="B191" t="str">
            <v>SU003510</v>
          </cell>
        </row>
        <row r="192">
          <cell r="A192" t="str">
            <v>Хинкали Классические ТМ Зареченские ВЕС ПОКОМ</v>
          </cell>
          <cell r="B192" t="str">
            <v>SU002314</v>
          </cell>
        </row>
        <row r="193">
          <cell r="A193" t="str">
            <v>Пельмени «Хинкали Классические» Весовые Хинкали ТМ «Зареченские» 5 кг</v>
          </cell>
          <cell r="B193" t="str">
            <v>SU002314</v>
          </cell>
        </row>
        <row r="194">
          <cell r="A194" t="str">
            <v>Хинкали Классические хинкали ВЕС,  ПОКОМ</v>
          </cell>
          <cell r="B194" t="str">
            <v>SU002314</v>
          </cell>
        </row>
        <row r="195">
          <cell r="A195" t="str">
            <v>Хотстеры ТМ Горячая штучка ТС Хотстеры 0,25 кг зам  ПОКОМ</v>
          </cell>
          <cell r="B195" t="str">
            <v>SU002565</v>
          </cell>
        </row>
        <row r="196">
          <cell r="A196" t="str">
            <v>Хрустящие крылышки. Изделия кулинарные кусковые в панировке куриные жареные первый сорт.</v>
          </cell>
          <cell r="B196" t="str">
            <v>SU002975</v>
          </cell>
        </row>
        <row r="197">
          <cell r="A197" t="str">
            <v>Хрустящие крылышки ТМ Горячая штучка вес 3,5 кг Хорека МГ</v>
          </cell>
          <cell r="B197" t="str">
            <v>SU002975</v>
          </cell>
        </row>
        <row r="198">
          <cell r="A198" t="str">
            <v>Хрустящие крылышки. В панировке куриные жареные.ВЕС  ПОКОМ</v>
          </cell>
          <cell r="B198" t="str">
            <v>SU003024</v>
          </cell>
        </row>
        <row r="199">
          <cell r="A199" t="str">
            <v>Чебупай сочное яблоко ТМ Горячая штучка 0,2 кг зам.  ПОКОМ</v>
          </cell>
          <cell r="B199" t="str">
            <v>SU002914</v>
          </cell>
        </row>
        <row r="200">
          <cell r="A200" t="str">
            <v>Чебупай сочное яблоко ТМ Горячая штучка ТС Чебупай ф/в 0,2 кг МГ</v>
          </cell>
          <cell r="B200" t="str">
            <v>SU002914</v>
          </cell>
        </row>
        <row r="201">
          <cell r="A201" t="str">
            <v>Чебупай сочное яблоко ТМ Горячая штучка ТС Чебупай 0,2 кг УВС.  зам  ПОКОМ</v>
          </cell>
          <cell r="B201" t="str">
            <v>SU002914</v>
          </cell>
        </row>
        <row r="202">
          <cell r="A202" t="str">
            <v>Чебупай спелая вишня ТМ Горячая штучка 0,2 кг зам.  ПОКОМ</v>
          </cell>
          <cell r="B202" t="str">
            <v>SU002915</v>
          </cell>
        </row>
        <row r="203">
          <cell r="A203" t="str">
            <v>Чебупай спелая вишня ТМ Горячая штучка ТС Чебупай ф/в 0,2 кг МГ</v>
          </cell>
          <cell r="B203" t="str">
            <v>SU002915</v>
          </cell>
        </row>
        <row r="204">
          <cell r="A204" t="str">
            <v>Чебупай спелая вишня ТМ Горячая штучка ТС Чебупай 0,2 кг УВС. зам  ПОКОМ</v>
          </cell>
          <cell r="B204" t="str">
            <v>SU002915</v>
          </cell>
        </row>
        <row r="205">
          <cell r="A205" t="str">
            <v>Чебупели Курочка гриль Базовый ассортимент Фикс.вес 0,3 Пакет Горячая штучка  Поком</v>
          </cell>
          <cell r="B205" t="str">
            <v>SU002293</v>
          </cell>
        </row>
        <row r="206">
          <cell r="A206" t="str">
            <v>Чебупели Курочка гриль ТМ Горячая штучка, 0,3 кг зам  ПОКОМ</v>
          </cell>
          <cell r="B206" t="str">
            <v>SU002293</v>
          </cell>
        </row>
        <row r="207">
          <cell r="A207" t="str">
            <v>Чебупицца курочка по-итальянски Горячая штучка 0,25 кг зам  ПОКОМ</v>
          </cell>
          <cell r="B207" t="str">
            <v>SU003578</v>
          </cell>
        </row>
        <row r="208">
          <cell r="A208" t="str">
            <v>«Чебупицца курочка По-итальянски» Фикс.вес 0,25 Лоток ТМ «Горячая штучка»</v>
          </cell>
          <cell r="B208" t="str">
            <v>SU003578</v>
          </cell>
        </row>
        <row r="209">
          <cell r="A209" t="str">
            <v>Чебупицца 0,25 кг Горячая штучка курочка по-итальянски Тандер</v>
          </cell>
          <cell r="B209" t="str">
            <v>SU003578</v>
          </cell>
        </row>
        <row r="210">
          <cell r="A210" t="str">
            <v>Чебупицца 0,25 кг Горячая штучка Папперони Тандер</v>
          </cell>
          <cell r="B210" t="str">
            <v>SU003580</v>
          </cell>
        </row>
        <row r="211">
          <cell r="A211" t="str">
            <v>Чебупицца Пепперони Чебупицца Фикс.вес 0,25 Лоток Горячая штучка</v>
          </cell>
          <cell r="B211" t="str">
            <v>SU003580</v>
          </cell>
        </row>
        <row r="212">
          <cell r="A212" t="str">
            <v>Чебупицца Пепперони ТМ Горячая штучка ТС Чебупицца 0.25кг зам  ПОКОМ</v>
          </cell>
          <cell r="B212" t="str">
            <v>SU003580</v>
          </cell>
        </row>
        <row r="213">
          <cell r="A213" t="str">
            <v>Чебуреки Мясные вес 2,7  ПОКОМ</v>
          </cell>
          <cell r="B213" t="str">
            <v>SU003012</v>
          </cell>
        </row>
        <row r="214">
          <cell r="A214" t="str">
            <v>Чебуреки Мясные No name Весовые No name 2,7 кг</v>
          </cell>
          <cell r="B214" t="str">
            <v>SU003012</v>
          </cell>
        </row>
        <row r="215">
          <cell r="A215" t="str">
            <v>Чебуреки Мясные вес 2,7 кг ТМ Зареченские ТС Зареченские продукты   Поком</v>
          </cell>
          <cell r="B215" t="str">
            <v>SU003012</v>
          </cell>
        </row>
        <row r="216">
          <cell r="A216" t="str">
            <v>Чебуреки Мясные вес 2,7 кг ТМ Зареченские ВЕС ПОКОМ</v>
          </cell>
          <cell r="B216" t="str">
            <v>SU003012</v>
          </cell>
        </row>
        <row r="217">
          <cell r="A217" t="str">
            <v>Чебуреки Мясные вес 2,7 кг Кулинарные изделия мясосодержащие рубленые в тесте жарен  ПОКОМ</v>
          </cell>
          <cell r="B217" t="str">
            <v>SU003012</v>
          </cell>
        </row>
        <row r="218">
          <cell r="A218" t="str">
            <v>Чебуреки Чебуреки Сочные No Name Весовые No name 5 кг дистр</v>
          </cell>
          <cell r="B218" t="str">
            <v>SU003010</v>
          </cell>
        </row>
        <row r="219">
          <cell r="A219" t="str">
            <v>Чебуреки сочные ВЕС ТМ Зареченские  ПОКОМ</v>
          </cell>
          <cell r="B219" t="str">
            <v>SU003010</v>
          </cell>
        </row>
        <row r="220">
          <cell r="A220" t="str">
            <v>Чебуреки сочные ТМ Зареченские ТС Зареченские продукты.  Поком</v>
          </cell>
          <cell r="B220" t="str">
            <v>SU003010</v>
          </cell>
        </row>
        <row r="221">
          <cell r="A221" t="str">
            <v>Чебуреки сочные, ВЕС, куриные жарен. зам  ПОКОМ</v>
          </cell>
          <cell r="B221" t="str">
            <v>SU003010</v>
          </cell>
        </row>
        <row r="222">
          <cell r="A222" t="str">
            <v>Пельмени отборные с говядиной 0,43кг Поком</v>
          </cell>
          <cell r="B222" t="str">
            <v>SU002067</v>
          </cell>
        </row>
        <row r="223">
          <cell r="A223" t="str">
            <v>Пельмени Отборные с говядиной 0,43 кг ТМ Стародворье ТС Медвежье ушко</v>
          </cell>
          <cell r="B223" t="str">
            <v>SU002067</v>
          </cell>
        </row>
        <row r="224">
          <cell r="A224" t="str">
            <v>Пельмени Отборные из говядины Медвежье ушко 0,43 Псевдозащип Стародворье</v>
          </cell>
          <cell r="B224" t="str">
            <v>SU002067</v>
          </cell>
        </row>
        <row r="225">
          <cell r="A225" t="str">
            <v>Пельмени Сочные ТМ Стародворье.сфера 0,43 кг ПОКОМ</v>
          </cell>
          <cell r="B225" t="str">
            <v>SU001859</v>
          </cell>
        </row>
        <row r="226">
          <cell r="A226" t="str">
            <v>Пельмени Сочные стародв. сфера 0,43кг  Поком</v>
          </cell>
          <cell r="B226" t="str">
            <v>SU001859</v>
          </cell>
        </row>
        <row r="227">
          <cell r="A227" t="str">
            <v>Пельмени Сочные Сочные 0,43 Сфера Стародворье</v>
          </cell>
          <cell r="B227" t="str">
            <v>SU001859</v>
          </cell>
        </row>
        <row r="228">
          <cell r="A228" t="str">
            <v>Чебуречище горячая штучка 0,14кг Поком</v>
          </cell>
          <cell r="B228" t="str">
            <v>SU002570</v>
          </cell>
        </row>
        <row r="229">
          <cell r="A229" t="str">
            <v>Чебуречище ТМ Горячая штучка .0,14 кг зам. ПОКОМ</v>
          </cell>
          <cell r="B229" t="str">
            <v>SU002570</v>
          </cell>
        </row>
        <row r="230">
          <cell r="A230" t="str">
            <v>Чебуречище Базовый ассортимент Штучка 0,14 Пленка Горячая штучка</v>
          </cell>
          <cell r="B230" t="str">
            <v>SU002570</v>
          </cell>
        </row>
        <row r="231">
          <cell r="A231" t="str">
            <v>Сосиски «Оригинальные» замороженные Фикс.вес 0,33 п/а ТМ «Стародворье»</v>
          </cell>
          <cell r="B231" t="str">
            <v>SU002678</v>
          </cell>
        </row>
        <row r="232">
          <cell r="A232" t="str">
            <v>Сосиски Оригинальные заморож. ТМ Стародворье в вак 0,33 кг  Поком</v>
          </cell>
          <cell r="B232" t="str">
            <v>SU002678</v>
          </cell>
        </row>
        <row r="233">
          <cell r="A233" t="str">
            <v>Сосиски Оригинальные ТМ Стародворье  0,33 кг.  ПОКОМ</v>
          </cell>
          <cell r="B233" t="str">
            <v>SU002678</v>
          </cell>
        </row>
        <row r="234">
          <cell r="A234" t="str">
            <v>Сосиски Сливушки #нежнушки ТМ Вязанка  0,33 кг.  ПОКОМ</v>
          </cell>
          <cell r="B234" t="str">
            <v>SU002677</v>
          </cell>
        </row>
        <row r="235">
          <cell r="A235" t="str">
            <v>Чебуреки с мясом, грибами и картофелем. ВЕС  ПОКОМ</v>
          </cell>
          <cell r="B235" t="str">
            <v>SU003011</v>
          </cell>
        </row>
        <row r="236">
          <cell r="A236" t="str">
            <v>Круггетсы сочные Хорека Весовые Пакет 3 кг Горячая штучка  Поком</v>
          </cell>
          <cell r="B236" t="str">
            <v>SU001949</v>
          </cell>
        </row>
        <row r="237">
          <cell r="A237" t="str">
            <v>Круггетсы сочные ТМ Горячая штучка ТС Круггетсы 3 кг. Изделия кулинарные рубленые в тесте куриные</v>
          </cell>
          <cell r="B237" t="str">
            <v>SU001949</v>
          </cell>
        </row>
        <row r="238">
          <cell r="A238" t="str">
            <v>Круггетсы сочные ТМ Горячая штучка ТС Круггетсы  ВЕС(3 кг)  ПОКОМ</v>
          </cell>
          <cell r="B238" t="str">
            <v>SU001949</v>
          </cell>
        </row>
        <row r="239">
          <cell r="A239" t="str">
            <v>Пельмени «Бульмени с говядиной и свининой Наваристые» Весовые Сфера ТМ «Горячая штучка» 2,7 кг</v>
          </cell>
          <cell r="B239" t="str">
            <v>SU002798</v>
          </cell>
        </row>
        <row r="240">
          <cell r="A240" t="str">
            <v>Пельмени Бульмени с говядиной и свининой 2,7кг Наваристые Горячая штучка ВЕС  ПОКОМ</v>
          </cell>
          <cell r="B240" t="str">
            <v>SU002798</v>
          </cell>
        </row>
        <row r="241">
          <cell r="A241" t="str">
            <v>Пельмени Зареченские сфера вес 5 кг МГ</v>
          </cell>
          <cell r="B241" t="str">
            <v>SU002396</v>
          </cell>
        </row>
        <row r="242">
          <cell r="A242" t="str">
            <v>Пельмени Зареченские сфера 5 кг.  ПОКОМ</v>
          </cell>
          <cell r="B242" t="str">
            <v>SU002396</v>
          </cell>
        </row>
        <row r="243">
          <cell r="A243" t="str">
            <v>Чебупели с мясом Базовый ассортимент Фикс.вес 0,48 Лоток Горячая штучка ХХЛ  Поком</v>
          </cell>
          <cell r="B243" t="str">
            <v>SU002571</v>
          </cell>
        </row>
        <row r="244">
          <cell r="A244" t="str">
            <v>Чебупели с мясом ТМ Горячая штучка 0,48 кг XXL зам. ПОКОМ</v>
          </cell>
          <cell r="B244" t="str">
            <v>SU002571</v>
          </cell>
        </row>
        <row r="245">
          <cell r="A245" t="str">
            <v>Круггетсы с сырным соусом Хорека Весовые Пакет 3 кг Горячая штучка  Поком</v>
          </cell>
          <cell r="B245" t="str">
            <v>SU001950</v>
          </cell>
        </row>
        <row r="246">
          <cell r="A246" t="str">
            <v>Круггетсы с сырным соусом ТМ Горячая штучка 3 кг зам вес ПОКОМ</v>
          </cell>
          <cell r="B246" t="str">
            <v>SU001950</v>
          </cell>
        </row>
        <row r="247">
          <cell r="A247" t="str">
            <v>Круггетсы с сырным соусом ТМ Горячая штучка ТС Круггетсы вес 3 кг Хорека МГ</v>
          </cell>
          <cell r="B247" t="str">
            <v>SU001950</v>
          </cell>
        </row>
        <row r="248">
          <cell r="A248" t="str">
            <v>Пельмени Супермени с мясом, Горячая штучка 0,2кг    ПОКОМ</v>
          </cell>
          <cell r="B248" t="str">
            <v>SU002176</v>
          </cell>
        </row>
        <row r="249">
          <cell r="A249" t="str">
            <v>Пельмени Супермени с мясом ТМ Горячая штучка ТС Супермени сфера ф/в 0,2 кг МГ</v>
          </cell>
          <cell r="B249" t="str">
            <v>SU002176</v>
          </cell>
        </row>
        <row r="250">
          <cell r="A250" t="str">
            <v>Пельмени Супермени со сливочным маслом Супермени 0,2 Сфера Горячая штучка  Поком</v>
          </cell>
          <cell r="B250" t="str">
            <v>SU002177</v>
          </cell>
        </row>
        <row r="251">
          <cell r="A251" t="str">
            <v>Пельмени Супермени со сливочным маслом ТМ Горячая штучка сфера ТС Супермени ф/в 0,2 кг МГ</v>
          </cell>
          <cell r="B251" t="str">
            <v>SU002177</v>
          </cell>
        </row>
        <row r="252">
          <cell r="A252" t="str">
            <v>Вареники замороженные постные Благолепные с картофелем и луком классическая форма, ВЕС,  ПОКОМ</v>
          </cell>
          <cell r="B252" t="str">
            <v>SU002483</v>
          </cell>
        </row>
        <row r="253">
          <cell r="A253" t="str">
            <v>Вареники с картофелем и луком No name Весовые Классическая форма No name 5 кг</v>
          </cell>
          <cell r="B253" t="str">
            <v>SU002483</v>
          </cell>
        </row>
        <row r="254">
          <cell r="A254" t="str">
            <v>Вареники С картофелем и луком вес 5 кг МГ</v>
          </cell>
          <cell r="B254" t="str">
            <v>SU002483</v>
          </cell>
        </row>
        <row r="255">
          <cell r="A255" t="str">
            <v>Пельмени Со свининой и говядиной Владимирский стандарт ТМ Колбасный стандарт ф/п сфера 0,8 кг МГ</v>
          </cell>
          <cell r="B255" t="str">
            <v>SU002267</v>
          </cell>
        </row>
        <row r="256">
          <cell r="A256" t="str">
            <v>Пельмени С мясом и копченостями ТМ Ядрена копоть ТС Ядрена копоть ф/в 0,43 кг Х5 МГ</v>
          </cell>
          <cell r="B256" t="str">
            <v>SU002224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B257" t="str">
            <v>SU003077</v>
          </cell>
        </row>
        <row r="258">
          <cell r="A258" t="str">
            <v>Пельмени Мясорубские с рубленой грудинкой ТМ Стародворье фоу-пак классическая форма 0,7 кг.  Поком</v>
          </cell>
          <cell r="B258" t="str">
            <v>SU003077</v>
          </cell>
        </row>
        <row r="259">
          <cell r="A259" t="str">
            <v>Пельмени «Мясорубские с рубленой грудинкой» 0,7 Классическая форма ТМ «Стародворье»</v>
          </cell>
          <cell r="B259" t="str">
            <v>SU003077</v>
          </cell>
        </row>
        <row r="260">
          <cell r="A260" t="str">
            <v>Пельмени Умелый повар No name Весовые Равиоли No name 5 кг</v>
          </cell>
          <cell r="B260" t="str">
            <v>SU002335</v>
          </cell>
        </row>
        <row r="261">
          <cell r="A261" t="str">
            <v>Хрустящие крылышки ТМ Зареченские ТС Зареченские продукты. ВЕС ПОКОМ</v>
          </cell>
          <cell r="B261" t="str">
            <v>SU003024</v>
          </cell>
        </row>
        <row r="262">
          <cell r="A262" t="str">
            <v>Хрустящие крылышки ТМ Зареченские ТС Зареченские продукты.   Поком</v>
          </cell>
          <cell r="B262" t="str">
            <v>SU003024</v>
          </cell>
        </row>
        <row r="263">
          <cell r="A263" t="str">
            <v>Наггетсы «с куриным филе и сыром» ф/в 0,25 ТМ «Вязанка»</v>
          </cell>
          <cell r="B263" t="str">
            <v>SU003001</v>
          </cell>
        </row>
        <row r="264">
          <cell r="A264" t="str">
            <v>Наггетсы с куриным филе и сыром ТМ Вязанка 0,25 кг ПОКОМ</v>
          </cell>
          <cell r="B264" t="str">
            <v>SU003001</v>
          </cell>
        </row>
        <row r="265">
          <cell r="A265" t="str">
            <v>Наггетсы с куриным филе и сыром ТМ Вязанка ТС Из печи Сливушки 0,25 кг.  Поком</v>
          </cell>
          <cell r="B265" t="str">
            <v>SU003001</v>
          </cell>
        </row>
        <row r="266">
          <cell r="A266" t="str">
            <v>Наггетсы с куриным филе и сыром ТМ Вязанка 0.25</v>
          </cell>
          <cell r="B266" t="str">
            <v>SU003001</v>
          </cell>
        </row>
        <row r="267">
          <cell r="A267" t="str">
            <v>Пельмени Grandmeni с говядиной и свининой Grandmeni 0,75 Сфера Горячая штучка  Поком</v>
          </cell>
          <cell r="B267" t="str">
            <v>SU002320</v>
          </cell>
        </row>
        <row r="268">
          <cell r="A268" t="str">
            <v>Печеные пельмени Печь-мени с мясом Печеные пельмени Фикс.вес 0,2 сфера Вязанка  Поком</v>
          </cell>
          <cell r="B268" t="str">
            <v>SU002225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B269" t="str">
            <v>SU002731</v>
          </cell>
        </row>
        <row r="270">
          <cell r="A270" t="str">
            <v>Смак-мени с картофелем и сочной грудинкой Зареченские продукты Фикс.вес 1 Зареченские</v>
          </cell>
          <cell r="B270" t="str">
            <v>SU002766</v>
          </cell>
        </row>
        <row r="271">
          <cell r="A271" t="str">
            <v>Смак-мени с картофелем и сочной грудинкой 1кг ТМ Зареченские ПОКОМ</v>
          </cell>
          <cell r="B271" t="str">
            <v>SU002766</v>
          </cell>
        </row>
        <row r="272">
          <cell r="A272" t="str">
            <v>Смак-мени с картофелем и сочной грудинкой ТМ Зареченские ПОКОМ</v>
          </cell>
          <cell r="B272" t="str">
            <v>SU002766</v>
          </cell>
        </row>
        <row r="273">
          <cell r="A273" t="str">
            <v>Снеки Смак-мени с мясом ТМ Зареченские ТС Зареченские продукты ф/п ф/в 1,0</v>
          </cell>
          <cell r="B273" t="str">
            <v>SU002767</v>
          </cell>
        </row>
        <row r="274">
          <cell r="A274" t="str">
            <v>Смак-мени с мясом 1кг ТМ Зареченские ПОКОМ</v>
          </cell>
          <cell r="B274" t="str">
            <v>SU002767</v>
          </cell>
        </row>
        <row r="275">
          <cell r="A275" t="str">
            <v>Смак-мени с мясом ТМ Зареченские ПОКОМ</v>
          </cell>
          <cell r="B275" t="str">
            <v>SU002767</v>
          </cell>
        </row>
        <row r="276">
          <cell r="A276" t="str">
            <v>Снеки «Смаколадьи с яблоком и грушей» ф/в 0,9 ТМ «Зареченские»</v>
          </cell>
          <cell r="B276" t="str">
            <v>SU003085</v>
          </cell>
        </row>
        <row r="277">
          <cell r="A277" t="str">
            <v>Смаколадьи с яблоком и грушей ТМ Зареченские,0,9 кг ПОКОМ</v>
          </cell>
          <cell r="B277" t="str">
            <v>SU003085</v>
          </cell>
        </row>
        <row r="278">
          <cell r="A278" t="str">
            <v>Сосисоны в темпуре ВЕС  ПОКОМ</v>
          </cell>
          <cell r="B278" t="str">
            <v>SU003415</v>
          </cell>
        </row>
        <row r="279">
          <cell r="A279" t="str">
            <v>Пельмени Медвежьи ушки с фермерской свининой и говядиной Большие флоу-пак класс 0,7 кг  Поком</v>
          </cell>
          <cell r="B279" t="str">
            <v>SU003065</v>
          </cell>
        </row>
        <row r="280">
          <cell r="A280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280" t="str">
            <v>SU003065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B281" t="str">
            <v>SU003067</v>
          </cell>
        </row>
        <row r="282">
          <cell r="A282" t="str">
            <v>Пельмени «Медвежьи ушки с фермерской свининой и говядиной Малые» 0,7 Классическая форма ТМ «Стародворье»</v>
          </cell>
          <cell r="B282" t="str">
            <v>SU003067</v>
          </cell>
        </row>
        <row r="283">
          <cell r="A283" t="str">
            <v>Пельмени Медвежьи ушки с фермерской свининой и говядиной Малые флоу-пак классическая 0,7 кг  Поком</v>
          </cell>
          <cell r="B283" t="str">
            <v>SU003067</v>
          </cell>
        </row>
        <row r="284">
          <cell r="A284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284" t="str">
            <v>SU003067</v>
          </cell>
        </row>
        <row r="285">
          <cell r="A285" t="str">
            <v>Пельмени Медвежьи ушки с фермерскими сливками 0,7кг  ПОКОМ</v>
          </cell>
          <cell r="B285" t="str">
            <v>SU003259</v>
          </cell>
        </row>
        <row r="286">
          <cell r="A286" t="str">
            <v>Пельмени Медвежьи ушки с фермерскими сливками ТМ Стародв флоу-пак классическая форма 0,7 кг.  Поком</v>
          </cell>
          <cell r="B286" t="str">
            <v>SU003259</v>
          </cell>
        </row>
        <row r="287">
          <cell r="A287" t="str">
            <v>Пельмени «Медвежьи ушки с фермерскими сливками» 0,7 Классическая форма ТМ «Стародворье»</v>
          </cell>
          <cell r="B287" t="str">
            <v>SU003259</v>
          </cell>
        </row>
        <row r="288">
          <cell r="A288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288" t="str">
            <v>SU003259</v>
          </cell>
        </row>
        <row r="289">
          <cell r="A289" t="str">
            <v>«Чебупай брауни» Фикс.вес 0,2 Лоток ТМ «Горячая штучка»</v>
          </cell>
          <cell r="B289" t="str">
            <v>SU003360</v>
          </cell>
        </row>
        <row r="290">
          <cell r="A290" t="str">
            <v>Чебупай брауни ТМ Горячая штучка 0,2 кг.  ПОКОМ</v>
          </cell>
          <cell r="B290" t="str">
            <v>SU003360</v>
          </cell>
        </row>
        <row r="291">
          <cell r="A291" t="str">
            <v>Пельмени Медвежьи ушки с фермерскими сливками 0,4 кг. ТМ Стародворье ПОКОМ</v>
          </cell>
          <cell r="B291" t="str">
            <v>SU003260</v>
          </cell>
        </row>
        <row r="292">
          <cell r="A292" t="str">
            <v>Пельмени «Медвежьи ушки с фермерскими сливками» 0,4 Классическая форма ТМ «Стародворье»</v>
          </cell>
          <cell r="B292" t="str">
            <v>SU003260</v>
          </cell>
        </row>
        <row r="293">
          <cell r="A293" t="str">
            <v>Пельмени Домашние со сливочным маслом ТМ Зареченские продукты сфера 0.7</v>
          </cell>
          <cell r="B293" t="str">
            <v>SU003320</v>
          </cell>
        </row>
        <row r="294">
          <cell r="A294" t="str">
            <v>Пельмени Домашние со сливочным маслом ТМ Зареченские ТС Зареченские продукты сфера ф/п ф/в 0,7 МГ</v>
          </cell>
          <cell r="B294" t="str">
            <v>SU003320</v>
          </cell>
        </row>
        <row r="295">
          <cell r="A295" t="str">
            <v>Пельмени Домашние со сливочным маслом ТМ Зареченские  продукты флоу-пак сфера 0,7 кг.  Поком</v>
          </cell>
          <cell r="B295" t="str">
            <v>SU003320</v>
          </cell>
        </row>
        <row r="296">
          <cell r="A296" t="str">
            <v>Пельмени Домашние со сливочным маслом 0,7кг, сфера ТМ Зареченские  ПОКОМ</v>
          </cell>
          <cell r="B296" t="str">
            <v>SU003320</v>
          </cell>
        </row>
        <row r="297">
          <cell r="A297" t="str">
            <v>Пирожки с мясом 0,3кг ТМ Зареченские  ПОКОМ</v>
          </cell>
          <cell r="B297" t="str">
            <v>SU003378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B298" t="str">
            <v>SU002798</v>
          </cell>
        </row>
        <row r="299">
          <cell r="A299" t="str">
            <v>Пельмени Домашние с говядиной и свининой ТМ Зареченские ТС Зареченские продукты сфера ф/п ф/в 0,7 МГ</v>
          </cell>
          <cell r="B299" t="str">
            <v>SU003319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B300" t="str">
            <v>SU003319</v>
          </cell>
        </row>
        <row r="301">
          <cell r="A301" t="str">
            <v>Мини-сосиски в тесте ТМ Зареченские ТС Зареченские продукты флоу-пак 0,3 кг.  Поком</v>
          </cell>
          <cell r="B301" t="str">
            <v>SU003382</v>
          </cell>
        </row>
        <row r="302">
          <cell r="A302" t="str">
            <v>Мини-сосиски в тесте 0,3кг ТМ Зареченские  ПОКОМ</v>
          </cell>
          <cell r="B302" t="str">
            <v>SU003382</v>
          </cell>
        </row>
        <row r="303">
          <cell r="A303" t="str">
            <v>Снеки «Мини-сосиски в тесте» Фикс.вес 0,3 ф/п ТМ «Зареченские»</v>
          </cell>
          <cell r="B303" t="str">
            <v>SU003382</v>
          </cell>
        </row>
        <row r="304">
          <cell r="A304" t="str">
            <v>Мини-чебуречки с мясом  ТМ Зареченские ТС Зареченские продукты флоу-пак 0,3 кг.  Поком</v>
          </cell>
          <cell r="B304" t="str">
            <v>SU003377</v>
          </cell>
        </row>
        <row r="305">
          <cell r="A305" t="str">
            <v>Мини-чебуречки с мясом  0,3кг ТМ Зареченские  ПОКОМ</v>
          </cell>
          <cell r="B305" t="str">
            <v>SU003377</v>
          </cell>
        </row>
        <row r="306">
          <cell r="A306" t="str">
            <v>«Мини-чебуречки с мясом» Фикс.вес 0,3 ф/п ТМ «Зареченские»</v>
          </cell>
          <cell r="B306" t="str">
            <v>SU003377</v>
          </cell>
        </row>
        <row r="307">
          <cell r="A307" t="str">
            <v>Мини-чебуречки с сыром и ветчиной  ТМ Зареченские ТС Зареченские продукты флоу-пак 0,3 кг.  Поком</v>
          </cell>
          <cell r="B307" t="str">
            <v>SU003376</v>
          </cell>
        </row>
        <row r="308">
          <cell r="A308" t="str">
            <v>Мини-чебуречки с сыром и ветчиной 0,3кг ТМ Зареченские  ПОКОМ</v>
          </cell>
          <cell r="B308" t="str">
            <v>SU003376</v>
          </cell>
        </row>
        <row r="309">
          <cell r="A309" t="str">
            <v>«Мини-чебуречки с сыром и ветчиной» Фикс.вес 0,3 ф/п ТМ «Зареченские»</v>
          </cell>
          <cell r="B309" t="str">
            <v>SU003376</v>
          </cell>
        </row>
        <row r="310">
          <cell r="A310" t="str">
            <v>Пельмени Жемчужные ТМ Зареченские ТС Зареченские продукты флоу-пак сфера 1,0 кг.  Поком</v>
          </cell>
          <cell r="B310" t="str">
            <v>SU003086</v>
          </cell>
        </row>
        <row r="311">
          <cell r="A311" t="str">
            <v>Пельмени Жемчужные сфера 1,0кг ТМ Зареченские  ПОКОМ</v>
          </cell>
          <cell r="B311" t="str">
            <v>SU003086</v>
          </cell>
        </row>
        <row r="312">
          <cell r="A312" t="str">
            <v>Пельмени «Жемчужные» 1,0 сфера ТМ «Зареченские»</v>
          </cell>
          <cell r="B312" t="str">
            <v>SU003086</v>
          </cell>
        </row>
        <row r="313">
          <cell r="A313" t="str">
            <v>Хотстеры с сыром 0,25кг ТМ Горячая штучка  ПОКОМ</v>
          </cell>
          <cell r="B313" t="str">
            <v>SU003384</v>
          </cell>
        </row>
        <row r="314">
          <cell r="A314" t="str">
            <v>Снеки «Хотстеры с сыром» ф/в 0,25 ТМ «Горячая штучка»</v>
          </cell>
          <cell r="B314" t="str">
            <v>SU003384</v>
          </cell>
        </row>
        <row r="315">
          <cell r="A315" t="str">
            <v>Наггетсы Хрустящие 0,3кг ТМ Зареченские  ПОКОМ</v>
          </cell>
          <cell r="B315" t="str">
            <v>SU003381</v>
          </cell>
        </row>
        <row r="316">
          <cell r="A316" t="str">
            <v>Пельмени Татарские 0,4кг ТМ Особый рецепт  ПОКОМ</v>
          </cell>
          <cell r="B316" t="str">
            <v>SU003146</v>
          </cell>
        </row>
        <row r="317">
          <cell r="A317" t="str">
            <v>Мини-пицца с ветчиной и сыром 0,3кг ТМ Зареченские  ПОКОМ</v>
          </cell>
          <cell r="B317" t="str">
            <v>SU003383</v>
          </cell>
        </row>
        <row r="318">
          <cell r="A318" t="str">
            <v>Мини-чебуреки с мясом ТМ Зареченские ТС Зареченские продукты ПОКОМ</v>
          </cell>
          <cell r="B318" t="str">
            <v>SU003434</v>
          </cell>
        </row>
        <row r="319">
          <cell r="A319" t="str">
            <v>Мини-чебуреки с мясом ТМ Зареченские ТС Зареченские продукты.  Поком</v>
          </cell>
          <cell r="B319" t="str">
            <v>SU003434</v>
          </cell>
        </row>
        <row r="320">
          <cell r="A320" t="str">
            <v>Мини-чебуречки с мясом ВЕС 5,5кг ТМ Зареченские  ПОКОМ</v>
          </cell>
          <cell r="B320" t="str">
            <v>SU003434</v>
          </cell>
        </row>
        <row r="321">
          <cell r="A321" t="str">
            <v>Пельмени Бигбули с мясом ТМ Горячая штучка. флоу-пак сфера 0,4 кг. ПОКОМ</v>
          </cell>
          <cell r="B321" t="str">
            <v>SU003530</v>
          </cell>
        </row>
        <row r="322">
          <cell r="A322" t="str">
            <v>Пельмени Бигбули с мясом ТМ Горячая штучка БУЛЬМЕНИ ТС Бигбули ГШ ф/п сфера ф/в 0,4 кг МГ</v>
          </cell>
          <cell r="B322" t="str">
            <v>SU003530</v>
          </cell>
        </row>
        <row r="323">
          <cell r="A323" t="str">
            <v>Пельмени Бигбули с мясом ТМ Горячая штучка. флоу-пак сфера 0,7 кг ПОКОМ</v>
          </cell>
          <cell r="B323" t="str">
            <v>SU003529</v>
          </cell>
        </row>
        <row r="324">
          <cell r="A324" t="str">
            <v>Пельмени Бигбули с мясом ТМ Горячая штучка БУЛЬМЕНИ ТС Бигбули ГШ ф/п сфера ф/в 0,7 кг МГ</v>
          </cell>
          <cell r="B324" t="str">
            <v>SU003529</v>
          </cell>
        </row>
        <row r="325">
          <cell r="A325" t="str">
            <v>Пельмени "Бульмени с говядиной и свининой" 0,4 Сфера ТМ "Горячая штучка"</v>
          </cell>
          <cell r="B325" t="str">
            <v>SU003527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B326" t="str">
            <v>SU003527</v>
          </cell>
        </row>
        <row r="327">
          <cell r="A327" t="str">
            <v>Пельмени Бульмени с говядиной и свининой ТМ Горячая штучка БУЛЬМЕНИ ТС Бульмени ГШ ф/п сфера ф/в 0,4 кг </v>
          </cell>
          <cell r="B327" t="str">
            <v>SU003527</v>
          </cell>
        </row>
        <row r="328">
          <cell r="A328" t="str">
            <v>Пельмени "Бульмени с говядиной и свининой" 0,7 Сфера ТМ "Горячая штучка"</v>
          </cell>
          <cell r="B328" t="str">
            <v>SU003460</v>
          </cell>
        </row>
        <row r="329">
          <cell r="A329" t="str">
            <v>Пельмени Бульмени с говядиной и свининой ТМ Горячая штучка БУЛЬМЕНИ  флоу-пак сфера 0,7 кг.  Поком</v>
          </cell>
          <cell r="B329" t="str">
            <v>SU003460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B330" t="str">
            <v>SU003460</v>
          </cell>
        </row>
        <row r="331">
          <cell r="A331" t="str">
            <v>Пельмени Бульмени с говядиной и свининой ТМ Горячая штучка БУЛЬМЕНИ ТС Бульмени ГШ ф/п сфера ф/в 0,7 кг</v>
          </cell>
          <cell r="B331" t="str">
            <v>SU003460</v>
          </cell>
        </row>
        <row r="332">
          <cell r="A332" t="str">
            <v>Пельмени "Бульмени со сливочным маслом" 0,4 Сфера ТМ "Горячая штучка"</v>
          </cell>
          <cell r="B332" t="str">
            <v>SU003528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B333" t="str">
            <v>SU003528</v>
          </cell>
        </row>
        <row r="334">
          <cell r="A334" t="str">
            <v>Пельмени Бульмени со сливочным маслом ТМ Горячая штучка БУЛЬМЕНИ ТС Бульмени ГШ ф/п сфера ф/в 0,4 кг </v>
          </cell>
          <cell r="B334" t="str">
            <v>SU003528</v>
          </cell>
        </row>
        <row r="335">
          <cell r="A335" t="str">
            <v>Пельмени "Бульмени со сливочным маслом" 0,7 Сфера ТМ "Горячая штучка"</v>
          </cell>
          <cell r="B335" t="str">
            <v>SU003459</v>
          </cell>
        </row>
        <row r="336">
          <cell r="A336" t="str">
            <v>Пельмени Бульмени со сливочным маслом ТМ Горячая штучка флоу-пак сфера 0,7 кг .  Поком</v>
          </cell>
          <cell r="B336" t="str">
            <v>SU003459</v>
          </cell>
        </row>
        <row r="337">
          <cell r="A337" t="str">
            <v>Пельмени Бульмени со сливочным маслом ТМ Горячая штучка.флоу-пак сфера 0,7 кг. ПОКОМ</v>
          </cell>
          <cell r="B337" t="str">
            <v>SU003459</v>
          </cell>
        </row>
        <row r="338">
          <cell r="A338" t="str">
            <v>Пельмени Бульмени со сливочным маслом ТМ Горячая штучка БУЛЬМЕНИ ТС Бульмени ГШ ф/п сфера ф/в 0,7 кг </v>
          </cell>
          <cell r="B338" t="str">
            <v>SU003459</v>
          </cell>
        </row>
        <row r="339">
          <cell r="A339" t="str">
            <v>Снеки «ЖАР-ладушки с мясом» Фикс.вес 0,2 ТМ «Стародворье»</v>
          </cell>
          <cell r="B339" t="str">
            <v>SU003721</v>
          </cell>
        </row>
        <row r="340">
          <cell r="A340" t="str">
            <v>ЖАР-ладушки с мясом ТМ Стародворье 0,2 кг.  Поком</v>
          </cell>
          <cell r="B340" t="str">
            <v>SU003721</v>
          </cell>
        </row>
        <row r="341">
          <cell r="A341" t="str">
            <v>ЖАР-ладушки с мясом 0,2кг ТМ Стародворье  ПОКОМ</v>
          </cell>
          <cell r="B341" t="str">
            <v>SU003721</v>
          </cell>
        </row>
        <row r="342">
          <cell r="A342" t="str">
            <v>Снеки «ЖАР-ладушки с клубникой и вишней» Фикс.вес 0,2 ТМ «Стародворье»</v>
          </cell>
          <cell r="B342" t="str">
            <v>SU003777</v>
          </cell>
        </row>
        <row r="343">
          <cell r="A343" t="str">
            <v>ЖАР-ладушки с клубникой и вишней ТМ Стародворье 0,2 кг.  Поком</v>
          </cell>
          <cell r="B343" t="str">
            <v>SU003777</v>
          </cell>
        </row>
        <row r="344">
          <cell r="A344" t="str">
            <v>Снеки «ЖАР-ладушки с яблоком и грушей» Фикс.вес 0,2 ТМ «Стародворье»</v>
          </cell>
          <cell r="B344" t="str">
            <v>SU003722</v>
          </cell>
        </row>
        <row r="345">
          <cell r="A345" t="str">
            <v>ЖАР-ладушки с яблоком и грушей ТМ Стародворье 0,2 кг.  Поком</v>
          </cell>
          <cell r="B345" t="str">
            <v>SU003722</v>
          </cell>
        </row>
        <row r="346">
          <cell r="A346" t="str">
            <v>Пельмени Бигбули #МЕГАВКУСИЩЕ с сочной грудинкой ТМ Горячая штучка 0,7 кг. ПОКОМ</v>
          </cell>
          <cell r="B346" t="str">
            <v>SU003532</v>
          </cell>
        </row>
        <row r="347">
          <cell r="A347" t="str">
            <v>Пельмени Бигбули #МЕГАВКУСИЩЕ с сочной грудинкой  ТМ Горячая штучка  флоу-пак сфера 0,7 кг.  Поком</v>
          </cell>
          <cell r="B347" t="str">
            <v>SU003532</v>
          </cell>
        </row>
        <row r="348">
          <cell r="A348" t="str">
            <v>Пельмени "Бигбули #МЕГАВКУСИЩЕ с сочной грудинкой" 0,7 сфера ТМ "Горячая штучка"</v>
          </cell>
          <cell r="B348" t="str">
            <v>SU003532</v>
          </cell>
        </row>
        <row r="349">
          <cell r="A349" t="str">
            <v>Пельмени "Бигбули #МЕГАМАСЛИЩЕ со сливочным маслом" 0,4 сфера ТМ "Горячая штучка"</v>
          </cell>
          <cell r="B349" t="str">
            <v>SU003531</v>
          </cell>
        </row>
        <row r="350">
          <cell r="A350" t="str">
            <v>Пельмени Бигбули со сливочным маслом ТМ Горячая штучка  флоу-пак сфера 0,4.  Поком</v>
          </cell>
          <cell r="B350" t="str">
            <v>SU003531</v>
          </cell>
        </row>
        <row r="351">
          <cell r="A351" t="str">
            <v>Пельмени Бигбули со сливочным маслом ТМ Горячая штучка, флоу-пак сфера 0,7. ПОКОМ</v>
          </cell>
          <cell r="B351" t="str">
            <v>SU003385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02.12.2024</v>
          </cell>
        </row>
        <row r="2">
          <cell r="A2" t="str">
            <v>бланк создан</v>
          </cell>
          <cell r="B2" t="str">
            <v>29.11.2024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45635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8 Марта ул, д. 43/1,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272319Российская Федерация, Запорожская обл, Мелитопольский р-н, Мелитополь г, 8 Марта ул, д. 43/1,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</row>
        <row r="13">
          <cell r="A13" t="str">
            <v>График приема заказов: Заказы принимаются за ДВА дня до отгрузки Пн-Пт: с 9:00 до 14:00, Суб: с 9:00 до 12:00.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  <cell r="AD17" t="str">
            <v>Для формул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SU002762</v>
          </cell>
          <cell r="B28" t="str">
            <v>P004106</v>
          </cell>
          <cell r="C28">
            <v>4301132095</v>
          </cell>
          <cell r="D28">
            <v>4607111036605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Слой, мин. 1</v>
          </cell>
          <cell r="M28" t="str">
            <v>МГ</v>
          </cell>
          <cell r="O28">
            <v>180</v>
          </cell>
          <cell r="P28" t="str">
            <v>Нагетосы Сочная курочка в хрустящей панировке со сметаной и зеленью Наггетсы ГШ Фикс.вес 0,25 Лоток Горячая штучка</v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C28" t="str">
            <v>ЕАЭС N RU Д-RU.РА10.В.22386/23</v>
          </cell>
        </row>
        <row r="29">
          <cell r="A29" t="str">
            <v>SU002761</v>
          </cell>
          <cell r="B29" t="str">
            <v>P004104</v>
          </cell>
          <cell r="C29">
            <v>4301132093</v>
          </cell>
          <cell r="D29">
            <v>4607111036520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Слой, мин. 1</v>
          </cell>
          <cell r="M29" t="str">
            <v>МГ</v>
          </cell>
          <cell r="O29">
            <v>180</v>
          </cell>
          <cell r="P29" t="str">
            <v>Нагетосы Сочная курочка в хрустящей панировке Наггетсы ГШ Фикс.вес 0,25 Лоток Горячая штучка</v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C29" t="str">
            <v>ЕАЭС N RU Д-RU.РА10.В.22386/23</v>
          </cell>
        </row>
        <row r="30">
          <cell r="A30" t="str">
            <v>SU002763</v>
          </cell>
          <cell r="B30" t="str">
            <v>P004103</v>
          </cell>
          <cell r="C30">
            <v>4301132092</v>
          </cell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140</v>
          </cell>
          <cell r="K30" t="str">
            <v>14</v>
          </cell>
          <cell r="L30" t="str">
            <v>Палетта, мин. 1</v>
          </cell>
          <cell r="M30" t="str">
            <v>МГ</v>
          </cell>
          <cell r="O30">
            <v>180</v>
          </cell>
          <cell r="P30" t="str">
            <v>Нагетосы Сочная курочка Наггетсы ГШ Фикс.вес 0,25 Лоток Горячая штучка</v>
          </cell>
          <cell r="W30" t="str">
            <v>кор</v>
          </cell>
          <cell r="X30">
            <v>42</v>
          </cell>
          <cell r="Y30">
            <v>42</v>
          </cell>
          <cell r="Z30">
            <v>0.39522000000000002</v>
          </cell>
          <cell r="AC30" t="str">
            <v>ЕАЭС N RU Д-RU.РА10.В.22386/23</v>
          </cell>
        </row>
        <row r="31">
          <cell r="A31" t="str">
            <v>SU002760</v>
          </cell>
          <cell r="B31" t="str">
            <v>P004105</v>
          </cell>
          <cell r="C31">
            <v>4301132094</v>
          </cell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140</v>
          </cell>
          <cell r="K31" t="str">
            <v>14</v>
          </cell>
          <cell r="L31" t="str">
            <v>Слой, мин. 1</v>
          </cell>
          <cell r="M31" t="str">
            <v>МГ</v>
          </cell>
          <cell r="O31">
            <v>180</v>
          </cell>
          <cell r="P31" t="str">
            <v>Нагетосы Сочная курочка со сладкой паприкой Наггетсы ГШ Фикс.вес 0,25 Лоток Горячая штучка</v>
          </cell>
          <cell r="W31" t="str">
            <v>кор</v>
          </cell>
          <cell r="X31">
            <v>0</v>
          </cell>
          <cell r="Y31">
            <v>0</v>
          </cell>
          <cell r="Z31">
            <v>0</v>
          </cell>
          <cell r="AC31" t="str">
            <v>ЕАЭС N RU Д-RU.РА10.В.22386/23</v>
          </cell>
        </row>
        <row r="32">
          <cell r="P32" t="str">
            <v>Итого</v>
          </cell>
          <cell r="W32" t="str">
            <v>кор</v>
          </cell>
          <cell r="X32">
            <v>42</v>
          </cell>
          <cell r="Y32">
            <v>42</v>
          </cell>
          <cell r="Z32">
            <v>0.39522000000000002</v>
          </cell>
        </row>
        <row r="33">
          <cell r="P33" t="str">
            <v>Итого</v>
          </cell>
          <cell r="W33" t="str">
            <v>кг</v>
          </cell>
          <cell r="X33">
            <v>63</v>
          </cell>
          <cell r="Y33">
            <v>63</v>
          </cell>
        </row>
        <row r="34">
          <cell r="A34" t="str">
            <v>Grandmeni</v>
          </cell>
        </row>
        <row r="35">
          <cell r="A35" t="str">
            <v>Пельмени</v>
          </cell>
        </row>
        <row r="36">
          <cell r="A36" t="str">
            <v>SU002320</v>
          </cell>
          <cell r="B36" t="str">
            <v>P002782</v>
          </cell>
          <cell r="C36">
            <v>4301070884</v>
          </cell>
          <cell r="D36">
            <v>4607111036315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Слой, мин. 1</v>
          </cell>
          <cell r="M36" t="str">
            <v>МГ</v>
          </cell>
          <cell r="O36">
            <v>180</v>
          </cell>
          <cell r="P36" t="str">
            <v>Пельмени Grandmeni с говядиной и свининой Grandmeni 0,75 Сфера Горячая штучка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C36" t="str">
            <v>ЕАЭС N RU Д-RU.PA01.B.76382/21</v>
          </cell>
        </row>
        <row r="37">
          <cell r="A37" t="str">
            <v>SU002345</v>
          </cell>
          <cell r="B37" t="str">
            <v>P002645</v>
          </cell>
          <cell r="C37">
            <v>4301070864</v>
          </cell>
          <cell r="D37">
            <v>4607111036292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Слой, мин. 1</v>
          </cell>
          <cell r="M37" t="str">
            <v>МГ</v>
          </cell>
          <cell r="O37">
            <v>180</v>
          </cell>
          <cell r="P37" t="str">
            <v>Пельмени Grandmeni со сливочным маслом Grandmeni 0,75 Сфера Горячая штучка</v>
          </cell>
          <cell r="W37" t="str">
            <v>кор</v>
          </cell>
          <cell r="X37">
            <v>120</v>
          </cell>
          <cell r="Y37">
            <v>120</v>
          </cell>
          <cell r="Z37">
            <v>1.8599999999999999</v>
          </cell>
          <cell r="AC37" t="str">
            <v>ЕАЭС N RU Д-RU.PA01.B.76348/21</v>
          </cell>
        </row>
        <row r="38">
          <cell r="P38" t="str">
            <v>Итого</v>
          </cell>
          <cell r="W38" t="str">
            <v>кор</v>
          </cell>
          <cell r="X38">
            <v>120</v>
          </cell>
          <cell r="Y38">
            <v>120</v>
          </cell>
          <cell r="Z38">
            <v>1.8599999999999999</v>
          </cell>
        </row>
        <row r="39">
          <cell r="P39" t="str">
            <v>Итого</v>
          </cell>
          <cell r="W39" t="str">
            <v>кг</v>
          </cell>
          <cell r="X39">
            <v>720</v>
          </cell>
          <cell r="Y39">
            <v>720</v>
          </cell>
        </row>
        <row r="40">
          <cell r="A40" t="str">
            <v>Чебупай</v>
          </cell>
        </row>
        <row r="41">
          <cell r="A41" t="str">
            <v>Изделия хлебобулочные</v>
          </cell>
        </row>
        <row r="42">
          <cell r="A42" t="str">
            <v>SU002914</v>
          </cell>
          <cell r="B42" t="str">
            <v>P003337</v>
          </cell>
          <cell r="C42">
            <v>4301190022</v>
          </cell>
          <cell r="D42">
            <v>4607111037053</v>
          </cell>
          <cell r="F42">
            <v>0.2</v>
          </cell>
          <cell r="G42">
            <v>6</v>
          </cell>
          <cell r="H42">
            <v>1.2</v>
          </cell>
          <cell r="I42">
            <v>1.5918000000000001</v>
          </cell>
          <cell r="J42">
            <v>130</v>
          </cell>
          <cell r="K42" t="str">
            <v>10</v>
          </cell>
          <cell r="L42" t="str">
            <v>Слой, мин. 1</v>
          </cell>
          <cell r="M42" t="str">
            <v>МГ</v>
          </cell>
          <cell r="O42">
            <v>365</v>
          </cell>
          <cell r="P42" t="str">
            <v>«Чебупай сочное яблоко» Фикс.вес 0,2 Лоток ТМ «Горячая штучка»</v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C42" t="str">
            <v>ЕАЭС N RU Д-RU.РА08.В.21084/22</v>
          </cell>
        </row>
        <row r="43">
          <cell r="P43" t="str">
            <v>Итого</v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</row>
        <row r="44">
          <cell r="P44" t="str">
            <v>Итого</v>
          </cell>
          <cell r="W44" t="str">
            <v>кг</v>
          </cell>
          <cell r="X44">
            <v>0</v>
          </cell>
          <cell r="Y44">
            <v>0</v>
          </cell>
        </row>
        <row r="45">
          <cell r="A45" t="str">
            <v>Бигбули ГШ</v>
          </cell>
        </row>
        <row r="46">
          <cell r="A46" t="str">
            <v>Пельмени</v>
          </cell>
        </row>
        <row r="47">
          <cell r="A47" t="str">
            <v>SU002771</v>
          </cell>
          <cell r="B47" t="str">
            <v>P003728</v>
          </cell>
          <cell r="C47">
            <v>4301070989</v>
          </cell>
          <cell r="D47">
            <v>4607111037190</v>
          </cell>
          <cell r="F47">
            <v>0.43</v>
          </cell>
          <cell r="G47">
            <v>16</v>
          </cell>
          <cell r="H47">
            <v>6.88</v>
          </cell>
          <cell r="I47">
            <v>7.1996000000000002</v>
          </cell>
          <cell r="J47">
            <v>84</v>
          </cell>
          <cell r="K47" t="str">
            <v>12</v>
          </cell>
          <cell r="L47" t="str">
            <v>Слой, мин. 1</v>
          </cell>
          <cell r="M47" t="str">
            <v>МГ</v>
          </cell>
          <cell r="O47">
            <v>180</v>
          </cell>
          <cell r="P47" t="str">
            <v>Пельмени «Бигбули #МЕГАВКУСИЩЕ с сочной грудинкой» 0,43 сфера ТМ «Горячая штучка»</v>
          </cell>
          <cell r="W47" t="str">
            <v>кор</v>
          </cell>
          <cell r="X47">
            <v>0</v>
          </cell>
          <cell r="Y47">
            <v>0</v>
          </cell>
          <cell r="Z47">
            <v>0</v>
          </cell>
          <cell r="AC47" t="str">
            <v>ЕАЭС N RU Д-RU.РА06.В.58287/22</v>
          </cell>
        </row>
        <row r="48">
          <cell r="A48" t="str">
            <v>SU003386</v>
          </cell>
          <cell r="B48" t="str">
            <v>P004202</v>
          </cell>
          <cell r="C48">
            <v>4301071032</v>
          </cell>
          <cell r="D48">
            <v>4607111038999</v>
          </cell>
          <cell r="F48">
            <v>0.4</v>
          </cell>
          <cell r="G48">
            <v>16</v>
          </cell>
          <cell r="H48">
            <v>6.4</v>
          </cell>
          <cell r="I48">
            <v>6.7195999999999998</v>
          </cell>
          <cell r="J48">
            <v>84</v>
          </cell>
          <cell r="K48" t="str">
            <v>12</v>
          </cell>
          <cell r="L48" t="str">
            <v>Слой, мин. 1</v>
          </cell>
          <cell r="M48" t="str">
            <v>МГ</v>
          </cell>
          <cell r="O48">
            <v>180</v>
          </cell>
          <cell r="P48" t="str">
            <v>Пельмени «Бигбули #МЕГАВКУСИЩЕ с сочной грудинкой» 0,4 сфера ТМ «Горячая штучка»</v>
          </cell>
          <cell r="W48" t="str">
            <v>кор</v>
          </cell>
          <cell r="X48">
            <v>0</v>
          </cell>
          <cell r="Y48">
            <v>0</v>
          </cell>
          <cell r="Z48">
            <v>0</v>
          </cell>
          <cell r="AC48" t="str">
            <v>ЕАЭС N RU Д-RU.РА06.В.58287/22</v>
          </cell>
        </row>
        <row r="49">
          <cell r="A49" t="str">
            <v>SU002708</v>
          </cell>
          <cell r="B49" t="str">
            <v>P003682</v>
          </cell>
          <cell r="C49">
            <v>4301070972</v>
          </cell>
          <cell r="D49">
            <v>4607111037183</v>
          </cell>
          <cell r="F49">
            <v>0.9</v>
          </cell>
          <cell r="G49">
            <v>8</v>
          </cell>
          <cell r="H49">
            <v>7.2</v>
          </cell>
          <cell r="I49">
            <v>7.4859999999999998</v>
          </cell>
          <cell r="J49">
            <v>84</v>
          </cell>
          <cell r="K49" t="str">
            <v>12</v>
          </cell>
          <cell r="L49" t="str">
            <v>Слой, мин. 1</v>
          </cell>
          <cell r="M49" t="str">
            <v>МГ</v>
          </cell>
          <cell r="O49">
            <v>180</v>
          </cell>
          <cell r="P49" t="str">
            <v>Пельмени «Бигбули #МЕГАВКУСИЩЕ с сочной грудинкой» 0,9 сфера ТМ «Горячая штучка»</v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C49" t="str">
            <v>ЕАЭС N RU Д-RU.РА06.В.58287/22</v>
          </cell>
        </row>
        <row r="50">
          <cell r="A50" t="str">
            <v>SU003532</v>
          </cell>
          <cell r="B50" t="str">
            <v>P004440</v>
          </cell>
          <cell r="C50">
            <v>4301071044</v>
          </cell>
          <cell r="D50">
            <v>4607111039385</v>
          </cell>
          <cell r="F50">
            <v>0.7</v>
          </cell>
          <cell r="G50">
            <v>10</v>
          </cell>
          <cell r="H50">
            <v>7</v>
          </cell>
          <cell r="I50">
            <v>7.3</v>
          </cell>
          <cell r="J50">
            <v>84</v>
          </cell>
          <cell r="K50" t="str">
            <v>12</v>
          </cell>
          <cell r="L50" t="str">
            <v>Слой, мин. 1</v>
          </cell>
          <cell r="M50" t="str">
            <v>МГ</v>
          </cell>
          <cell r="O50">
            <v>180</v>
          </cell>
          <cell r="P50" t="str">
            <v>Пельмени «Бигбули #МЕГАВКУСИЩЕ с сочной грудинкой» 0,7 сфера ТМ «Горячая штучка»</v>
          </cell>
          <cell r="W50" t="str">
            <v>кор</v>
          </cell>
          <cell r="X50">
            <v>36</v>
          </cell>
          <cell r="Y50">
            <v>36</v>
          </cell>
          <cell r="Z50">
            <v>0.55800000000000005</v>
          </cell>
          <cell r="AC50" t="str">
            <v>ЕАЭС N RU Д-RU.РА06.В.58287/22</v>
          </cell>
        </row>
        <row r="51">
          <cell r="A51" t="str">
            <v>SU002707</v>
          </cell>
          <cell r="B51" t="str">
            <v>P003680</v>
          </cell>
          <cell r="C51">
            <v>4301070970</v>
          </cell>
          <cell r="D51">
            <v>4607111037091</v>
          </cell>
          <cell r="F51">
            <v>0.43</v>
          </cell>
          <cell r="G51">
            <v>16</v>
          </cell>
          <cell r="H51">
            <v>6.88</v>
          </cell>
          <cell r="I51">
            <v>7.11</v>
          </cell>
          <cell r="J51">
            <v>84</v>
          </cell>
          <cell r="K51" t="str">
            <v>12</v>
          </cell>
          <cell r="L51" t="str">
            <v>Слой, мин. 1</v>
          </cell>
          <cell r="M51" t="str">
            <v>МГ</v>
          </cell>
          <cell r="O51">
            <v>180</v>
          </cell>
          <cell r="P51" t="str">
            <v>Пельмени «Бигбули #МЕГАМАСЛИЩЕ со сливочным маслом» 0,43 сфера ТМ «Горячая штучка»</v>
          </cell>
          <cell r="W51" t="str">
            <v>кор</v>
          </cell>
          <cell r="X51">
            <v>0</v>
          </cell>
          <cell r="Y51">
            <v>0</v>
          </cell>
          <cell r="Z51">
            <v>0</v>
          </cell>
          <cell r="AC51" t="str">
            <v>ЕАЭС N RU Д-RU.РА04.В.26948/22</v>
          </cell>
        </row>
        <row r="52">
          <cell r="A52" t="str">
            <v>SU003531</v>
          </cell>
          <cell r="B52" t="str">
            <v>P004441</v>
          </cell>
          <cell r="C52">
            <v>4301071045</v>
          </cell>
          <cell r="D52">
            <v>4607111039392</v>
          </cell>
          <cell r="F52">
            <v>0.4</v>
          </cell>
          <cell r="G52">
            <v>16</v>
          </cell>
          <cell r="H52">
            <v>6.4</v>
          </cell>
          <cell r="I52">
            <v>6.7195999999999998</v>
          </cell>
          <cell r="J52">
            <v>84</v>
          </cell>
          <cell r="K52" t="str">
            <v>12</v>
          </cell>
          <cell r="L52" t="str">
            <v>Слой, мин. 1</v>
          </cell>
          <cell r="M52" t="str">
            <v>МГ</v>
          </cell>
          <cell r="O52">
            <v>180</v>
          </cell>
          <cell r="P52" t="str">
            <v>Пельмени «Бигбули #МЕГАМАСЛИЩЕ со сливочным маслом» 0,4 сфера ТМ «Горячая штучка»</v>
          </cell>
          <cell r="W52" t="str">
            <v>кор</v>
          </cell>
          <cell r="X52">
            <v>12</v>
          </cell>
          <cell r="Y52">
            <v>12</v>
          </cell>
          <cell r="Z52">
            <v>0.186</v>
          </cell>
          <cell r="AC52" t="str">
            <v>ЕАЭС N RU Д-RU.РА04.В.26948/22</v>
          </cell>
        </row>
        <row r="53">
          <cell r="A53" t="str">
            <v>SU002838</v>
          </cell>
          <cell r="B53" t="str">
            <v>P003681</v>
          </cell>
          <cell r="C53">
            <v>4301070971</v>
          </cell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Слой, мин. 1</v>
          </cell>
          <cell r="M53" t="str">
            <v>МГ</v>
          </cell>
          <cell r="O53">
            <v>180</v>
          </cell>
          <cell r="P53" t="str">
            <v>Пельмени «Бигбули #МЕГАМАСЛИЩЕ со сливочным маслом» ф/в 0,9 ТМ «Горячая штучка»</v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C53" t="str">
            <v>ЕАЭС N RU Д-RU.РА04.В.26948/22</v>
          </cell>
        </row>
        <row r="54">
          <cell r="A54" t="str">
            <v>SU003385</v>
          </cell>
          <cell r="B54" t="str">
            <v>P004203</v>
          </cell>
          <cell r="C54">
            <v>4301071031</v>
          </cell>
          <cell r="D54">
            <v>4607111038982</v>
          </cell>
          <cell r="F54">
            <v>0.7</v>
          </cell>
          <cell r="G54">
            <v>10</v>
          </cell>
          <cell r="H54">
            <v>7</v>
          </cell>
          <cell r="I54">
            <v>7.2859999999999996</v>
          </cell>
          <cell r="J54">
            <v>84</v>
          </cell>
          <cell r="K54" t="str">
            <v>12</v>
          </cell>
          <cell r="L54" t="str">
            <v>Короб, мин. 1</v>
          </cell>
          <cell r="M54" t="str">
            <v>МГ</v>
          </cell>
          <cell r="O54">
            <v>180</v>
          </cell>
          <cell r="P54" t="str">
            <v>Пельмени «Бигбули #МЕГАМАСЛИЩЕ со сливочным маслом» 0,7 сфера ТМ «Горячая штучка»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  <cell r="AC54" t="str">
            <v>ЕАЭС N RU Д-RU.РА04.В.26948/22</v>
          </cell>
        </row>
        <row r="55">
          <cell r="A55" t="str">
            <v>SU002625</v>
          </cell>
          <cell r="B55" t="str">
            <v>P003679</v>
          </cell>
          <cell r="C55">
            <v>4301070969</v>
          </cell>
          <cell r="D55">
            <v>4607111036858</v>
          </cell>
          <cell r="F55">
            <v>0.43</v>
          </cell>
          <cell r="G55">
            <v>16</v>
          </cell>
          <cell r="H55">
            <v>6.88</v>
          </cell>
          <cell r="I55">
            <v>7.1996000000000002</v>
          </cell>
          <cell r="J55">
            <v>84</v>
          </cell>
          <cell r="K55" t="str">
            <v>12</v>
          </cell>
          <cell r="L55" t="str">
            <v>Короб, мин. 1</v>
          </cell>
          <cell r="M55" t="str">
            <v>МГ</v>
          </cell>
          <cell r="O55">
            <v>180</v>
          </cell>
          <cell r="P55" t="str">
            <v>Пельмени «Бигбули с мясом» 0,43 Сфера ТМ «Горячая штучка»</v>
          </cell>
          <cell r="W55" t="str">
            <v>кор</v>
          </cell>
          <cell r="X55">
            <v>0</v>
          </cell>
          <cell r="Y55">
            <v>0</v>
          </cell>
          <cell r="Z55">
            <v>0</v>
          </cell>
          <cell r="AC55" t="str">
            <v>ЕАЭС N RU Д-RU.РА04.В.26948/22</v>
          </cell>
        </row>
        <row r="56">
          <cell r="A56" t="str">
            <v>SU003530</v>
          </cell>
          <cell r="B56" t="str">
            <v>P004443</v>
          </cell>
          <cell r="C56">
            <v>4301071046</v>
          </cell>
          <cell r="D56">
            <v>4607111039354</v>
          </cell>
          <cell r="F56">
            <v>0.4</v>
          </cell>
          <cell r="G56">
            <v>16</v>
          </cell>
          <cell r="H56">
            <v>6.4</v>
          </cell>
          <cell r="I56">
            <v>6.7195999999999998</v>
          </cell>
          <cell r="J56">
            <v>84</v>
          </cell>
          <cell r="K56" t="str">
            <v>12</v>
          </cell>
          <cell r="L56" t="str">
            <v>Короб, мин. 1</v>
          </cell>
          <cell r="M56" t="str">
            <v>МГ</v>
          </cell>
          <cell r="O56">
            <v>180</v>
          </cell>
          <cell r="P56" t="str">
            <v>Пельмени «Бигбули с мясом» 0,4 Сфера ТМ «Горячая штучка»</v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  <cell r="AC56" t="str">
            <v>ЕАЭС N RU Д-RU.РА04.В.26948/22</v>
          </cell>
        </row>
        <row r="57">
          <cell r="A57" t="str">
            <v>SU002624</v>
          </cell>
          <cell r="B57" t="str">
            <v>P003678</v>
          </cell>
          <cell r="C57">
            <v>4301070968</v>
          </cell>
          <cell r="D57">
            <v>4607111036889</v>
          </cell>
          <cell r="F57">
            <v>0.9</v>
          </cell>
          <cell r="G57">
            <v>8</v>
          </cell>
          <cell r="H57">
            <v>7.2</v>
          </cell>
          <cell r="I57">
            <v>7.4859999999999998</v>
          </cell>
          <cell r="J57">
            <v>84</v>
          </cell>
          <cell r="K57" t="str">
            <v>12</v>
          </cell>
          <cell r="L57" t="str">
            <v>Слой, мин. 1</v>
          </cell>
          <cell r="M57" t="str">
            <v>МГ</v>
          </cell>
          <cell r="O57">
            <v>180</v>
          </cell>
          <cell r="P57" t="str">
            <v>Пельмени «Бигбули с мясом» 0,9 Сфера ТМ «Горячая штучка»</v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  <cell r="AC57" t="str">
            <v>ЕАЭС N RU Д-RU.РА04.В.26948/22</v>
          </cell>
        </row>
        <row r="58">
          <cell r="A58" t="str">
            <v>SU003529</v>
          </cell>
          <cell r="B58" t="str">
            <v>P004442</v>
          </cell>
          <cell r="C58">
            <v>4301071047</v>
          </cell>
          <cell r="D58">
            <v>4607111039330</v>
          </cell>
          <cell r="F58">
            <v>0.7</v>
          </cell>
          <cell r="G58">
            <v>10</v>
          </cell>
          <cell r="H58">
            <v>7</v>
          </cell>
          <cell r="I58">
            <v>7.3</v>
          </cell>
          <cell r="J58">
            <v>84</v>
          </cell>
          <cell r="K58" t="str">
            <v>12</v>
          </cell>
          <cell r="L58" t="str">
            <v>Короб, мин. 1</v>
          </cell>
          <cell r="M58" t="str">
            <v>МГ</v>
          </cell>
          <cell r="O58">
            <v>180</v>
          </cell>
          <cell r="P58" t="str">
            <v>Пельмени «Бигбули с мясом» 0,7 Сфера ТМ «Горячая штучка»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  <cell r="AC58" t="str">
            <v>ЕАЭС N RU Д-RU.РА04.В.26948/22</v>
          </cell>
        </row>
        <row r="59">
          <cell r="P59" t="str">
            <v>Итого</v>
          </cell>
          <cell r="W59" t="str">
            <v>кор</v>
          </cell>
          <cell r="X59">
            <v>48</v>
          </cell>
          <cell r="Y59">
            <v>48</v>
          </cell>
          <cell r="Z59">
            <v>0.74399999999999999</v>
          </cell>
        </row>
        <row r="60">
          <cell r="P60" t="str">
            <v>Итого</v>
          </cell>
          <cell r="W60" t="str">
            <v>кг</v>
          </cell>
          <cell r="X60">
            <v>328.8</v>
          </cell>
          <cell r="Y60">
            <v>328.8</v>
          </cell>
        </row>
        <row r="61">
          <cell r="A61" t="str">
            <v>Бульмени вес ГШ</v>
          </cell>
        </row>
        <row r="62">
          <cell r="A62" t="str">
            <v>Пельмени</v>
          </cell>
        </row>
        <row r="63">
          <cell r="A63" t="str">
            <v>SU002798</v>
          </cell>
          <cell r="B63" t="str">
            <v>P003687</v>
          </cell>
          <cell r="C63">
            <v>4301070977</v>
          </cell>
          <cell r="D63">
            <v>4607111037411</v>
          </cell>
          <cell r="F63">
            <v>2.7</v>
          </cell>
          <cell r="G63">
            <v>1</v>
          </cell>
          <cell r="H63">
            <v>2.7</v>
          </cell>
          <cell r="I63">
            <v>2.8132000000000001</v>
          </cell>
          <cell r="J63">
            <v>234</v>
          </cell>
          <cell r="K63" t="str">
            <v>18</v>
          </cell>
          <cell r="L63" t="str">
            <v>Короб, мин. 1</v>
          </cell>
          <cell r="M63" t="str">
            <v>МГ</v>
          </cell>
          <cell r="O63">
            <v>180</v>
          </cell>
          <cell r="P63" t="str">
            <v>Пельмени «Бульмени с говядиной и свининой Наваристые» Весовые Сфера ТМ «Горячая штучка» 2,7 кг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  <cell r="AC63" t="str">
            <v>ЕАЭС N RU Д-RU.РА02.В.13673/23</v>
          </cell>
        </row>
        <row r="64">
          <cell r="A64" t="str">
            <v>SU002595</v>
          </cell>
          <cell r="B64" t="str">
            <v>P003697</v>
          </cell>
          <cell r="C64">
            <v>4301070981</v>
          </cell>
          <cell r="D64">
            <v>4607111036728</v>
          </cell>
          <cell r="F64">
            <v>5</v>
          </cell>
          <cell r="G64">
            <v>1</v>
          </cell>
          <cell r="H64">
            <v>5</v>
          </cell>
          <cell r="I64">
            <v>5.2131999999999996</v>
          </cell>
          <cell r="J64">
            <v>144</v>
          </cell>
          <cell r="K64" t="str">
            <v>12</v>
          </cell>
          <cell r="L64" t="str">
            <v>Палетта, мин. 1</v>
          </cell>
          <cell r="M64" t="str">
            <v>МГ</v>
          </cell>
          <cell r="O64">
            <v>180</v>
          </cell>
          <cell r="P64" t="str">
            <v>Пельмени «Бульмени с говядиной и свининой Наваристые» Весовые Сфера ТМ «Горячая штучка» 5 кг</v>
          </cell>
          <cell r="W64" t="str">
            <v>кор</v>
          </cell>
          <cell r="X64">
            <v>192</v>
          </cell>
          <cell r="Y64">
            <v>192</v>
          </cell>
          <cell r="Z64">
            <v>1.6627199999999998</v>
          </cell>
          <cell r="AC64" t="str">
            <v>ЕАЭС N RU Д-RU.РА02.В.13673/23</v>
          </cell>
        </row>
        <row r="65">
          <cell r="P65" t="str">
            <v>Итого</v>
          </cell>
          <cell r="W65" t="str">
            <v>кор</v>
          </cell>
          <cell r="X65">
            <v>192</v>
          </cell>
          <cell r="Y65">
            <v>192</v>
          </cell>
          <cell r="Z65">
            <v>1.6627199999999998</v>
          </cell>
        </row>
        <row r="66">
          <cell r="P66" t="str">
            <v>Итого</v>
          </cell>
          <cell r="W66" t="str">
            <v>кг</v>
          </cell>
          <cell r="X66">
            <v>960</v>
          </cell>
          <cell r="Y66">
            <v>960</v>
          </cell>
        </row>
        <row r="67">
          <cell r="A67" t="str">
            <v>Бельмеши</v>
          </cell>
        </row>
        <row r="68">
          <cell r="A68" t="str">
            <v>Снеки</v>
          </cell>
        </row>
        <row r="69">
          <cell r="A69" t="str">
            <v>SU002560</v>
          </cell>
          <cell r="B69" t="str">
            <v>P004088</v>
          </cell>
          <cell r="C69">
            <v>4301135271</v>
          </cell>
          <cell r="D69">
            <v>4607111033659</v>
          </cell>
          <cell r="F69">
            <v>0.3</v>
          </cell>
          <cell r="G69">
            <v>12</v>
          </cell>
          <cell r="H69">
            <v>3.6</v>
          </cell>
          <cell r="I69">
            <v>4.3036000000000003</v>
          </cell>
          <cell r="J69">
            <v>70</v>
          </cell>
          <cell r="K69" t="str">
            <v>14</v>
          </cell>
          <cell r="L69" t="str">
            <v>Слой, мин. 1</v>
          </cell>
          <cell r="M69" t="str">
            <v>МГ</v>
          </cell>
          <cell r="O69">
            <v>180</v>
          </cell>
          <cell r="P69" t="str">
            <v>Бельмеши сочные с мясом Базовый ассортимент Фикс.вес 0,3 Лоток Горячая штучка</v>
          </cell>
          <cell r="W69" t="str">
            <v>кор</v>
          </cell>
          <cell r="X69">
            <v>56</v>
          </cell>
          <cell r="Y69">
            <v>56</v>
          </cell>
          <cell r="Z69">
            <v>1.0012799999999999</v>
          </cell>
          <cell r="AC69" t="str">
            <v>ЕАЭС N RU Д-RU.РА02.В.49579/23, ЕАЭС N RU Д-RU.РА10.В.40004/23</v>
          </cell>
        </row>
        <row r="70">
          <cell r="P70" t="str">
            <v>Итого</v>
          </cell>
          <cell r="W70" t="str">
            <v>кор</v>
          </cell>
          <cell r="X70">
            <v>56</v>
          </cell>
          <cell r="Y70">
            <v>56</v>
          </cell>
          <cell r="Z70">
            <v>1.0012799999999999</v>
          </cell>
        </row>
        <row r="71">
          <cell r="P71" t="str">
            <v>Итого</v>
          </cell>
          <cell r="W71" t="str">
            <v>кг</v>
          </cell>
          <cell r="X71">
            <v>201.6</v>
          </cell>
          <cell r="Y71">
            <v>201.6</v>
          </cell>
        </row>
        <row r="72">
          <cell r="A72" t="str">
            <v>Крылышки ГШ</v>
          </cell>
        </row>
        <row r="73">
          <cell r="A73" t="str">
            <v>Крылья</v>
          </cell>
        </row>
        <row r="74">
          <cell r="A74" t="str">
            <v>SU002564</v>
          </cell>
          <cell r="B74" t="str">
            <v>P004099</v>
          </cell>
          <cell r="C74">
            <v>4301131021</v>
          </cell>
          <cell r="D74">
            <v>4607111034137</v>
          </cell>
          <cell r="F74">
            <v>0.3</v>
          </cell>
          <cell r="G74">
            <v>12</v>
          </cell>
          <cell r="H74">
            <v>3.6</v>
          </cell>
          <cell r="I74">
            <v>4.3036000000000003</v>
          </cell>
          <cell r="J74">
            <v>70</v>
          </cell>
          <cell r="K74" t="str">
            <v>14</v>
          </cell>
          <cell r="L74" t="str">
            <v>Слой, мин. 1</v>
          </cell>
          <cell r="M74" t="str">
            <v>МГ</v>
          </cell>
          <cell r="O74">
            <v>180</v>
          </cell>
          <cell r="P74" t="str">
            <v>Крылья Крылышки острые к пиву Базовый ассортимент Фикс.вес 0,3 Лоток Горячая штучка</v>
          </cell>
          <cell r="W74" t="str">
            <v>кор</v>
          </cell>
          <cell r="X74">
            <v>154</v>
          </cell>
          <cell r="Y74">
            <v>154</v>
          </cell>
          <cell r="Z74">
            <v>2.75352</v>
          </cell>
          <cell r="AC74" t="str">
            <v>ЕАЭС N RU Д-RU.РА01.В.97554/24, ЕАЭС N RU Д-RU.РА10.В.35725/23</v>
          </cell>
        </row>
        <row r="75">
          <cell r="A75" t="str">
            <v>SU002563</v>
          </cell>
          <cell r="B75" t="str">
            <v>P004101</v>
          </cell>
          <cell r="C75">
            <v>4301131022</v>
          </cell>
          <cell r="D75">
            <v>4607111034120</v>
          </cell>
          <cell r="F75">
            <v>0.3</v>
          </cell>
          <cell r="G75">
            <v>12</v>
          </cell>
          <cell r="H75">
            <v>3.6</v>
          </cell>
          <cell r="I75">
            <v>4.3036000000000003</v>
          </cell>
          <cell r="J75">
            <v>70</v>
          </cell>
          <cell r="K75" t="str">
            <v>14</v>
          </cell>
          <cell r="L75" t="str">
            <v>Слой, мин. 1</v>
          </cell>
          <cell r="M75" t="str">
            <v>МГ</v>
          </cell>
          <cell r="O75">
            <v>180</v>
          </cell>
          <cell r="P75" t="str">
            <v>Крылья Хрустящие крылышки Базовый ассортимент Фикс.вес 0,3 Лоток Горячая штучка</v>
          </cell>
          <cell r="W75" t="str">
            <v>кор</v>
          </cell>
          <cell r="X75">
            <v>140</v>
          </cell>
          <cell r="Y75">
            <v>140</v>
          </cell>
          <cell r="Z75">
            <v>2.5032000000000001</v>
          </cell>
          <cell r="AC75" t="str">
            <v>ЕАЭС N RU Д-RU.РА09.В.51317/22, ЕАЭС N RU Д-RU.РА10.В.35725/23</v>
          </cell>
        </row>
        <row r="76">
          <cell r="P76" t="str">
            <v>Итого</v>
          </cell>
          <cell r="W76" t="str">
            <v>кор</v>
          </cell>
          <cell r="X76">
            <v>294</v>
          </cell>
          <cell r="Y76">
            <v>294</v>
          </cell>
          <cell r="Z76">
            <v>5.2567199999999996</v>
          </cell>
        </row>
        <row r="77">
          <cell r="P77" t="str">
            <v>Итого</v>
          </cell>
          <cell r="W77" t="str">
            <v>кг</v>
          </cell>
          <cell r="X77">
            <v>1058.4000000000001</v>
          </cell>
          <cell r="Y77">
            <v>1058.4000000000001</v>
          </cell>
        </row>
        <row r="78">
          <cell r="A78" t="str">
            <v>Чебупели</v>
          </cell>
        </row>
        <row r="79">
          <cell r="A79" t="str">
            <v>Снеки</v>
          </cell>
        </row>
        <row r="80">
          <cell r="A80" t="str">
            <v>SU002293</v>
          </cell>
          <cell r="B80" t="str">
            <v>P004113</v>
          </cell>
          <cell r="C80">
            <v>4301135285</v>
          </cell>
          <cell r="D80">
            <v>4607111036407</v>
          </cell>
          <cell r="F80">
            <v>0.3</v>
          </cell>
          <cell r="G80">
            <v>14</v>
          </cell>
          <cell r="H80">
            <v>4.2</v>
          </cell>
          <cell r="I80">
            <v>4.5292000000000003</v>
          </cell>
          <cell r="J80">
            <v>70</v>
          </cell>
          <cell r="K80" t="str">
            <v>14</v>
          </cell>
          <cell r="L80" t="str">
            <v>Слой, мин. 1</v>
          </cell>
          <cell r="M80" t="str">
            <v>МГ</v>
          </cell>
          <cell r="O80">
            <v>180</v>
          </cell>
          <cell r="P80" t="str">
            <v>Чебупели Курочка гриль Базовый ассортимент Фикс.вес 0,3 Пакет Горячая штучка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  <cell r="AC80" t="str">
            <v>ЕАЭС N RU Д-RU.РА01.В.78287/24, ЕАЭС N RU Д-RU.РА01.В.92613/21</v>
          </cell>
        </row>
        <row r="81">
          <cell r="A81" t="str">
            <v>SU002568</v>
          </cell>
          <cell r="B81" t="str">
            <v>P004114</v>
          </cell>
          <cell r="C81">
            <v>4301135286</v>
          </cell>
          <cell r="D81">
            <v>4607111033628</v>
          </cell>
          <cell r="F81">
            <v>0.3</v>
          </cell>
          <cell r="G81">
            <v>12</v>
          </cell>
          <cell r="H81">
            <v>3.6</v>
          </cell>
          <cell r="I81">
            <v>4.3036000000000003</v>
          </cell>
          <cell r="J81">
            <v>70</v>
          </cell>
          <cell r="K81" t="str">
            <v>14</v>
          </cell>
          <cell r="L81" t="str">
            <v>Слой, мин. 1</v>
          </cell>
          <cell r="M81" t="str">
            <v>МГ</v>
          </cell>
          <cell r="O81">
            <v>180</v>
          </cell>
          <cell r="P81" t="str">
            <v>Чебупели острые Базовый ассортимент Фикс.вес 0,3 Лоток Горячая штучка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  <cell r="AC81" t="str">
            <v>ЕАЭС N RU Д-RU.РА02.В.49579/23, ЕАЭС N RU Д-RU.РА05.В.15673/23</v>
          </cell>
        </row>
        <row r="82">
          <cell r="A82" t="str">
            <v>SU003609</v>
          </cell>
          <cell r="B82" t="str">
            <v>P004584</v>
          </cell>
          <cell r="C82">
            <v>4301135565</v>
          </cell>
          <cell r="D82">
            <v>4607111033451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Короб, мин. 1</v>
          </cell>
          <cell r="M82" t="str">
            <v>МГ</v>
          </cell>
          <cell r="O82">
            <v>180</v>
          </cell>
          <cell r="P82" t="str">
            <v>Снеки «Чебупели с ветчиной и сыром» Фикс.вес 0,3 Пакет ТМ «Горячая штучка»</v>
          </cell>
          <cell r="W82" t="str">
            <v>кор</v>
          </cell>
          <cell r="X82">
            <v>0</v>
          </cell>
          <cell r="Y82">
            <v>0</v>
          </cell>
          <cell r="Z82">
            <v>0</v>
          </cell>
          <cell r="AC82" t="str">
            <v>ЕАЭС N RU Д-RU.РА02.В.49579/23</v>
          </cell>
        </row>
        <row r="83">
          <cell r="A83" t="str">
            <v>SU002572</v>
          </cell>
          <cell r="B83" t="str">
            <v>P004130</v>
          </cell>
          <cell r="C83">
            <v>4301135295</v>
          </cell>
          <cell r="D83">
            <v>4607111035141</v>
          </cell>
          <cell r="F83">
            <v>0.3</v>
          </cell>
          <cell r="G83">
            <v>12</v>
          </cell>
          <cell r="H83">
            <v>3.6</v>
          </cell>
          <cell r="I83">
            <v>4.3036000000000003</v>
          </cell>
          <cell r="J83">
            <v>70</v>
          </cell>
          <cell r="K83" t="str">
            <v>14</v>
          </cell>
          <cell r="L83" t="str">
            <v>Слой, мин. 1</v>
          </cell>
          <cell r="M83" t="str">
            <v>МГ</v>
          </cell>
          <cell r="O83">
            <v>180</v>
          </cell>
          <cell r="P83" t="str">
            <v>Чебупели с мясом без свинины Базовый ассортимент Фикс.вес 0,3 Лоток Горячая штучка</v>
          </cell>
          <cell r="W83" t="str">
            <v>кор</v>
          </cell>
          <cell r="X83">
            <v>0</v>
          </cell>
          <cell r="Y83">
            <v>0</v>
          </cell>
          <cell r="Z83">
            <v>0</v>
          </cell>
          <cell r="AC83" t="str">
            <v>ЕАЭС N RU Д-RU.РА01.В.13713/23</v>
          </cell>
        </row>
        <row r="84">
          <cell r="A84" t="str">
            <v>SU003604</v>
          </cell>
          <cell r="B84" t="str">
            <v>P004605</v>
          </cell>
          <cell r="C84">
            <v>4301135578</v>
          </cell>
          <cell r="D84">
            <v>4607111033444</v>
          </cell>
          <cell r="F84">
            <v>0.3</v>
          </cell>
          <cell r="G84">
            <v>12</v>
          </cell>
          <cell r="H84">
            <v>3.6</v>
          </cell>
          <cell r="I84">
            <v>4.3036000000000003</v>
          </cell>
          <cell r="J84">
            <v>70</v>
          </cell>
          <cell r="K84" t="str">
            <v>14</v>
          </cell>
          <cell r="L84" t="str">
            <v>Короб, мин. 1</v>
          </cell>
          <cell r="M84" t="str">
            <v>МГ</v>
          </cell>
          <cell r="O84">
            <v>180</v>
          </cell>
          <cell r="P84" t="str">
            <v>Снеки «Чебупели сочные с мясом» Фикс.вес 0,3 Пакет ТМ «Горячая штучка»</v>
          </cell>
          <cell r="W84" t="str">
            <v>кор</v>
          </cell>
          <cell r="X84">
            <v>84</v>
          </cell>
          <cell r="Y84">
            <v>84</v>
          </cell>
          <cell r="Z84">
            <v>1.5019199999999999</v>
          </cell>
          <cell r="AC84" t="str">
            <v>ЕАЭС N RU Д-RU.РА02.В.49579/23</v>
          </cell>
        </row>
        <row r="85">
          <cell r="A85" t="str">
            <v>SU002571</v>
          </cell>
          <cell r="B85" t="str">
            <v>P004125</v>
          </cell>
          <cell r="C85">
            <v>4301135290</v>
          </cell>
          <cell r="D85">
            <v>4607111035028</v>
          </cell>
          <cell r="F85">
            <v>0.48</v>
          </cell>
          <cell r="G85">
            <v>8</v>
          </cell>
          <cell r="H85">
            <v>3.84</v>
          </cell>
          <cell r="I85">
            <v>4.4488000000000003</v>
          </cell>
          <cell r="J85">
            <v>70</v>
          </cell>
          <cell r="K85" t="str">
            <v>14</v>
          </cell>
          <cell r="L85" t="str">
            <v>Слой, мин. 1</v>
          </cell>
          <cell r="M85" t="str">
            <v>МГ</v>
          </cell>
          <cell r="O85">
            <v>180</v>
          </cell>
          <cell r="P85" t="str">
            <v>Чебупели с мясом Базовый ассортимент Фикс.вес 0,48 Лоток Горячая штучка ХХЛ</v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C85" t="str">
            <v>ЕАЭС N RU Д-RU.РА01.В.13713/23</v>
          </cell>
        </row>
        <row r="86">
          <cell r="P86" t="str">
            <v>Итого</v>
          </cell>
          <cell r="W86" t="str">
            <v>кор</v>
          </cell>
          <cell r="X86">
            <v>84</v>
          </cell>
          <cell r="Y86">
            <v>84</v>
          </cell>
          <cell r="Z86">
            <v>1.5019199999999999</v>
          </cell>
        </row>
        <row r="87">
          <cell r="P87" t="str">
            <v>Итого</v>
          </cell>
          <cell r="W87" t="str">
            <v>кг</v>
          </cell>
          <cell r="X87">
            <v>302.40000000000003</v>
          </cell>
          <cell r="Y87">
            <v>302.40000000000003</v>
          </cell>
        </row>
        <row r="88">
          <cell r="A88" t="str">
            <v>Чебуреки ГШ</v>
          </cell>
        </row>
        <row r="89">
          <cell r="A89" t="str">
            <v>Чебуреки</v>
          </cell>
        </row>
        <row r="90">
          <cell r="A90" t="str">
            <v>SU002573</v>
          </cell>
          <cell r="B90" t="str">
            <v>P004138</v>
          </cell>
          <cell r="C90">
            <v>4301136042</v>
          </cell>
          <cell r="D90">
            <v>4607025784012</v>
          </cell>
          <cell r="F90">
            <v>0.09</v>
          </cell>
          <cell r="G90">
            <v>24</v>
          </cell>
          <cell r="H90">
            <v>2.16</v>
          </cell>
          <cell r="I90">
            <v>2.4912000000000001</v>
          </cell>
          <cell r="J90">
            <v>126</v>
          </cell>
          <cell r="K90" t="str">
            <v>14</v>
          </cell>
          <cell r="L90" t="str">
            <v>Слой, мин. 1</v>
          </cell>
          <cell r="M90" t="str">
            <v>МГ</v>
          </cell>
          <cell r="O90">
            <v>180</v>
          </cell>
          <cell r="P90" t="str">
            <v>Чебуреки с мясом Базовый ассортимент Штучка 0,09 Пленка Горячая штучка</v>
          </cell>
          <cell r="W90" t="str">
            <v>кор</v>
          </cell>
          <cell r="X90">
            <v>0</v>
          </cell>
          <cell r="Y90">
            <v>0</v>
          </cell>
          <cell r="Z90">
            <v>0</v>
          </cell>
          <cell r="AC90" t="str">
            <v>ЕАЭС N RU Д-RU.РА01.В.13713/23, ЕАЭС N RU Д-RU.РА05.В.14262/23</v>
          </cell>
        </row>
        <row r="91">
          <cell r="A91" t="str">
            <v>SU002558</v>
          </cell>
          <cell r="B91" t="str">
            <v>P004127</v>
          </cell>
          <cell r="C91">
            <v>4301136040</v>
          </cell>
          <cell r="D91">
            <v>4607025784319</v>
          </cell>
          <cell r="F91">
            <v>0.36</v>
          </cell>
          <cell r="G91">
            <v>10</v>
          </cell>
          <cell r="H91">
            <v>3.6</v>
          </cell>
          <cell r="I91">
            <v>4.2439999999999998</v>
          </cell>
          <cell r="J91">
            <v>70</v>
          </cell>
          <cell r="K91" t="str">
            <v>14</v>
          </cell>
          <cell r="L91" t="str">
            <v>Слой, мин. 1</v>
          </cell>
          <cell r="M91" t="str">
            <v>МГ</v>
          </cell>
          <cell r="O91">
            <v>180</v>
          </cell>
          <cell r="P91" t="str">
            <v>Чебуреки со свининой и говядиной Базовый ассортимент Фикс.вес 0,36 Лоток Горячая штучка</v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C91" t="str">
            <v>ЕАЭС N RU Д-RU.РА02.В.49579/23, ЕАЭС N RU Д-RU.РА05.В.15673/23</v>
          </cell>
        </row>
        <row r="92">
          <cell r="A92" t="str">
            <v>SU002570</v>
          </cell>
          <cell r="B92" t="str">
            <v>P004122</v>
          </cell>
          <cell r="C92">
            <v>4301136039</v>
          </cell>
          <cell r="D92">
            <v>4607111035370</v>
          </cell>
          <cell r="F92">
            <v>0.14000000000000001</v>
          </cell>
          <cell r="G92">
            <v>22</v>
          </cell>
          <cell r="H92">
            <v>3.08</v>
          </cell>
          <cell r="I92">
            <v>3.464</v>
          </cell>
          <cell r="J92">
            <v>84</v>
          </cell>
          <cell r="K92" t="str">
            <v>12</v>
          </cell>
          <cell r="L92" t="str">
            <v>Слой, мин. 1</v>
          </cell>
          <cell r="M92" t="str">
            <v>МГ</v>
          </cell>
          <cell r="O92">
            <v>180</v>
          </cell>
          <cell r="P92" t="str">
            <v>Чебуречище Базовый ассортимент Штучка 0,14 Пленка Горячая штучка</v>
          </cell>
          <cell r="W92" t="str">
            <v>кор</v>
          </cell>
          <cell r="X92">
            <v>12</v>
          </cell>
          <cell r="Y92">
            <v>12</v>
          </cell>
          <cell r="Z92">
            <v>0.186</v>
          </cell>
          <cell r="AC92" t="str">
            <v>ЕАЭС N RU Д-RU.РА02.В.33144/23</v>
          </cell>
        </row>
        <row r="93">
          <cell r="P93" t="str">
            <v>Итого</v>
          </cell>
          <cell r="W93" t="str">
            <v>кор</v>
          </cell>
          <cell r="X93">
            <v>12</v>
          </cell>
          <cell r="Y93">
            <v>12</v>
          </cell>
          <cell r="Z93">
            <v>0.186</v>
          </cell>
        </row>
        <row r="94">
          <cell r="P94" t="str">
            <v>Итого</v>
          </cell>
          <cell r="W94" t="str">
            <v>кг</v>
          </cell>
          <cell r="X94">
            <v>36.96</v>
          </cell>
          <cell r="Y94">
            <v>36.96</v>
          </cell>
        </row>
        <row r="95">
          <cell r="A95" t="str">
            <v>Бульмени ГШ</v>
          </cell>
        </row>
        <row r="96">
          <cell r="A96" t="str">
            <v>Пельмени</v>
          </cell>
        </row>
        <row r="97">
          <cell r="A97" t="str">
            <v>SU003527</v>
          </cell>
          <cell r="B97" t="str">
            <v>P004474</v>
          </cell>
          <cell r="C97">
            <v>4301071051</v>
          </cell>
          <cell r="D97">
            <v>4607111039262</v>
          </cell>
          <cell r="F97">
            <v>0.4</v>
          </cell>
          <cell r="G97">
            <v>16</v>
          </cell>
          <cell r="H97">
            <v>6.4</v>
          </cell>
          <cell r="I97">
            <v>6.7195999999999998</v>
          </cell>
          <cell r="J97">
            <v>84</v>
          </cell>
          <cell r="K97" t="str">
            <v>12</v>
          </cell>
          <cell r="L97" t="str">
            <v>Слой, мин. 1</v>
          </cell>
          <cell r="M97" t="str">
            <v>МГ</v>
          </cell>
          <cell r="O97">
            <v>180</v>
          </cell>
          <cell r="P97" t="str">
            <v>Пельмени «Бульмени с говядиной и свининой» 0,4 Сфера ТМ «Горячая штучка»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  <cell r="AC97" t="str">
            <v>ЕАЭС N RU Д-RU.РА02.В.13673/23</v>
          </cell>
        </row>
        <row r="98">
          <cell r="A98" t="str">
            <v>SU002627</v>
          </cell>
          <cell r="B98" t="str">
            <v>P003686</v>
          </cell>
          <cell r="C98">
            <v>4301070976</v>
          </cell>
          <cell r="D98">
            <v>4607111034144</v>
          </cell>
          <cell r="F98">
            <v>0.9</v>
          </cell>
          <cell r="G98">
            <v>8</v>
          </cell>
          <cell r="H98">
            <v>7.2</v>
          </cell>
          <cell r="I98">
            <v>7.4859999999999998</v>
          </cell>
          <cell r="J98">
            <v>84</v>
          </cell>
          <cell r="K98" t="str">
            <v>12</v>
          </cell>
          <cell r="L98" t="str">
            <v>Палетта, мин. 1</v>
          </cell>
          <cell r="M98" t="str">
            <v>МГ</v>
          </cell>
          <cell r="O98">
            <v>180</v>
          </cell>
          <cell r="P98" t="str">
            <v>Пельмени «Бульмени с говядиной и свининой» 0,9 Сфера ТМ «Горячая штучка»</v>
          </cell>
          <cell r="W98" t="str">
            <v>кор</v>
          </cell>
          <cell r="X98">
            <v>0</v>
          </cell>
          <cell r="Y98">
            <v>0</v>
          </cell>
          <cell r="Z98">
            <v>0</v>
          </cell>
          <cell r="AC98" t="str">
            <v>ЕАЭС N RU Д-RU.РА02.В.13673/23</v>
          </cell>
        </row>
        <row r="99">
          <cell r="A99" t="str">
            <v>SU003460</v>
          </cell>
          <cell r="B99" t="str">
            <v>P004345</v>
          </cell>
          <cell r="C99">
            <v>4301071038</v>
          </cell>
          <cell r="D99">
            <v>4607111039248</v>
          </cell>
          <cell r="F99">
            <v>0.7</v>
          </cell>
          <cell r="G99">
            <v>10</v>
          </cell>
          <cell r="H99">
            <v>7</v>
          </cell>
          <cell r="I99">
            <v>7.3</v>
          </cell>
          <cell r="J99">
            <v>84</v>
          </cell>
          <cell r="K99" t="str">
            <v>12</v>
          </cell>
          <cell r="L99" t="str">
            <v>Палетта, мин. 1</v>
          </cell>
          <cell r="M99" t="str">
            <v>МГ</v>
          </cell>
          <cell r="O99">
            <v>180</v>
          </cell>
          <cell r="P99" t="str">
            <v>Пельмени «Бульмени с говядиной и свининой» 0,7 Сфера ТМ «Горячая штучка»</v>
          </cell>
          <cell r="W99" t="str">
            <v>кор</v>
          </cell>
          <cell r="X99">
            <v>12</v>
          </cell>
          <cell r="Y99">
            <v>12</v>
          </cell>
          <cell r="Z99">
            <v>0.186</v>
          </cell>
          <cell r="AC99" t="str">
            <v>ЕАЭС N RU Д-RU.РА02.В.13673/23</v>
          </cell>
        </row>
        <row r="100">
          <cell r="A100" t="str">
            <v>SU002622</v>
          </cell>
          <cell r="B100" t="str">
            <v>P003683</v>
          </cell>
          <cell r="C100">
            <v>4301070973</v>
          </cell>
          <cell r="D100">
            <v>4607111033987</v>
          </cell>
          <cell r="F100">
            <v>0.43</v>
          </cell>
          <cell r="G100">
            <v>16</v>
          </cell>
          <cell r="H100">
            <v>6.88</v>
          </cell>
          <cell r="I100">
            <v>7.1996000000000002</v>
          </cell>
          <cell r="J100">
            <v>84</v>
          </cell>
          <cell r="K100" t="str">
            <v>12</v>
          </cell>
          <cell r="L100" t="str">
            <v>Слой, мин. 1</v>
          </cell>
          <cell r="M100" t="str">
            <v>МГ</v>
          </cell>
          <cell r="O100">
            <v>180</v>
          </cell>
          <cell r="P100" t="str">
            <v>Пельмени «Бульмени со сливочным маслом» 0,43 Сфера ТМ «Горячая штучка»</v>
          </cell>
          <cell r="W100" t="str">
            <v>кор</v>
          </cell>
          <cell r="X100">
            <v>0</v>
          </cell>
          <cell r="Y100">
            <v>0</v>
          </cell>
          <cell r="Z100">
            <v>0</v>
          </cell>
          <cell r="AC100" t="str">
            <v>ЕАЭС № RU Д- RU.АБ75.В.00925/19</v>
          </cell>
        </row>
        <row r="101">
          <cell r="A101" t="str">
            <v>SU003528</v>
          </cell>
          <cell r="B101" t="str">
            <v>P004444</v>
          </cell>
          <cell r="C101">
            <v>4301071049</v>
          </cell>
          <cell r="D101">
            <v>4607111039293</v>
          </cell>
          <cell r="F101">
            <v>0.4</v>
          </cell>
          <cell r="G101">
            <v>16</v>
          </cell>
          <cell r="H101">
            <v>6.4</v>
          </cell>
          <cell r="I101">
            <v>6.7195999999999998</v>
          </cell>
          <cell r="J101">
            <v>84</v>
          </cell>
          <cell r="K101" t="str">
            <v>12</v>
          </cell>
          <cell r="L101" t="str">
            <v>Палетта, мин. 1</v>
          </cell>
          <cell r="M101" t="str">
            <v>МГ</v>
          </cell>
          <cell r="O101">
            <v>180</v>
          </cell>
          <cell r="P101" t="str">
            <v>Пельмени «Бульмени со сливочным маслом» Фикс.вес 0,4 ТМ «Горячая штучка»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C101" t="str">
            <v>ЕАЭС N RU Д-RU.РА02.В.13673/23</v>
          </cell>
        </row>
        <row r="102">
          <cell r="A102" t="str">
            <v>SU003459</v>
          </cell>
          <cell r="B102" t="str">
            <v>P004346</v>
          </cell>
          <cell r="C102">
            <v>4301071039</v>
          </cell>
          <cell r="D102">
            <v>4607111039279</v>
          </cell>
          <cell r="F102">
            <v>0.7</v>
          </cell>
          <cell r="G102">
            <v>10</v>
          </cell>
          <cell r="H102">
            <v>7</v>
          </cell>
          <cell r="I102">
            <v>7.3</v>
          </cell>
          <cell r="J102">
            <v>84</v>
          </cell>
          <cell r="K102" t="str">
            <v>12</v>
          </cell>
          <cell r="L102" t="str">
            <v>Палетта, мин. 1</v>
          </cell>
          <cell r="M102" t="str">
            <v>МГ</v>
          </cell>
          <cell r="O102">
            <v>180</v>
          </cell>
          <cell r="P102" t="str">
            <v>Пельмени «Бульмени со сливочным маслом» 0,7 Сфера ТМ «Горячая штучка»</v>
          </cell>
          <cell r="W102" t="str">
            <v>кор</v>
          </cell>
          <cell r="X102">
            <v>60</v>
          </cell>
          <cell r="Y102">
            <v>60</v>
          </cell>
          <cell r="Z102">
            <v>0.92999999999999994</v>
          </cell>
          <cell r="AC102" t="str">
            <v>ЕАЭС N RU Д-RU.РА02.В.13673/23</v>
          </cell>
        </row>
        <row r="103">
          <cell r="P103" t="str">
            <v>Итого</v>
          </cell>
          <cell r="W103" t="str">
            <v>кор</v>
          </cell>
          <cell r="X103">
            <v>72</v>
          </cell>
          <cell r="Y103">
            <v>72</v>
          </cell>
          <cell r="Z103">
            <v>1.1159999999999999</v>
          </cell>
        </row>
        <row r="104">
          <cell r="P104" t="str">
            <v>Итого</v>
          </cell>
          <cell r="W104" t="str">
            <v>кг</v>
          </cell>
          <cell r="X104">
            <v>504</v>
          </cell>
          <cell r="Y104">
            <v>504</v>
          </cell>
        </row>
        <row r="105">
          <cell r="A105" t="str">
            <v>Чебупицца</v>
          </cell>
        </row>
        <row r="106">
          <cell r="A106" t="str">
            <v>Снеки</v>
          </cell>
        </row>
        <row r="107">
          <cell r="A107" t="str">
            <v>SU003578</v>
          </cell>
          <cell r="B107" t="str">
            <v>P004484</v>
          </cell>
          <cell r="C107">
            <v>4301135533</v>
          </cell>
          <cell r="D107">
            <v>4607111034014</v>
          </cell>
          <cell r="F107">
            <v>0.25</v>
          </cell>
          <cell r="G107">
            <v>12</v>
          </cell>
          <cell r="H107">
            <v>3</v>
          </cell>
          <cell r="I107">
            <v>3.7035999999999998</v>
          </cell>
          <cell r="J107">
            <v>70</v>
          </cell>
          <cell r="K107" t="str">
            <v>14</v>
          </cell>
          <cell r="L107" t="str">
            <v>Короб, мин. 1</v>
          </cell>
          <cell r="M107" t="str">
            <v>МГ</v>
          </cell>
          <cell r="O107">
            <v>180</v>
          </cell>
          <cell r="P107" t="str">
            <v>Снеки «Чебупицца курочка По-итальянски» Фикс.вес 0,25 Пакет ТМ «Горячая штучка»</v>
          </cell>
          <cell r="W107" t="str">
            <v>кор</v>
          </cell>
          <cell r="X107">
            <v>56</v>
          </cell>
          <cell r="Y107">
            <v>56</v>
          </cell>
          <cell r="Z107">
            <v>1.0012799999999999</v>
          </cell>
          <cell r="AC107" t="str">
            <v>ЕАЭС N RU Д-RU.РА10.В.33475/23</v>
          </cell>
        </row>
        <row r="108">
          <cell r="A108" t="str">
            <v>SU003580</v>
          </cell>
          <cell r="B108" t="str">
            <v>P004486</v>
          </cell>
          <cell r="C108">
            <v>4301135532</v>
          </cell>
          <cell r="D108">
            <v>4607111033994</v>
          </cell>
          <cell r="F108">
            <v>0.25</v>
          </cell>
          <cell r="G108">
            <v>12</v>
          </cell>
          <cell r="H108">
            <v>3</v>
          </cell>
          <cell r="I108">
            <v>3.7035999999999998</v>
          </cell>
          <cell r="J108">
            <v>70</v>
          </cell>
          <cell r="K108" t="str">
            <v>14</v>
          </cell>
          <cell r="L108" t="str">
            <v>Короб, мин. 1</v>
          </cell>
          <cell r="M108" t="str">
            <v>МГ</v>
          </cell>
          <cell r="O108">
            <v>180</v>
          </cell>
          <cell r="P108" t="str">
            <v>Снеки «Чебупицца Пепперони» Фикс.вес 0,25 Пакет ТМ «Горячая штучка»</v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C108" t="str">
            <v>ЕАЭС N RU Д-RU.РА02.В.49579/23</v>
          </cell>
        </row>
        <row r="109">
          <cell r="P109" t="str">
            <v>Итого</v>
          </cell>
          <cell r="W109" t="str">
            <v>кор</v>
          </cell>
          <cell r="X109">
            <v>56</v>
          </cell>
          <cell r="Y109">
            <v>56</v>
          </cell>
          <cell r="Z109">
            <v>1.0012799999999999</v>
          </cell>
        </row>
        <row r="110">
          <cell r="P110" t="str">
            <v>Итого</v>
          </cell>
          <cell r="W110" t="str">
            <v>кг</v>
          </cell>
          <cell r="X110">
            <v>168</v>
          </cell>
          <cell r="Y110">
            <v>168</v>
          </cell>
        </row>
        <row r="111">
          <cell r="A111" t="str">
            <v>Хотстеры</v>
          </cell>
        </row>
        <row r="112">
          <cell r="A112" t="str">
            <v>Снеки</v>
          </cell>
        </row>
        <row r="113">
          <cell r="A113" t="str">
            <v>SU003384</v>
          </cell>
          <cell r="B113" t="str">
            <v>P004205</v>
          </cell>
          <cell r="C113">
            <v>4301135311</v>
          </cell>
          <cell r="D113">
            <v>4607111039095</v>
          </cell>
          <cell r="F113">
            <v>0.25</v>
          </cell>
          <cell r="G113">
            <v>12</v>
          </cell>
          <cell r="H113">
            <v>3</v>
          </cell>
          <cell r="I113">
            <v>3.7480000000000002</v>
          </cell>
          <cell r="J113">
            <v>70</v>
          </cell>
          <cell r="K113" t="str">
            <v>14</v>
          </cell>
          <cell r="L113" t="str">
            <v>Слой, мин. 1</v>
          </cell>
          <cell r="M113" t="str">
            <v>МГ</v>
          </cell>
          <cell r="O113">
            <v>180</v>
          </cell>
          <cell r="P113" t="str">
            <v>Снеки «Хотстеры с сыром» ф/в 0,25 ТМ «Горячая штучка»</v>
          </cell>
          <cell r="W113" t="str">
            <v>кор</v>
          </cell>
          <cell r="X113">
            <v>0</v>
          </cell>
          <cell r="Y113">
            <v>0</v>
          </cell>
          <cell r="Z113">
            <v>0</v>
          </cell>
          <cell r="AC113" t="str">
            <v>ЕАЭС N RU Д-RU.РА02.В.13267/24</v>
          </cell>
        </row>
        <row r="114">
          <cell r="A114" t="str">
            <v>SU003347</v>
          </cell>
          <cell r="B114" t="str">
            <v>P004144</v>
          </cell>
          <cell r="C114">
            <v>4301135300</v>
          </cell>
          <cell r="D114">
            <v>4607111039101</v>
          </cell>
          <cell r="F114">
            <v>0.45</v>
          </cell>
          <cell r="G114">
            <v>8</v>
          </cell>
          <cell r="H114">
            <v>3.6</v>
          </cell>
          <cell r="I114">
            <v>4.26</v>
          </cell>
          <cell r="J114">
            <v>70</v>
          </cell>
          <cell r="K114" t="str">
            <v>14</v>
          </cell>
          <cell r="L114" t="str">
            <v>Короб, мин. 1</v>
          </cell>
          <cell r="M114" t="str">
            <v>МГ</v>
          </cell>
          <cell r="O114">
            <v>180</v>
          </cell>
          <cell r="P114" t="str">
            <v>Снеки «Хотстеры с сыром» ф/в 0,45 лоток ТМ «Горячая штучка»</v>
          </cell>
          <cell r="W114" t="str">
            <v>кор</v>
          </cell>
          <cell r="X114">
            <v>0</v>
          </cell>
          <cell r="Y114">
            <v>0</v>
          </cell>
          <cell r="Z114">
            <v>0</v>
          </cell>
          <cell r="AC114" t="str">
            <v>ЕАЭС N RU Д-RU.РА02.В.13267/24</v>
          </cell>
        </row>
        <row r="115">
          <cell r="A115" t="str">
            <v>SU002565</v>
          </cell>
          <cell r="B115" t="str">
            <v>P004110</v>
          </cell>
          <cell r="C115">
            <v>4301135282</v>
          </cell>
          <cell r="D115">
            <v>4607111034199</v>
          </cell>
          <cell r="F115">
            <v>0.25</v>
          </cell>
          <cell r="G115">
            <v>12</v>
          </cell>
          <cell r="H115">
            <v>3</v>
          </cell>
          <cell r="I115">
            <v>3.7035999999999998</v>
          </cell>
          <cell r="J115">
            <v>70</v>
          </cell>
          <cell r="K115" t="str">
            <v>14</v>
          </cell>
          <cell r="L115" t="str">
            <v>Палетта, мин. 1</v>
          </cell>
          <cell r="M115" t="str">
            <v>МГ</v>
          </cell>
          <cell r="O115">
            <v>180</v>
          </cell>
          <cell r="P115" t="str">
            <v>Хотстеры Хотстеры Фикс.вес 0,25 Лоток Горячая штучка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  <cell r="AC115" t="str">
            <v>ЕАЭС N RU Д-RU.РА05.В.14086/23</v>
          </cell>
        </row>
        <row r="116">
          <cell r="P116" t="str">
            <v>Итого</v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</row>
        <row r="117">
          <cell r="P117" t="str">
            <v>Итого</v>
          </cell>
          <cell r="W117" t="str">
            <v>кг</v>
          </cell>
          <cell r="X117">
            <v>0</v>
          </cell>
          <cell r="Y117">
            <v>0</v>
          </cell>
        </row>
        <row r="118">
          <cell r="A118" t="str">
            <v>Круггетсы</v>
          </cell>
        </row>
        <row r="119">
          <cell r="A119" t="str">
            <v>Снеки</v>
          </cell>
        </row>
        <row r="120">
          <cell r="A120" t="str">
            <v>SU000194</v>
          </cell>
          <cell r="B120" t="str">
            <v>P004095</v>
          </cell>
          <cell r="C120">
            <v>4301135275</v>
          </cell>
          <cell r="D120">
            <v>4607111034380</v>
          </cell>
          <cell r="F120">
            <v>0.25</v>
          </cell>
          <cell r="G120">
            <v>12</v>
          </cell>
          <cell r="H120">
            <v>3</v>
          </cell>
          <cell r="I120">
            <v>3.28</v>
          </cell>
          <cell r="J120">
            <v>70</v>
          </cell>
          <cell r="K120" t="str">
            <v>14</v>
          </cell>
          <cell r="L120" t="str">
            <v>Слой, мин. 1</v>
          </cell>
          <cell r="M120" t="str">
            <v>МГ</v>
          </cell>
          <cell r="O120">
            <v>180</v>
          </cell>
          <cell r="P120" t="str">
            <v>«Круггетсы с сырным соусом» Фикс.вес 0,25 ф/п ТМ «Горячая штучка»</v>
          </cell>
          <cell r="W120" t="str">
            <v>кор</v>
          </cell>
          <cell r="X120">
            <v>0</v>
          </cell>
          <cell r="Y120">
            <v>0</v>
          </cell>
          <cell r="Z120">
            <v>0</v>
          </cell>
          <cell r="AC120" t="str">
            <v>ЕАЭС N RU Д-RU.РА09.В.48842/23, ЕАЭС N RU Д-RU.РА10.В.33475/23</v>
          </cell>
        </row>
        <row r="121">
          <cell r="A121" t="str">
            <v>SU000195</v>
          </cell>
          <cell r="B121" t="str">
            <v>P004097</v>
          </cell>
          <cell r="C121">
            <v>4301135277</v>
          </cell>
          <cell r="D121">
            <v>4607111034397</v>
          </cell>
          <cell r="F121">
            <v>0.25</v>
          </cell>
          <cell r="G121">
            <v>12</v>
          </cell>
          <cell r="H121">
            <v>3</v>
          </cell>
          <cell r="I121">
            <v>3.28</v>
          </cell>
          <cell r="J121">
            <v>70</v>
          </cell>
          <cell r="K121" t="str">
            <v>14</v>
          </cell>
          <cell r="L121" t="str">
            <v>Слой, мин. 1</v>
          </cell>
          <cell r="M121" t="str">
            <v>МГ</v>
          </cell>
          <cell r="O121">
            <v>180</v>
          </cell>
          <cell r="P121" t="str">
            <v>Снеки «Круггетсы Сочные» Фикс.вес 0,25 ф/п ТМ «Горячая штучка»</v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  <cell r="AC121" t="str">
            <v>ЕАЭС N RU Д-RU.РА10.В.33475/23</v>
          </cell>
        </row>
        <row r="122">
          <cell r="P122" t="str">
            <v>Итого</v>
          </cell>
          <cell r="W122" t="str">
            <v>кор</v>
          </cell>
          <cell r="X122">
            <v>0</v>
          </cell>
          <cell r="Y122">
            <v>0</v>
          </cell>
          <cell r="Z122">
            <v>0</v>
          </cell>
        </row>
        <row r="123">
          <cell r="P123" t="str">
            <v>Итого</v>
          </cell>
          <cell r="W123" t="str">
            <v>кг</v>
          </cell>
          <cell r="X123">
            <v>0</v>
          </cell>
          <cell r="Y123">
            <v>0</v>
          </cell>
        </row>
        <row r="124">
          <cell r="A124" t="str">
            <v>Пекерсы</v>
          </cell>
        </row>
        <row r="125">
          <cell r="A125" t="str">
            <v>Снеки</v>
          </cell>
        </row>
        <row r="126">
          <cell r="A126" t="str">
            <v>SU002669</v>
          </cell>
          <cell r="B126" t="str">
            <v>P004107</v>
          </cell>
          <cell r="C126">
            <v>4301135279</v>
          </cell>
          <cell r="D126">
            <v>4607111035806</v>
          </cell>
          <cell r="F126">
            <v>0.25</v>
          </cell>
          <cell r="G126">
            <v>12</v>
          </cell>
          <cell r="H126">
            <v>3</v>
          </cell>
          <cell r="I126">
            <v>3.7035999999999998</v>
          </cell>
          <cell r="J126">
            <v>70</v>
          </cell>
          <cell r="K126" t="str">
            <v>14</v>
          </cell>
          <cell r="L126" t="str">
            <v>Слой, мин. 1</v>
          </cell>
          <cell r="M126" t="str">
            <v>МГ</v>
          </cell>
          <cell r="O126">
            <v>180</v>
          </cell>
          <cell r="P126" t="str">
            <v>Снеки Пекерсы с индейкой в сливочном соусе Пекерсы Фикс.вес 0,25 Лоток Горячая штучка НД</v>
          </cell>
          <cell r="W126" t="str">
            <v>кор</v>
          </cell>
          <cell r="X126">
            <v>0</v>
          </cell>
          <cell r="Y126">
            <v>0</v>
          </cell>
          <cell r="Z126">
            <v>0</v>
          </cell>
          <cell r="AC126" t="str">
            <v>ЕАЭС N RU Д-RU.РА09.В.53487/22</v>
          </cell>
        </row>
        <row r="127">
          <cell r="P127" t="str">
            <v>Итого</v>
          </cell>
          <cell r="W127" t="str">
            <v>кор</v>
          </cell>
          <cell r="X127">
            <v>0</v>
          </cell>
          <cell r="Y127">
            <v>0</v>
          </cell>
          <cell r="Z127">
            <v>0</v>
          </cell>
        </row>
        <row r="128">
          <cell r="P128" t="str">
            <v>Итого</v>
          </cell>
          <cell r="W128" t="str">
            <v>кг</v>
          </cell>
          <cell r="X128">
            <v>0</v>
          </cell>
          <cell r="Y128">
            <v>0</v>
          </cell>
        </row>
        <row r="129">
          <cell r="A129" t="str">
            <v>Хот-Догстер</v>
          </cell>
        </row>
        <row r="130">
          <cell r="A130" t="str">
            <v>Снеки</v>
          </cell>
        </row>
        <row r="131">
          <cell r="A131" t="str">
            <v>SU003632</v>
          </cell>
          <cell r="B131" t="str">
            <v>P004630</v>
          </cell>
          <cell r="C131">
            <v>4301135596</v>
          </cell>
          <cell r="D131">
            <v>4607111039613</v>
          </cell>
          <cell r="F131">
            <v>0.09</v>
          </cell>
          <cell r="G131">
            <v>30</v>
          </cell>
          <cell r="H131">
            <v>2.7</v>
          </cell>
          <cell r="I131">
            <v>3.09</v>
          </cell>
          <cell r="J131">
            <v>126</v>
          </cell>
          <cell r="K131" t="str">
            <v>14</v>
          </cell>
          <cell r="L131" t="str">
            <v>Короб, мин. 1</v>
          </cell>
          <cell r="M131" t="str">
            <v>МГ</v>
          </cell>
          <cell r="O131">
            <v>180</v>
          </cell>
          <cell r="P131" t="str">
            <v>Снеки «Хот-догстер» Фикс.вес 0,09 ТМ «Горячая штучка»</v>
          </cell>
          <cell r="W131" t="str">
            <v>кор</v>
          </cell>
          <cell r="X131">
            <v>0</v>
          </cell>
          <cell r="Y131">
            <v>0</v>
          </cell>
          <cell r="Z131">
            <v>0</v>
          </cell>
          <cell r="AB131" t="str">
            <v>Новинка</v>
          </cell>
          <cell r="AC131" t="str">
            <v>ЕАЭС N RU Д-RU.РА02.В.13267/24</v>
          </cell>
        </row>
        <row r="132">
          <cell r="P132" t="str">
            <v>Итого</v>
          </cell>
          <cell r="W132" t="str">
            <v>кор</v>
          </cell>
          <cell r="X132">
            <v>0</v>
          </cell>
          <cell r="Y132">
            <v>0</v>
          </cell>
          <cell r="Z132">
            <v>0</v>
          </cell>
        </row>
        <row r="133">
          <cell r="P133" t="str">
            <v>Итого</v>
          </cell>
          <cell r="W133" t="str">
            <v>кг</v>
          </cell>
          <cell r="X133">
            <v>0</v>
          </cell>
          <cell r="Y133">
            <v>0</v>
          </cell>
        </row>
        <row r="134">
          <cell r="A134" t="str">
            <v>Супермени</v>
          </cell>
        </row>
        <row r="135">
          <cell r="A135" t="str">
            <v>Пельмени ПГП</v>
          </cell>
        </row>
        <row r="136">
          <cell r="A136" t="str">
            <v>SU002176</v>
          </cell>
          <cell r="B136" t="str">
            <v>P004522</v>
          </cell>
          <cell r="C136">
            <v>4301071054</v>
          </cell>
          <cell r="D136">
            <v>4607111035639</v>
          </cell>
          <cell r="F136">
            <v>0.2</v>
          </cell>
          <cell r="G136">
            <v>8</v>
          </cell>
          <cell r="H136">
            <v>1.6</v>
          </cell>
          <cell r="I136">
            <v>2.12</v>
          </cell>
          <cell r="J136">
            <v>72</v>
          </cell>
          <cell r="K136" t="str">
            <v>6</v>
          </cell>
          <cell r="L136" t="str">
            <v>Слой, мин. 1</v>
          </cell>
          <cell r="M136" t="str">
            <v>МГ</v>
          </cell>
          <cell r="O136">
            <v>180</v>
          </cell>
          <cell r="P136" t="str">
            <v>Пельмени ПГП «Супермени с мясом» 0,2 Сфера ТМ «Горячая штучка»</v>
          </cell>
          <cell r="W136" t="str">
            <v>кор</v>
          </cell>
          <cell r="X136">
            <v>0</v>
          </cell>
          <cell r="Y136">
            <v>0</v>
          </cell>
          <cell r="Z136">
            <v>0</v>
          </cell>
          <cell r="AC136" t="str">
            <v>ЕАЭС N RU Д-RU.РА02.В.69059/24</v>
          </cell>
        </row>
        <row r="137">
          <cell r="A137" t="str">
            <v>SU002177</v>
          </cell>
          <cell r="B137" t="str">
            <v>P004523</v>
          </cell>
          <cell r="C137">
            <v>4301135540</v>
          </cell>
          <cell r="D137">
            <v>4607111035646</v>
          </cell>
          <cell r="F137">
            <v>0.2</v>
          </cell>
          <cell r="G137">
            <v>8</v>
          </cell>
          <cell r="H137">
            <v>1.6</v>
          </cell>
          <cell r="I137">
            <v>2.12</v>
          </cell>
          <cell r="J137">
            <v>72</v>
          </cell>
          <cell r="K137" t="str">
            <v>6</v>
          </cell>
          <cell r="L137" t="str">
            <v>Слой, мин. 1</v>
          </cell>
          <cell r="M137" t="str">
            <v>МГ</v>
          </cell>
          <cell r="O137">
            <v>180</v>
          </cell>
          <cell r="P137" t="str">
            <v>Пельмени ПГП «Супермени со сливочным маслом» 0,2 Сфера ТМ «Горячая штучка»</v>
          </cell>
          <cell r="W137" t="str">
            <v>кор</v>
          </cell>
          <cell r="X137">
            <v>0</v>
          </cell>
          <cell r="Y137">
            <v>0</v>
          </cell>
          <cell r="Z137">
            <v>0</v>
          </cell>
          <cell r="AC137" t="str">
            <v>ЕАЭС N RU Д-RU.РА02.В.69059/24</v>
          </cell>
        </row>
        <row r="138">
          <cell r="P138" t="str">
            <v>Итого</v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</row>
        <row r="139">
          <cell r="P139" t="str">
            <v>Итого</v>
          </cell>
          <cell r="W139" t="str">
            <v>кг</v>
          </cell>
          <cell r="X139">
            <v>0</v>
          </cell>
          <cell r="Y139">
            <v>0</v>
          </cell>
        </row>
        <row r="140">
          <cell r="A140" t="str">
            <v>Чебуманы</v>
          </cell>
        </row>
        <row r="141">
          <cell r="A141" t="str">
            <v>Снеки</v>
          </cell>
        </row>
        <row r="142">
          <cell r="A142" t="str">
            <v>SU002668</v>
          </cell>
          <cell r="B142" t="str">
            <v>P004109</v>
          </cell>
          <cell r="C142">
            <v>4301135281</v>
          </cell>
          <cell r="D142">
            <v>4607111036568</v>
          </cell>
          <cell r="F142">
            <v>0.28000000000000003</v>
          </cell>
          <cell r="G142">
            <v>6</v>
          </cell>
          <cell r="H142">
            <v>1.68</v>
          </cell>
          <cell r="I142">
            <v>2.1017999999999999</v>
          </cell>
          <cell r="J142">
            <v>140</v>
          </cell>
          <cell r="K142" t="str">
            <v>14</v>
          </cell>
          <cell r="L142" t="str">
            <v>Короб, мин. 1</v>
          </cell>
          <cell r="M142" t="str">
            <v>МГ</v>
          </cell>
          <cell r="O142">
            <v>180</v>
          </cell>
          <cell r="P142" t="str">
            <v>Снеки Чебуманы с говядиной Чебуманы Фикс.вес 0,28 лоток Горячая штучка</v>
          </cell>
          <cell r="W142" t="str">
            <v>кор</v>
          </cell>
          <cell r="X142">
            <v>0</v>
          </cell>
          <cell r="Y142">
            <v>0</v>
          </cell>
          <cell r="Z142">
            <v>0</v>
          </cell>
          <cell r="AC142" t="str">
            <v>ЕАЭС N RU Д-RU.РА10.В.56532/23</v>
          </cell>
        </row>
        <row r="143">
          <cell r="P143" t="str">
            <v>Итого</v>
          </cell>
          <cell r="W143" t="str">
            <v>кор</v>
          </cell>
          <cell r="X143">
            <v>0</v>
          </cell>
          <cell r="Y143">
            <v>0</v>
          </cell>
          <cell r="Z143">
            <v>0</v>
          </cell>
        </row>
        <row r="144">
          <cell r="P144" t="str">
            <v>Итого</v>
          </cell>
          <cell r="W144" t="str">
            <v>кг</v>
          </cell>
          <cell r="X144">
            <v>0</v>
          </cell>
          <cell r="Y144">
            <v>0</v>
          </cell>
        </row>
        <row r="145">
          <cell r="A145" t="str">
            <v>No Name</v>
          </cell>
        </row>
        <row r="146">
          <cell r="A146" t="str">
            <v>Зареченские продукты</v>
          </cell>
        </row>
        <row r="147">
          <cell r="A147" t="str">
            <v>Снеки</v>
          </cell>
        </row>
        <row r="148">
          <cell r="A148" t="str">
            <v>SU003415</v>
          </cell>
          <cell r="B148" t="str">
            <v>P004235</v>
          </cell>
          <cell r="C148">
            <v>4301135317</v>
          </cell>
          <cell r="D148">
            <v>4607111039057</v>
          </cell>
          <cell r="F148">
            <v>1.8</v>
          </cell>
          <cell r="G148">
            <v>1</v>
          </cell>
          <cell r="H148">
            <v>1.8</v>
          </cell>
          <cell r="I148">
            <v>1.9</v>
          </cell>
          <cell r="J148">
            <v>234</v>
          </cell>
          <cell r="K148" t="str">
            <v>18</v>
          </cell>
          <cell r="L148" t="str">
            <v>Короб, мин. 1</v>
          </cell>
          <cell r="M148" t="str">
            <v>МГ</v>
          </cell>
          <cell r="O148">
            <v>180</v>
          </cell>
          <cell r="P148" t="str">
            <v>Снеки «Сосисоны в темпуре» Весовой ТМ «No Name» 1,8</v>
          </cell>
          <cell r="W148" t="str">
            <v>кор</v>
          </cell>
          <cell r="X148">
            <v>0</v>
          </cell>
          <cell r="Y148">
            <v>0</v>
          </cell>
          <cell r="Z148">
            <v>0</v>
          </cell>
          <cell r="AC148" t="str">
            <v>ЕАЭС N RU Д-RU.РА02.В.13267/24</v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No Name ЗПФ</v>
          </cell>
        </row>
        <row r="152">
          <cell r="A152" t="str">
            <v>Пельмени</v>
          </cell>
        </row>
        <row r="153">
          <cell r="A153" t="str">
            <v>SU002396</v>
          </cell>
          <cell r="B153" t="str">
            <v>P004620</v>
          </cell>
          <cell r="C153">
            <v>4301071062</v>
          </cell>
          <cell r="D153">
            <v>4607111036384</v>
          </cell>
          <cell r="F153">
            <v>5</v>
          </cell>
          <cell r="G153">
            <v>1</v>
          </cell>
          <cell r="H153">
            <v>5</v>
          </cell>
          <cell r="I153">
            <v>5.2106000000000003</v>
          </cell>
          <cell r="J153">
            <v>144</v>
          </cell>
          <cell r="K153" t="str">
            <v>12</v>
          </cell>
          <cell r="L153" t="str">
            <v>Короб, мин. 1</v>
          </cell>
          <cell r="M153" t="str">
            <v>МГ</v>
          </cell>
          <cell r="O153">
            <v>180</v>
          </cell>
          <cell r="P153" t="str">
            <v>Пельмени «Зареченские» Весовые Сфера ТМ «No name» 5 кг</v>
          </cell>
          <cell r="W153" t="str">
            <v>кор</v>
          </cell>
          <cell r="X153">
            <v>0</v>
          </cell>
          <cell r="Y153">
            <v>0</v>
          </cell>
          <cell r="Z153">
            <v>0</v>
          </cell>
          <cell r="AC153" t="str">
            <v>ЕАЭС N RU Д-RU.РА05.В.15328/24</v>
          </cell>
        </row>
        <row r="154">
          <cell r="A154" t="str">
            <v>SU002314</v>
          </cell>
          <cell r="B154" t="str">
            <v>P004568</v>
          </cell>
          <cell r="C154">
            <v>4301071056</v>
          </cell>
          <cell r="D154">
            <v>4640242180250</v>
          </cell>
          <cell r="F154">
            <v>5</v>
          </cell>
          <cell r="G154">
            <v>1</v>
          </cell>
          <cell r="H154">
            <v>5</v>
          </cell>
          <cell r="I154">
            <v>5.2131999999999996</v>
          </cell>
          <cell r="J154">
            <v>144</v>
          </cell>
          <cell r="K154" t="str">
            <v>12</v>
          </cell>
          <cell r="L154" t="str">
            <v>Короб, мин. 1</v>
          </cell>
          <cell r="M154" t="str">
            <v>МГ</v>
          </cell>
          <cell r="O154">
            <v>180</v>
          </cell>
          <cell r="P154" t="str">
            <v>Пельмени «Хинкали Классические» Весовые ТМ «Зареченские» 5 кг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  <cell r="AC154" t="str">
            <v>ЕАЭС N RU Д-RU.РА08.80803/23</v>
          </cell>
        </row>
        <row r="155">
          <cell r="A155" t="str">
            <v>SU000197</v>
          </cell>
          <cell r="B155" t="str">
            <v>P004472</v>
          </cell>
          <cell r="C155">
            <v>4301071050</v>
          </cell>
          <cell r="D155">
            <v>4607111036216</v>
          </cell>
          <cell r="F155">
            <v>5</v>
          </cell>
          <cell r="G155">
            <v>1</v>
          </cell>
          <cell r="H155">
            <v>5</v>
          </cell>
          <cell r="I155">
            <v>5.2131999999999996</v>
          </cell>
          <cell r="J155">
            <v>144</v>
          </cell>
          <cell r="K155" t="str">
            <v>12</v>
          </cell>
          <cell r="L155" t="str">
            <v>Палетта, мин. 1</v>
          </cell>
          <cell r="M155" t="str">
            <v>МГ</v>
          </cell>
          <cell r="O155">
            <v>180</v>
          </cell>
          <cell r="P155" t="str">
            <v>Пельмени «Пуговки с говядиной и свининой» Весовые Сфера ТМ «No Name» 5 кг</v>
          </cell>
          <cell r="W155" t="str">
            <v>кор</v>
          </cell>
          <cell r="X155">
            <v>324</v>
          </cell>
          <cell r="Y155">
            <v>324</v>
          </cell>
          <cell r="Z155">
            <v>2.8058399999999999</v>
          </cell>
          <cell r="AC155" t="str">
            <v>ЕАЭС N RU Д-RU.РА08.В.65691/23</v>
          </cell>
        </row>
        <row r="156">
          <cell r="A156" t="str">
            <v>SU002335</v>
          </cell>
          <cell r="B156" t="str">
            <v>P004619</v>
          </cell>
          <cell r="C156">
            <v>4301071061</v>
          </cell>
          <cell r="D156">
            <v>4607111036278</v>
          </cell>
          <cell r="F156">
            <v>5</v>
          </cell>
          <cell r="G156">
            <v>1</v>
          </cell>
          <cell r="H156">
            <v>5</v>
          </cell>
          <cell r="I156">
            <v>5.2405999999999997</v>
          </cell>
          <cell r="J156">
            <v>84</v>
          </cell>
          <cell r="K156" t="str">
            <v>12</v>
          </cell>
          <cell r="L156" t="str">
            <v>Короб, мин. 1</v>
          </cell>
          <cell r="M156" t="str">
            <v>МГ</v>
          </cell>
          <cell r="O156">
            <v>180</v>
          </cell>
          <cell r="P156" t="str">
            <v>Пельмени «Умелый повар» Весовые Равиоли ТМ «No name» 5 кг</v>
          </cell>
          <cell r="W156" t="str">
            <v>кор</v>
          </cell>
          <cell r="X156">
            <v>0</v>
          </cell>
          <cell r="Y156">
            <v>0</v>
          </cell>
          <cell r="Z156">
            <v>0</v>
          </cell>
          <cell r="AC156" t="str">
            <v>ЕАЭС N RU Д-RU.РА05.В.15378/24</v>
          </cell>
        </row>
        <row r="157">
          <cell r="P157" t="str">
            <v>Итого</v>
          </cell>
          <cell r="W157" t="str">
            <v>кор</v>
          </cell>
          <cell r="X157">
            <v>324</v>
          </cell>
          <cell r="Y157">
            <v>324</v>
          </cell>
          <cell r="Z157">
            <v>2.8058399999999999</v>
          </cell>
        </row>
        <row r="158">
          <cell r="P158" t="str">
            <v>Итого</v>
          </cell>
          <cell r="W158" t="str">
            <v>кг</v>
          </cell>
          <cell r="X158">
            <v>1620</v>
          </cell>
          <cell r="Y158">
            <v>1620</v>
          </cell>
        </row>
        <row r="159">
          <cell r="A159" t="str">
            <v>Вареники</v>
          </cell>
        </row>
        <row r="160">
          <cell r="A160" t="str">
            <v>SU002532</v>
          </cell>
          <cell r="B160" t="str">
            <v>P002958</v>
          </cell>
          <cell r="C160">
            <v>4301080153</v>
          </cell>
          <cell r="D160">
            <v>4607111036827</v>
          </cell>
          <cell r="F160">
            <v>1</v>
          </cell>
          <cell r="G160">
            <v>5</v>
          </cell>
          <cell r="H160">
            <v>5</v>
          </cell>
          <cell r="I160">
            <v>5.2</v>
          </cell>
          <cell r="J160">
            <v>144</v>
          </cell>
          <cell r="K160" t="str">
            <v>12</v>
          </cell>
          <cell r="L160" t="str">
            <v>Короб, мин. 1</v>
          </cell>
          <cell r="M160" t="str">
            <v>МГ</v>
          </cell>
          <cell r="O160">
            <v>90</v>
          </cell>
          <cell r="P160" t="str">
            <v>Вареники Благолепные с картофелем и грибами No name Весовые Классическая форма No name 5 кг</v>
          </cell>
          <cell r="W160" t="str">
            <v>кор</v>
          </cell>
          <cell r="X160">
            <v>0</v>
          </cell>
          <cell r="Y160">
            <v>0</v>
          </cell>
          <cell r="Z160">
            <v>0</v>
          </cell>
          <cell r="AC160" t="str">
            <v>ЕАЭС N RU Д-RU.РА01.В.17205/22</v>
          </cell>
        </row>
        <row r="161">
          <cell r="A161" t="str">
            <v>SU002483</v>
          </cell>
          <cell r="B161" t="str">
            <v>P002961</v>
          </cell>
          <cell r="C161">
            <v>4301080154</v>
          </cell>
          <cell r="D161">
            <v>4607111036834</v>
          </cell>
          <cell r="F161">
            <v>1</v>
          </cell>
          <cell r="G161">
            <v>5</v>
          </cell>
          <cell r="H161">
            <v>5</v>
          </cell>
          <cell r="I161">
            <v>5.2530000000000001</v>
          </cell>
          <cell r="J161">
            <v>144</v>
          </cell>
          <cell r="K161" t="str">
            <v>12</v>
          </cell>
          <cell r="L161" t="str">
            <v>Короб, мин. 1</v>
          </cell>
          <cell r="M161" t="str">
            <v>МГ</v>
          </cell>
          <cell r="O161">
            <v>90</v>
          </cell>
          <cell r="P161" t="str">
            <v>Вареники с картофелем и луком No name Весовые Классическая форма No name 5 кг</v>
          </cell>
          <cell r="W161" t="str">
            <v>кор</v>
          </cell>
          <cell r="X161">
            <v>0</v>
          </cell>
          <cell r="Y161">
            <v>0</v>
          </cell>
          <cell r="Z161">
            <v>0</v>
          </cell>
          <cell r="AC161" t="str">
            <v>ЕАЭС N RU Д-RU.РА01.В.17205/22</v>
          </cell>
        </row>
        <row r="162">
          <cell r="P162" t="str">
            <v>Итого</v>
          </cell>
          <cell r="W162" t="str">
            <v>кор</v>
          </cell>
          <cell r="X162">
            <v>0</v>
          </cell>
          <cell r="Y162">
            <v>0</v>
          </cell>
          <cell r="Z162">
            <v>0</v>
          </cell>
        </row>
        <row r="163">
          <cell r="P163" t="str">
            <v>Итого</v>
          </cell>
          <cell r="W163" t="str">
            <v>кг</v>
          </cell>
          <cell r="X163">
            <v>0</v>
          </cell>
          <cell r="Y163">
            <v>0</v>
          </cell>
        </row>
        <row r="164">
          <cell r="A164" t="str">
            <v>Вязанка</v>
          </cell>
        </row>
        <row r="165">
          <cell r="A165" t="str">
            <v>Сливушка</v>
          </cell>
        </row>
        <row r="166">
          <cell r="A166" t="str">
            <v>Наггетсы</v>
          </cell>
        </row>
        <row r="167">
          <cell r="A167" t="str">
            <v>SU002516</v>
          </cell>
          <cell r="B167" t="str">
            <v>P004152</v>
          </cell>
          <cell r="C167">
            <v>4301132097</v>
          </cell>
          <cell r="D167">
            <v>4607111035721</v>
          </cell>
          <cell r="F167">
            <v>0.25</v>
          </cell>
          <cell r="G167">
            <v>12</v>
          </cell>
          <cell r="H167">
            <v>3</v>
          </cell>
          <cell r="I167">
            <v>3.3879999999999999</v>
          </cell>
          <cell r="J167">
            <v>70</v>
          </cell>
          <cell r="K167" t="str">
            <v>14</v>
          </cell>
          <cell r="L167" t="str">
            <v>Палетта, мин. 1</v>
          </cell>
          <cell r="M167" t="str">
            <v>МГ</v>
          </cell>
          <cell r="O167">
            <v>365</v>
          </cell>
          <cell r="P167" t="str">
            <v>Наггетсы С индейкой Наггетсы Фикс.вес 0,25 Лоток Вязанка</v>
          </cell>
          <cell r="W167" t="str">
            <v>кор</v>
          </cell>
          <cell r="X167">
            <v>0</v>
          </cell>
          <cell r="Y167">
            <v>0</v>
          </cell>
          <cell r="Z167">
            <v>0</v>
          </cell>
          <cell r="AC167" t="str">
            <v>ЕАЭС N RU Д-RU.РА05.В.03756/23</v>
          </cell>
        </row>
        <row r="168">
          <cell r="A168" t="str">
            <v>SU002514</v>
          </cell>
          <cell r="B168" t="str">
            <v>P004155</v>
          </cell>
          <cell r="C168">
            <v>4301132100</v>
          </cell>
          <cell r="D168">
            <v>4607111035691</v>
          </cell>
          <cell r="F168">
            <v>0.25</v>
          </cell>
          <cell r="G168">
            <v>12</v>
          </cell>
          <cell r="H168">
            <v>3</v>
          </cell>
          <cell r="I168">
            <v>3.3879999999999999</v>
          </cell>
          <cell r="J168">
            <v>70</v>
          </cell>
          <cell r="K168" t="str">
            <v>14</v>
          </cell>
          <cell r="L168" t="str">
            <v>Палетта, мин. 1</v>
          </cell>
          <cell r="M168" t="str">
            <v>МГ</v>
          </cell>
          <cell r="O168">
            <v>365</v>
          </cell>
          <cell r="P168" t="str">
            <v>Наггетсы с куриным филе (из печи) Наггетсы Фикс.вес 0,25 Лоток Вязанка</v>
          </cell>
          <cell r="W168" t="str">
            <v>кор</v>
          </cell>
          <cell r="X168">
            <v>0</v>
          </cell>
          <cell r="Y168">
            <v>0</v>
          </cell>
          <cell r="Z168">
            <v>0</v>
          </cell>
          <cell r="AC168" t="str">
            <v>ЕАЭС N RU Д-RU.РА05.В.03742/23</v>
          </cell>
        </row>
        <row r="169">
          <cell r="A169" t="str">
            <v>SU003001</v>
          </cell>
          <cell r="B169" t="str">
            <v>P003470</v>
          </cell>
          <cell r="C169">
            <v>4301132079</v>
          </cell>
          <cell r="D169">
            <v>4607111038487</v>
          </cell>
          <cell r="F169">
            <v>0.25</v>
          </cell>
          <cell r="G169">
            <v>12</v>
          </cell>
          <cell r="H169">
            <v>3</v>
          </cell>
          <cell r="I169">
            <v>3.7360000000000002</v>
          </cell>
          <cell r="J169">
            <v>70</v>
          </cell>
          <cell r="K169" t="str">
            <v>14</v>
          </cell>
          <cell r="L169" t="str">
            <v>Слой, мин. 1</v>
          </cell>
          <cell r="M169" t="str">
            <v>МГ</v>
          </cell>
          <cell r="O169">
            <v>180</v>
          </cell>
          <cell r="P169" t="str">
            <v>Наггетсы «с куриным филе и сыром» ф/в 0,25 ТМ «Вязанка»</v>
          </cell>
          <cell r="W169" t="str">
            <v>кор</v>
          </cell>
          <cell r="X169">
            <v>0</v>
          </cell>
          <cell r="Y169">
            <v>0</v>
          </cell>
          <cell r="Z169">
            <v>0</v>
          </cell>
          <cell r="AC169" t="str">
            <v>ЕАЭС N RU Д-RU.РА08.В.07474/23</v>
          </cell>
        </row>
        <row r="170">
          <cell r="P170" t="str">
            <v>Итого</v>
          </cell>
          <cell r="W170" t="str">
            <v>кор</v>
          </cell>
          <cell r="X170">
            <v>0</v>
          </cell>
          <cell r="Y170">
            <v>0</v>
          </cell>
          <cell r="Z170">
            <v>0</v>
          </cell>
        </row>
        <row r="171">
          <cell r="P171" t="str">
            <v>Итого</v>
          </cell>
          <cell r="W171" t="str">
            <v>кг</v>
          </cell>
          <cell r="X171">
            <v>0</v>
          </cell>
          <cell r="Y171">
            <v>0</v>
          </cell>
        </row>
        <row r="172">
          <cell r="A172" t="str">
            <v>Сосиски замороженные</v>
          </cell>
        </row>
        <row r="173">
          <cell r="A173" t="str">
            <v>SU003643</v>
          </cell>
          <cell r="B173" t="str">
            <v>P004612</v>
          </cell>
          <cell r="C173">
            <v>4301051855</v>
          </cell>
          <cell r="D173">
            <v>4680115885875</v>
          </cell>
          <cell r="F173">
            <v>1</v>
          </cell>
          <cell r="G173">
            <v>9</v>
          </cell>
          <cell r="H173">
            <v>9</v>
          </cell>
          <cell r="I173">
            <v>9.48</v>
          </cell>
          <cell r="J173">
            <v>56</v>
          </cell>
          <cell r="K173" t="str">
            <v>8</v>
          </cell>
          <cell r="L173" t="str">
            <v>Короб, мин. 1</v>
          </cell>
          <cell r="M173" t="str">
            <v>СК2</v>
          </cell>
          <cell r="O173">
            <v>365</v>
          </cell>
          <cell r="P173" t="str">
            <v>Сосиски замороженные «Сосиски с сыром» Весовой ТМ «Вязанка» для корн-догов</v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  <cell r="AC173" t="str">
            <v>ЕАЭС N RU Д-RU.РА05.В.23448/24</v>
          </cell>
        </row>
        <row r="174">
          <cell r="A174" t="str">
            <v>SU002677</v>
          </cell>
          <cell r="B174" t="str">
            <v>P003053</v>
          </cell>
          <cell r="C174">
            <v>4301051319</v>
          </cell>
          <cell r="D174">
            <v>4680115881204</v>
          </cell>
          <cell r="F174">
            <v>0.33</v>
          </cell>
          <cell r="G174">
            <v>6</v>
          </cell>
          <cell r="H174">
            <v>1.98</v>
          </cell>
          <cell r="I174">
            <v>2.246</v>
          </cell>
          <cell r="J174">
            <v>156</v>
          </cell>
          <cell r="K174" t="str">
            <v>12</v>
          </cell>
          <cell r="L174" t="str">
            <v>Короб, мин. 1</v>
          </cell>
          <cell r="M174" t="str">
            <v>СК2</v>
          </cell>
          <cell r="O174">
            <v>365</v>
          </cell>
          <cell r="P174" t="str">
            <v>Сосиски «Сливушки #нежнушки» замороженные Фикс.вес 0,33 п/а ТМ «Вязанка»</v>
          </cell>
          <cell r="W174" t="str">
            <v>кор</v>
          </cell>
          <cell r="X174">
            <v>0</v>
          </cell>
          <cell r="Y174">
            <v>0</v>
          </cell>
          <cell r="Z174">
            <v>0</v>
          </cell>
          <cell r="AC174" t="str">
            <v>ЕАЭС N RU Д-RU.РА02.В.06757/23</v>
          </cell>
        </row>
        <row r="175">
          <cell r="P175" t="str">
            <v>Итого</v>
          </cell>
          <cell r="W175" t="str">
            <v>кор</v>
          </cell>
          <cell r="X175">
            <v>0</v>
          </cell>
          <cell r="Y175">
            <v>0</v>
          </cell>
          <cell r="Z175">
            <v>0</v>
          </cell>
        </row>
        <row r="176">
          <cell r="P176" t="str">
            <v>Итого</v>
          </cell>
          <cell r="W176" t="str">
            <v>кг</v>
          </cell>
          <cell r="X176">
            <v>0</v>
          </cell>
          <cell r="Y176">
            <v>0</v>
          </cell>
        </row>
        <row r="177">
          <cell r="A177" t="str">
            <v>Стародворье</v>
          </cell>
        </row>
        <row r="178">
          <cell r="A178" t="str">
            <v>Стародворье ПГП</v>
          </cell>
        </row>
        <row r="179">
          <cell r="A179" t="str">
            <v>Снеки</v>
          </cell>
        </row>
        <row r="180">
          <cell r="A180" t="str">
            <v>SU003777</v>
          </cell>
          <cell r="B180" t="str">
            <v>P004822</v>
          </cell>
          <cell r="C180">
            <v>4301135707</v>
          </cell>
          <cell r="D180">
            <v>4620207490198</v>
          </cell>
          <cell r="F180">
            <v>0.2</v>
          </cell>
          <cell r="G180">
            <v>12</v>
          </cell>
          <cell r="H180">
            <v>2.4</v>
          </cell>
          <cell r="I180">
            <v>3.1036000000000001</v>
          </cell>
          <cell r="J180">
            <v>70</v>
          </cell>
          <cell r="K180" t="str">
            <v>14</v>
          </cell>
          <cell r="L180" t="str">
            <v>Короб, мин. 1</v>
          </cell>
          <cell r="M180" t="str">
            <v>МГ</v>
          </cell>
          <cell r="O180">
            <v>180</v>
          </cell>
          <cell r="P180" t="str">
            <v>Снеки «ЖАР-ладушки с клубникой и вишней» Фикс.вес 0,2 ТМ «Стародворье»</v>
          </cell>
          <cell r="W180" t="str">
            <v>кор</v>
          </cell>
          <cell r="X180">
            <v>14</v>
          </cell>
          <cell r="Y180">
            <v>14</v>
          </cell>
          <cell r="Z180">
            <v>0.25031999999999999</v>
          </cell>
          <cell r="AC180" t="str">
            <v>ЕАЭС N RU Д-RU.РА08.В.93674/24</v>
          </cell>
        </row>
        <row r="181">
          <cell r="A181" t="str">
            <v>SU003721</v>
          </cell>
          <cell r="B181" t="str">
            <v>P004811</v>
          </cell>
          <cell r="C181">
            <v>4301135719</v>
          </cell>
          <cell r="D181">
            <v>4620207490235</v>
          </cell>
          <cell r="F181">
            <v>0.2</v>
          </cell>
          <cell r="G181">
            <v>12</v>
          </cell>
          <cell r="H181">
            <v>2.4</v>
          </cell>
          <cell r="I181">
            <v>3.1036000000000001</v>
          </cell>
          <cell r="J181">
            <v>70</v>
          </cell>
          <cell r="K181" t="str">
            <v>14</v>
          </cell>
          <cell r="L181" t="str">
            <v>Короб, мин. 1</v>
          </cell>
          <cell r="M181" t="str">
            <v>МГ</v>
          </cell>
          <cell r="O181">
            <v>180</v>
          </cell>
          <cell r="P181" t="str">
            <v>Снеки «ЖАР-ладушки с мясом» Фикс.вес 0,2 ТМ «Стародворье»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  <cell r="AC181" t="str">
            <v>ЕАЭС N RU Д-RU.РА09.В.00509/24</v>
          </cell>
        </row>
        <row r="182">
          <cell r="A182" t="str">
            <v>SU003722</v>
          </cell>
          <cell r="B182" t="str">
            <v>P004812</v>
          </cell>
          <cell r="C182">
            <v>4301135697</v>
          </cell>
          <cell r="D182">
            <v>4620207490259</v>
          </cell>
          <cell r="F182">
            <v>0.2</v>
          </cell>
          <cell r="G182">
            <v>12</v>
          </cell>
          <cell r="H182">
            <v>2.4</v>
          </cell>
          <cell r="I182">
            <v>3.1036000000000001</v>
          </cell>
          <cell r="J182">
            <v>70</v>
          </cell>
          <cell r="K182" t="str">
            <v>14</v>
          </cell>
          <cell r="L182" t="str">
            <v>Короб, мин. 1</v>
          </cell>
          <cell r="M182" t="str">
            <v>МГ</v>
          </cell>
          <cell r="O182">
            <v>180</v>
          </cell>
          <cell r="P182" t="str">
            <v>Снеки «ЖАР-ладушки с яблоком и грушей» Фикс.вес 0,2 ТМ «Стародворье»</v>
          </cell>
          <cell r="W182" t="str">
            <v>кор</v>
          </cell>
          <cell r="X182">
            <v>14</v>
          </cell>
          <cell r="Y182">
            <v>14</v>
          </cell>
          <cell r="Z182">
            <v>0.25031999999999999</v>
          </cell>
          <cell r="AC182" t="str">
            <v>ЕАЭС N RU Д-RU.РА08.В.93674/24</v>
          </cell>
        </row>
        <row r="183">
          <cell r="P183" t="str">
            <v>Итого</v>
          </cell>
          <cell r="W183" t="str">
            <v>кор</v>
          </cell>
          <cell r="X183">
            <v>28</v>
          </cell>
          <cell r="Y183">
            <v>28</v>
          </cell>
          <cell r="Z183">
            <v>0.50063999999999997</v>
          </cell>
        </row>
        <row r="184">
          <cell r="P184" t="str">
            <v>Итого</v>
          </cell>
          <cell r="W184" t="str">
            <v>кг</v>
          </cell>
          <cell r="X184">
            <v>67.2</v>
          </cell>
          <cell r="Y184">
            <v>67.2</v>
          </cell>
        </row>
        <row r="185">
          <cell r="A185" t="str">
            <v>Мясорубская</v>
          </cell>
        </row>
        <row r="186">
          <cell r="A186" t="str">
            <v>Пельмени</v>
          </cell>
        </row>
        <row r="187">
          <cell r="A187" t="str">
            <v>SU002920</v>
          </cell>
          <cell r="B187" t="str">
            <v>P003355</v>
          </cell>
          <cell r="C187">
            <v>4301070948</v>
          </cell>
          <cell r="D187">
            <v>4607111037022</v>
          </cell>
          <cell r="F187">
            <v>0.7</v>
          </cell>
          <cell r="G187">
            <v>8</v>
          </cell>
          <cell r="H187">
            <v>5.6</v>
          </cell>
          <cell r="I187">
            <v>5.87</v>
          </cell>
          <cell r="J187">
            <v>84</v>
          </cell>
          <cell r="K187" t="str">
            <v>12</v>
          </cell>
          <cell r="L187" t="str">
            <v>Слой, мин. 1</v>
          </cell>
          <cell r="M187" t="str">
            <v>МГ</v>
          </cell>
          <cell r="O187">
            <v>180</v>
          </cell>
          <cell r="P187" t="str">
            <v>Пельмени Мясорубские Стародворье ЗПФ 0,7 Равиоли Стародворье</v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C187" t="str">
            <v>ЕАЭС N RU Д-RU.РА01.В.79461/23</v>
          </cell>
        </row>
        <row r="188">
          <cell r="A188" t="str">
            <v>SU003145</v>
          </cell>
          <cell r="B188" t="str">
            <v>P003731</v>
          </cell>
          <cell r="C188">
            <v>4301070990</v>
          </cell>
          <cell r="D188">
            <v>4607111038494</v>
          </cell>
          <cell r="F188">
            <v>0.7</v>
          </cell>
          <cell r="G188">
            <v>8</v>
          </cell>
          <cell r="H188">
            <v>5.6</v>
          </cell>
          <cell r="I188">
            <v>5.87</v>
          </cell>
          <cell r="J188">
            <v>84</v>
          </cell>
          <cell r="K188" t="str">
            <v>12</v>
          </cell>
          <cell r="L188" t="str">
            <v>Короб, мин. 1</v>
          </cell>
          <cell r="M188" t="str">
            <v>МГ</v>
          </cell>
          <cell r="O188">
            <v>180</v>
          </cell>
          <cell r="P188" t="str">
            <v>Пельмени «Мясорубские с рубленой говядиной» 0,7 сфера ТМ «Стародворье»</v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C188" t="str">
            <v>ЕАЭС N RU Д-RU.РА07.В.92933/23</v>
          </cell>
        </row>
        <row r="189">
          <cell r="A189" t="str">
            <v>SU003077</v>
          </cell>
          <cell r="B189" t="str">
            <v>P003648</v>
          </cell>
          <cell r="C189">
            <v>4301070966</v>
          </cell>
          <cell r="D189">
            <v>4607111038135</v>
          </cell>
          <cell r="F189">
            <v>0.7</v>
          </cell>
          <cell r="G189">
            <v>8</v>
          </cell>
          <cell r="H189">
            <v>5.6</v>
          </cell>
          <cell r="I189">
            <v>5.87</v>
          </cell>
          <cell r="J189">
            <v>84</v>
          </cell>
          <cell r="K189" t="str">
            <v>12</v>
          </cell>
          <cell r="L189" t="str">
            <v>Короб, мин. 1</v>
          </cell>
          <cell r="M189" t="str">
            <v>МГ</v>
          </cell>
          <cell r="O189">
            <v>180</v>
          </cell>
          <cell r="P189" t="str">
            <v>Пельмени «Мясорубские с рубленой грудинкой» 0,7 Классическая форма ТМ «Стародворье»</v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  <cell r="AC189" t="str">
            <v>ЕАЭС N RU Д-RU. РА06.В.00394/23</v>
          </cell>
        </row>
        <row r="190">
          <cell r="P190" t="str">
            <v>Итого</v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</row>
        <row r="191">
          <cell r="P191" t="str">
            <v>Итого</v>
          </cell>
          <cell r="W191" t="str">
            <v>кг</v>
          </cell>
          <cell r="X191">
            <v>0</v>
          </cell>
          <cell r="Y191">
            <v>0</v>
          </cell>
        </row>
        <row r="192">
          <cell r="A192" t="str">
            <v>Медвежьи ушки</v>
          </cell>
        </row>
        <row r="193">
          <cell r="A193" t="str">
            <v>Пельмени</v>
          </cell>
        </row>
        <row r="194">
          <cell r="A194" t="str">
            <v>SU003260</v>
          </cell>
          <cell r="B194" t="str">
            <v>P003918</v>
          </cell>
          <cell r="C194">
            <v>4301070996</v>
          </cell>
          <cell r="D194">
            <v>4607111038654</v>
          </cell>
          <cell r="F194">
            <v>0.4</v>
          </cell>
          <cell r="G194">
            <v>16</v>
          </cell>
          <cell r="H194">
            <v>6.4</v>
          </cell>
          <cell r="I194">
            <v>6.63</v>
          </cell>
          <cell r="J194">
            <v>84</v>
          </cell>
          <cell r="K194" t="str">
            <v>12</v>
          </cell>
          <cell r="L194" t="str">
            <v>Короб, мин. 1</v>
          </cell>
          <cell r="M194" t="str">
            <v>МГ</v>
          </cell>
          <cell r="O194">
            <v>180</v>
          </cell>
          <cell r="P194" t="str">
            <v>Пельмени «Медвежьи ушки с фермерскими сливками» 0,4 Классическая форма ТМ «Стародворье»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  <cell r="AC194" t="str">
            <v>ЕАЭС N RU Д-RU.РА10.В.37060/23</v>
          </cell>
        </row>
        <row r="195">
          <cell r="A195" t="str">
            <v>SU003259</v>
          </cell>
          <cell r="B195" t="str">
            <v>P003920</v>
          </cell>
          <cell r="C195">
            <v>4301070997</v>
          </cell>
          <cell r="D195">
            <v>4607111038586</v>
          </cell>
          <cell r="F195">
            <v>0.7</v>
          </cell>
          <cell r="G195">
            <v>8</v>
          </cell>
          <cell r="H195">
            <v>5.6</v>
          </cell>
          <cell r="I195">
            <v>5.83</v>
          </cell>
          <cell r="J195">
            <v>84</v>
          </cell>
          <cell r="K195" t="str">
            <v>12</v>
          </cell>
          <cell r="L195" t="str">
            <v>Слой, мин. 1</v>
          </cell>
          <cell r="M195" t="str">
            <v>МГ</v>
          </cell>
          <cell r="O195">
            <v>180</v>
          </cell>
          <cell r="P195" t="str">
            <v>Пельмени «Медвежьи ушки с фермерскими сливками» 0,7 Классическая форма ТМ «Стародворье»</v>
          </cell>
          <cell r="W195" t="str">
            <v>кор</v>
          </cell>
          <cell r="X195">
            <v>12</v>
          </cell>
          <cell r="Y195">
            <v>12</v>
          </cell>
          <cell r="Z195">
            <v>0.186</v>
          </cell>
          <cell r="AC195" t="str">
            <v>ЕАЭС N RU Д-RU.РА10.В.37060/23</v>
          </cell>
        </row>
        <row r="196">
          <cell r="A196" t="str">
            <v>SU003064</v>
          </cell>
          <cell r="B196" t="str">
            <v>P003639</v>
          </cell>
          <cell r="C196">
            <v>4301070962</v>
          </cell>
          <cell r="D196">
            <v>4607111038609</v>
          </cell>
          <cell r="F196">
            <v>0.4</v>
          </cell>
          <cell r="G196">
            <v>16</v>
          </cell>
          <cell r="H196">
            <v>6.4</v>
          </cell>
          <cell r="I196">
            <v>6.71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«Медвежьи ушки с фермерской свининой и говядиной Большие» 0,4 Классическая форма ТМ «Стародворье»</v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C196" t="str">
            <v>ЕАЭС N RU Д-RU.РА02.В.30885/24</v>
          </cell>
        </row>
        <row r="197">
          <cell r="A197" t="str">
            <v>SU003065</v>
          </cell>
          <cell r="B197" t="str">
            <v>P003641</v>
          </cell>
          <cell r="C197">
            <v>4301070963</v>
          </cell>
          <cell r="D197">
            <v>4607111038630</v>
          </cell>
          <cell r="F197">
            <v>0.7</v>
          </cell>
          <cell r="G197">
            <v>8</v>
          </cell>
          <cell r="H197">
            <v>5.6</v>
          </cell>
          <cell r="I197">
            <v>5.87</v>
          </cell>
          <cell r="J197">
            <v>84</v>
          </cell>
          <cell r="K197" t="str">
            <v>12</v>
          </cell>
          <cell r="L197" t="str">
            <v>Слой, мин. 1</v>
          </cell>
          <cell r="M197" t="str">
            <v>МГ</v>
          </cell>
          <cell r="O197">
            <v>180</v>
          </cell>
          <cell r="P197" t="str">
            <v>Пельмени «с фермерской свининой и говядиной Большие» 0,7 классическая форма ТМ «Стародворье»</v>
          </cell>
          <cell r="W197" t="str">
            <v>кор</v>
          </cell>
          <cell r="X197">
            <v>0</v>
          </cell>
          <cell r="Y197">
            <v>0</v>
          </cell>
          <cell r="Z197">
            <v>0</v>
          </cell>
          <cell r="AC197" t="str">
            <v>ЕАЭС N RU Д-RU.РА02.В.30885/24</v>
          </cell>
        </row>
        <row r="198">
          <cell r="A198" t="str">
            <v>SU003066</v>
          </cell>
          <cell r="B198" t="str">
            <v>P003630</v>
          </cell>
          <cell r="C198">
            <v>4301070959</v>
          </cell>
          <cell r="D198">
            <v>4607111038616</v>
          </cell>
          <cell r="F198">
            <v>0.4</v>
          </cell>
          <cell r="G198">
            <v>16</v>
          </cell>
          <cell r="H198">
            <v>6.4</v>
          </cell>
          <cell r="I198">
            <v>6.71</v>
          </cell>
          <cell r="J198">
            <v>84</v>
          </cell>
          <cell r="K198" t="str">
            <v>12</v>
          </cell>
          <cell r="L198" t="str">
            <v>Короб, мин. 1</v>
          </cell>
          <cell r="M198" t="str">
            <v>МГ</v>
          </cell>
          <cell r="O198">
            <v>180</v>
          </cell>
          <cell r="P198" t="str">
            <v>Пельмени «Медвежьи ушки с фермерской свининой и говядиной Малые» 0,4 Классическая форма ТМ «Стародворье»</v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  <cell r="AC198" t="str">
            <v>ЕАЭС N RU Д-RU.РА10.В.37060/23</v>
          </cell>
        </row>
        <row r="199">
          <cell r="A199" t="str">
            <v>SU003067</v>
          </cell>
          <cell r="B199" t="str">
            <v>P003631</v>
          </cell>
          <cell r="C199">
            <v>4301070960</v>
          </cell>
          <cell r="D199">
            <v>4607111038623</v>
          </cell>
          <cell r="F199">
            <v>0.7</v>
          </cell>
          <cell r="G199">
            <v>8</v>
          </cell>
          <cell r="H199">
            <v>5.6</v>
          </cell>
          <cell r="I199">
            <v>5.87</v>
          </cell>
          <cell r="J199">
            <v>84</v>
          </cell>
          <cell r="K199" t="str">
            <v>12</v>
          </cell>
          <cell r="L199" t="str">
            <v>Слой, мин. 1</v>
          </cell>
          <cell r="M199" t="str">
            <v>МГ</v>
          </cell>
          <cell r="O199">
            <v>180</v>
          </cell>
          <cell r="P199" t="str">
            <v>Пельмени «Медвежьи ушки с фермерской свининой и говядиной Малые» 0,7 Классическая форма ТМ «Стародворье»</v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  <cell r="AC199" t="str">
            <v>ЕАЭС N RU Д-RU.РА10.В.37060/23</v>
          </cell>
        </row>
        <row r="200">
          <cell r="P200" t="str">
            <v>Итого</v>
          </cell>
          <cell r="W200" t="str">
            <v>кор</v>
          </cell>
          <cell r="X200">
            <v>12</v>
          </cell>
          <cell r="Y200">
            <v>12</v>
          </cell>
          <cell r="Z200">
            <v>0.186</v>
          </cell>
        </row>
        <row r="201">
          <cell r="P201" t="str">
            <v>Итого</v>
          </cell>
          <cell r="W201" t="str">
            <v>кг</v>
          </cell>
          <cell r="X201">
            <v>67.199999999999989</v>
          </cell>
          <cell r="Y201">
            <v>67.199999999999989</v>
          </cell>
        </row>
        <row r="202">
          <cell r="A202" t="str">
            <v>Медвежье ушко</v>
          </cell>
        </row>
        <row r="203">
          <cell r="A203" t="str">
            <v>Пельмени</v>
          </cell>
        </row>
        <row r="204">
          <cell r="A204" t="str">
            <v>SU002067</v>
          </cell>
          <cell r="B204" t="str">
            <v>P002999</v>
          </cell>
          <cell r="C204">
            <v>4301070915</v>
          </cell>
          <cell r="D204">
            <v>4607111035882</v>
          </cell>
          <cell r="F204">
            <v>0.43</v>
          </cell>
          <cell r="G204">
            <v>16</v>
          </cell>
          <cell r="H204">
            <v>6.88</v>
          </cell>
          <cell r="I204">
            <v>7.19</v>
          </cell>
          <cell r="J204">
            <v>84</v>
          </cell>
          <cell r="K204" t="str">
            <v>12</v>
          </cell>
          <cell r="L204" t="str">
            <v>Короб, мин. 1</v>
          </cell>
          <cell r="M204" t="str">
            <v>МГ</v>
          </cell>
          <cell r="O204">
            <v>180</v>
          </cell>
          <cell r="P204" t="str">
            <v>Пельмени Отборные из говядины Медвежье ушко 0,43 Псевдозащип Стародворье</v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  <cell r="AC204" t="str">
            <v>ЕАЭС N RU Д-RU.PA01.B.05295/21</v>
          </cell>
        </row>
        <row r="205">
          <cell r="A205" t="str">
            <v>SU002068</v>
          </cell>
          <cell r="B205" t="str">
            <v>P003005</v>
          </cell>
          <cell r="C205">
            <v>4301070921</v>
          </cell>
          <cell r="D205">
            <v>4607111035905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Слой, мин. 1</v>
          </cell>
          <cell r="M205" t="str">
            <v>МГ</v>
          </cell>
          <cell r="O205">
            <v>180</v>
          </cell>
          <cell r="P205" t="str">
            <v>Пельмени Отборные из говядины Медвежье ушко 0,9 Псевдозащип Стародворье</v>
          </cell>
          <cell r="W205" t="str">
            <v>кор</v>
          </cell>
          <cell r="X205">
            <v>24</v>
          </cell>
          <cell r="Y205">
            <v>24</v>
          </cell>
          <cell r="Z205">
            <v>0.372</v>
          </cell>
          <cell r="AC205" t="str">
            <v>ЕАЭС N RU Д-RU.PA01.B.05295/21</v>
          </cell>
        </row>
        <row r="206">
          <cell r="A206" t="str">
            <v>SU002069</v>
          </cell>
          <cell r="B206" t="str">
            <v>P003001</v>
          </cell>
          <cell r="C206">
            <v>4301070917</v>
          </cell>
          <cell r="D206">
            <v>4607111035912</v>
          </cell>
          <cell r="F206">
            <v>0.43</v>
          </cell>
          <cell r="G206">
            <v>16</v>
          </cell>
          <cell r="H206">
            <v>6.88</v>
          </cell>
          <cell r="I206">
            <v>7.19</v>
          </cell>
          <cell r="J206">
            <v>84</v>
          </cell>
          <cell r="K206" t="str">
            <v>12</v>
          </cell>
          <cell r="L206" t="str">
            <v>Короб, мин. 1</v>
          </cell>
          <cell r="M206" t="str">
            <v>МГ</v>
          </cell>
          <cell r="O206">
            <v>180</v>
          </cell>
          <cell r="P206" t="str">
            <v>Пельмени Отборные из свинины и говядины Медвежье ушко 0,43 Псевдозащип Стародворье</v>
          </cell>
          <cell r="W206" t="str">
            <v>кор</v>
          </cell>
          <cell r="X206">
            <v>0</v>
          </cell>
          <cell r="Y206">
            <v>0</v>
          </cell>
          <cell r="Z206">
            <v>0</v>
          </cell>
          <cell r="AC206" t="str">
            <v>ЕАЭС N RU Д-RU.PA01.B.06796/21</v>
          </cell>
        </row>
        <row r="207">
          <cell r="A207" t="str">
            <v>SU002066</v>
          </cell>
          <cell r="B207" t="str">
            <v>P003004</v>
          </cell>
          <cell r="C207">
            <v>4301070920</v>
          </cell>
          <cell r="D207">
            <v>4607111035929</v>
          </cell>
          <cell r="F207">
            <v>0.9</v>
          </cell>
          <cell r="G207">
            <v>8</v>
          </cell>
          <cell r="H207">
            <v>7.2</v>
          </cell>
          <cell r="I207">
            <v>7.47</v>
          </cell>
          <cell r="J207">
            <v>84</v>
          </cell>
          <cell r="K207" t="str">
            <v>12</v>
          </cell>
          <cell r="L207" t="str">
            <v>Слой, мин. 1</v>
          </cell>
          <cell r="M207" t="str">
            <v>МГ</v>
          </cell>
          <cell r="O207">
            <v>180</v>
          </cell>
          <cell r="P207" t="str">
            <v>Пельмени Отборные из свинины и говядины Медвежье ушко 0,9 Псевдозащип Стародворье</v>
          </cell>
          <cell r="W207" t="str">
            <v>кор</v>
          </cell>
          <cell r="X207">
            <v>24</v>
          </cell>
          <cell r="Y207">
            <v>24</v>
          </cell>
          <cell r="Z207">
            <v>0.372</v>
          </cell>
          <cell r="AC207" t="str">
            <v>ЕАЭС N RU Д-RU.PA01.B.06796/21</v>
          </cell>
        </row>
        <row r="208">
          <cell r="P208" t="str">
            <v>Итого</v>
          </cell>
          <cell r="W208" t="str">
            <v>кор</v>
          </cell>
          <cell r="X208">
            <v>48</v>
          </cell>
          <cell r="Y208">
            <v>48</v>
          </cell>
          <cell r="Z208">
            <v>0.74399999999999999</v>
          </cell>
        </row>
        <row r="209">
          <cell r="P209" t="str">
            <v>Итого</v>
          </cell>
          <cell r="W209" t="str">
            <v>кг</v>
          </cell>
          <cell r="X209">
            <v>345.6</v>
          </cell>
          <cell r="Y209">
            <v>345.6</v>
          </cell>
        </row>
        <row r="210">
          <cell r="A210" t="str">
            <v>Царедворская EDLP/EDPP</v>
          </cell>
        </row>
        <row r="211">
          <cell r="A211" t="str">
            <v>Пельмени</v>
          </cell>
        </row>
        <row r="212">
          <cell r="A212" t="str">
            <v>SU002638</v>
          </cell>
          <cell r="B212" t="str">
            <v>P002986</v>
          </cell>
          <cell r="C212">
            <v>4301070912</v>
          </cell>
          <cell r="D212">
            <v>4607111037213</v>
          </cell>
          <cell r="F212">
            <v>0.4</v>
          </cell>
          <cell r="G212">
            <v>8</v>
          </cell>
          <cell r="H212">
            <v>3.2</v>
          </cell>
          <cell r="I212">
            <v>3.44</v>
          </cell>
          <cell r="J212">
            <v>144</v>
          </cell>
          <cell r="K212" t="str">
            <v>12</v>
          </cell>
          <cell r="L212" t="str">
            <v>Короб, мин. 1</v>
          </cell>
          <cell r="M212" t="str">
            <v>МГ</v>
          </cell>
          <cell r="O212">
            <v>180</v>
          </cell>
          <cell r="P212" t="str">
            <v>Пельмени Царедворские Первая цена 0,4 Равиоли Стародворье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  <cell r="AC212" t="str">
            <v>ЕАЭС N RU Д-RU.РА03.В.46289/22</v>
          </cell>
        </row>
        <row r="213">
          <cell r="P213" t="str">
            <v>Итого</v>
          </cell>
          <cell r="W213" t="str">
            <v>кор</v>
          </cell>
          <cell r="X213">
            <v>0</v>
          </cell>
          <cell r="Y213">
            <v>0</v>
          </cell>
          <cell r="Z213">
            <v>0</v>
          </cell>
        </row>
        <row r="214">
          <cell r="P214" t="str">
            <v>Итого</v>
          </cell>
          <cell r="W214" t="str">
            <v>кг</v>
          </cell>
          <cell r="X214">
            <v>0</v>
          </cell>
          <cell r="Y214">
            <v>0</v>
          </cell>
        </row>
        <row r="215">
          <cell r="A215" t="str">
            <v>Бордо</v>
          </cell>
        </row>
        <row r="216">
          <cell r="A216" t="str">
            <v>Сосиски замороженные</v>
          </cell>
        </row>
        <row r="217">
          <cell r="A217" t="str">
            <v>SU002678</v>
          </cell>
          <cell r="B217" t="str">
            <v>P003054</v>
          </cell>
          <cell r="C217">
            <v>4301051320</v>
          </cell>
          <cell r="D217">
            <v>4680115881334</v>
          </cell>
          <cell r="F217">
            <v>0.33</v>
          </cell>
          <cell r="G217">
            <v>6</v>
          </cell>
          <cell r="H217">
            <v>1.98</v>
          </cell>
          <cell r="I217">
            <v>2.27</v>
          </cell>
          <cell r="J217">
            <v>156</v>
          </cell>
          <cell r="K217" t="str">
            <v>12</v>
          </cell>
          <cell r="L217" t="str">
            <v>Короб, мин. 1</v>
          </cell>
          <cell r="M217" t="str">
            <v>СК2</v>
          </cell>
          <cell r="O217">
            <v>365</v>
          </cell>
          <cell r="P217" t="str">
            <v>Сосиски «Оригинальные» замороженные Фикс.вес 0,33 п/а ТМ «Стародворье»</v>
          </cell>
          <cell r="W217" t="str">
            <v>кор</v>
          </cell>
          <cell r="X217">
            <v>0</v>
          </cell>
          <cell r="Y217">
            <v>0</v>
          </cell>
          <cell r="Z217">
            <v>0</v>
          </cell>
          <cell r="AC217" t="str">
            <v>ЕАЭС N RU Д-RU.РА03.В.16517/23</v>
          </cell>
        </row>
        <row r="218">
          <cell r="P218" t="str">
            <v>Итого</v>
          </cell>
          <cell r="W218" t="str">
            <v>кор</v>
          </cell>
          <cell r="X218">
            <v>0</v>
          </cell>
          <cell r="Y218">
            <v>0</v>
          </cell>
          <cell r="Z218">
            <v>0</v>
          </cell>
        </row>
        <row r="219">
          <cell r="P219" t="str">
            <v>Итого</v>
          </cell>
          <cell r="W219" t="str">
            <v>кг</v>
          </cell>
          <cell r="X219">
            <v>0</v>
          </cell>
          <cell r="Y219">
            <v>0</v>
          </cell>
        </row>
        <row r="220">
          <cell r="A220" t="str">
            <v>Сочные</v>
          </cell>
        </row>
        <row r="221">
          <cell r="A221" t="str">
            <v>Пельмени</v>
          </cell>
        </row>
        <row r="222">
          <cell r="A222" t="str">
            <v>SU001859</v>
          </cell>
          <cell r="B222" t="str">
            <v>P004634</v>
          </cell>
          <cell r="C222">
            <v>4301071063</v>
          </cell>
          <cell r="D222">
            <v>4607111039019</v>
          </cell>
          <cell r="F222">
            <v>0.43</v>
          </cell>
          <cell r="G222">
            <v>16</v>
          </cell>
          <cell r="H222">
            <v>6.88</v>
          </cell>
          <cell r="I222">
            <v>7.2060000000000004</v>
          </cell>
          <cell r="J222">
            <v>84</v>
          </cell>
          <cell r="K222" t="str">
            <v>12</v>
          </cell>
          <cell r="L222" t="str">
            <v>Короб, мин. 1</v>
          </cell>
          <cell r="M222" t="str">
            <v>МГ</v>
          </cell>
          <cell r="O222">
            <v>180</v>
          </cell>
          <cell r="P222" t="str">
            <v>Пельмени «Сочные» 0,43 ТМ «Стародворье»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  <cell r="AC222" t="str">
            <v>ЕАЭС N RU Д-RU.РА01.В.86265/24</v>
          </cell>
        </row>
        <row r="223">
          <cell r="A223" t="str">
            <v>SU003291</v>
          </cell>
          <cell r="B223" t="str">
            <v>P004009</v>
          </cell>
          <cell r="C223">
            <v>4301071000</v>
          </cell>
          <cell r="D223">
            <v>4607111038708</v>
          </cell>
          <cell r="F223">
            <v>0.8</v>
          </cell>
          <cell r="G223">
            <v>8</v>
          </cell>
          <cell r="H223">
            <v>6.4</v>
          </cell>
          <cell r="I223">
            <v>6.67</v>
          </cell>
          <cell r="J223">
            <v>84</v>
          </cell>
          <cell r="K223" t="str">
            <v>12</v>
          </cell>
          <cell r="L223" t="str">
            <v>Короб, мин. 1</v>
          </cell>
          <cell r="M223" t="str">
            <v>МГ</v>
          </cell>
          <cell r="O223">
            <v>180</v>
          </cell>
          <cell r="P223" t="str">
            <v>Пельмени Сочные Сочные 0,8 Сфера Стародворье</v>
          </cell>
          <cell r="W223" t="str">
            <v>кор</v>
          </cell>
          <cell r="X223">
            <v>0</v>
          </cell>
          <cell r="Y223">
            <v>0</v>
          </cell>
          <cell r="Z223">
            <v>0</v>
          </cell>
          <cell r="AC223" t="str">
            <v>ЕАЭС N RU Д-RU.РА01.В.86265/24</v>
          </cell>
        </row>
        <row r="224">
          <cell r="P224" t="str">
            <v>Итого</v>
          </cell>
          <cell r="W224" t="str">
            <v>кор</v>
          </cell>
          <cell r="X224">
            <v>0</v>
          </cell>
          <cell r="Y224">
            <v>0</v>
          </cell>
          <cell r="Z224">
            <v>0</v>
          </cell>
        </row>
        <row r="225">
          <cell r="P225" t="str">
            <v>Итого</v>
          </cell>
          <cell r="W225" t="str">
            <v>кг</v>
          </cell>
          <cell r="X225">
            <v>0</v>
          </cell>
          <cell r="Y225">
            <v>0</v>
          </cell>
        </row>
        <row r="226">
          <cell r="A226" t="str">
            <v>Колбасный стандарт</v>
          </cell>
        </row>
        <row r="227">
          <cell r="A227" t="str">
            <v>Владимирский Стандарт ЗПФ</v>
          </cell>
        </row>
        <row r="228">
          <cell r="A228" t="str">
            <v>Пельмени</v>
          </cell>
        </row>
        <row r="229">
          <cell r="A229" t="str">
            <v>SU002267</v>
          </cell>
          <cell r="B229" t="str">
            <v>P004241</v>
          </cell>
          <cell r="C229">
            <v>4301071036</v>
          </cell>
          <cell r="D229">
            <v>4607111036162</v>
          </cell>
          <cell r="F229">
            <v>0.8</v>
          </cell>
          <cell r="G229">
            <v>8</v>
          </cell>
          <cell r="H229">
            <v>6.4</v>
          </cell>
          <cell r="I229">
            <v>6.6811999999999996</v>
          </cell>
          <cell r="J229">
            <v>84</v>
          </cell>
          <cell r="K229" t="str">
            <v>12</v>
          </cell>
          <cell r="L229" t="str">
            <v>Короб, мин. 1</v>
          </cell>
          <cell r="M229" t="str">
            <v>МГ</v>
          </cell>
          <cell r="O229">
            <v>90</v>
          </cell>
          <cell r="P229" t="str">
            <v>Пельмени «Владимирский стандарт с говядиной и свининой» флоу-пак 0,8 Сфера ТМ «Владимирский стандарт»</v>
          </cell>
          <cell r="W229" t="str">
            <v>кор</v>
          </cell>
          <cell r="X229">
            <v>0</v>
          </cell>
          <cell r="Y229">
            <v>0</v>
          </cell>
          <cell r="Z229">
            <v>0</v>
          </cell>
          <cell r="AC229" t="str">
            <v>ЕАЭС N RU Д-RU.РА01.В.86313/24</v>
          </cell>
        </row>
        <row r="230">
          <cell r="P230" t="str">
            <v>Итого</v>
          </cell>
          <cell r="W230" t="str">
            <v>кор</v>
          </cell>
          <cell r="X230">
            <v>0</v>
          </cell>
          <cell r="Y230">
            <v>0</v>
          </cell>
          <cell r="Z230">
            <v>0</v>
          </cell>
        </row>
        <row r="231">
          <cell r="P231" t="str">
            <v>Итого</v>
          </cell>
          <cell r="W231" t="str">
            <v>кг</v>
          </cell>
          <cell r="X231">
            <v>0</v>
          </cell>
          <cell r="Y231">
            <v>0</v>
          </cell>
        </row>
        <row r="232">
          <cell r="A232" t="str">
            <v>Особый рецепт</v>
          </cell>
        </row>
        <row r="233">
          <cell r="A233" t="str">
            <v>Любимая ложка</v>
          </cell>
        </row>
        <row r="234">
          <cell r="A234" t="str">
            <v>Пельмени</v>
          </cell>
        </row>
        <row r="235">
          <cell r="A235" t="str">
            <v>SU002268</v>
          </cell>
          <cell r="B235" t="str">
            <v>P004081</v>
          </cell>
          <cell r="C235">
            <v>4301071029</v>
          </cell>
          <cell r="D235">
            <v>4607111035899</v>
          </cell>
          <cell r="F235">
            <v>1</v>
          </cell>
          <cell r="G235">
            <v>5</v>
          </cell>
          <cell r="H235">
            <v>5</v>
          </cell>
          <cell r="I235">
            <v>5.2619999999999996</v>
          </cell>
          <cell r="J235">
            <v>84</v>
          </cell>
          <cell r="K235" t="str">
            <v>12</v>
          </cell>
          <cell r="L235" t="str">
            <v>Палетта, мин. 1</v>
          </cell>
          <cell r="M235" t="str">
            <v>МГ</v>
          </cell>
          <cell r="O235">
            <v>180</v>
          </cell>
          <cell r="P235" t="str">
            <v>Пельмени Со свининой и говядиной Любимая ложка 1,0 Равиоли Особый рецепт</v>
          </cell>
          <cell r="W235" t="str">
            <v>кор</v>
          </cell>
          <cell r="X235">
            <v>168</v>
          </cell>
          <cell r="Y235">
            <v>168</v>
          </cell>
          <cell r="Z235">
            <v>2.6040000000000001</v>
          </cell>
          <cell r="AC235" t="str">
            <v>ЕАЭС N RU Д-RU.РА08.В.65691/23</v>
          </cell>
        </row>
        <row r="236">
          <cell r="A236" t="str">
            <v>SU003146</v>
          </cell>
          <cell r="B236" t="str">
            <v>P003732</v>
          </cell>
          <cell r="C236">
            <v>4301070991</v>
          </cell>
          <cell r="D236">
            <v>4607111038180</v>
          </cell>
          <cell r="F236">
            <v>0.4</v>
          </cell>
          <cell r="G236">
            <v>16</v>
          </cell>
          <cell r="H236">
            <v>6.4</v>
          </cell>
          <cell r="I236">
            <v>6.71</v>
          </cell>
          <cell r="J236">
            <v>84</v>
          </cell>
          <cell r="K236" t="str">
            <v>12</v>
          </cell>
          <cell r="L236" t="str">
            <v>Короб, мин. 1</v>
          </cell>
          <cell r="M236" t="str">
            <v>МГ</v>
          </cell>
          <cell r="O236">
            <v>180</v>
          </cell>
          <cell r="P236" t="str">
            <v>Пельмени «Татарские» Фикс.вес 0,4 Классическая форма ТМ «Особый рецепт»</v>
          </cell>
          <cell r="W236" t="str">
            <v>кор</v>
          </cell>
          <cell r="X236">
            <v>0</v>
          </cell>
          <cell r="Y236">
            <v>0</v>
          </cell>
          <cell r="Z236">
            <v>0</v>
          </cell>
          <cell r="AC236" t="str">
            <v>ЕАЭС N RU Д-RU.РА10.В.21233/23</v>
          </cell>
        </row>
        <row r="237">
          <cell r="P237" t="str">
            <v>Итого</v>
          </cell>
          <cell r="W237" t="str">
            <v>кор</v>
          </cell>
          <cell r="X237">
            <v>168</v>
          </cell>
          <cell r="Y237">
            <v>168</v>
          </cell>
          <cell r="Z237">
            <v>2.6040000000000001</v>
          </cell>
        </row>
        <row r="238">
          <cell r="P238" t="str">
            <v>Итого</v>
          </cell>
          <cell r="W238" t="str">
            <v>кг</v>
          </cell>
          <cell r="X238">
            <v>840</v>
          </cell>
          <cell r="Y238">
            <v>840</v>
          </cell>
        </row>
        <row r="239">
          <cell r="A239" t="str">
            <v>Особая Без свинины</v>
          </cell>
        </row>
        <row r="240">
          <cell r="A240" t="str">
            <v>Пельмени</v>
          </cell>
        </row>
        <row r="241">
          <cell r="A241" t="str">
            <v>SU002408</v>
          </cell>
          <cell r="B241" t="str">
            <v>P002686</v>
          </cell>
          <cell r="C241">
            <v>4301070870</v>
          </cell>
          <cell r="D241">
            <v>4607111036711</v>
          </cell>
          <cell r="F241">
            <v>0.8</v>
          </cell>
          <cell r="G241">
            <v>8</v>
          </cell>
          <cell r="H241">
            <v>6.4</v>
          </cell>
          <cell r="I241">
            <v>6.67</v>
          </cell>
          <cell r="J241">
            <v>84</v>
          </cell>
          <cell r="K241" t="str">
            <v>12</v>
          </cell>
          <cell r="L241" t="str">
            <v>Короб, мин. 1</v>
          </cell>
          <cell r="M241" t="str">
            <v>МГ</v>
          </cell>
          <cell r="O241">
            <v>90</v>
          </cell>
          <cell r="P241" t="str">
            <v>Пельмени Левантские Особая без свинины 0,8 Сфера Особый рецепт</v>
          </cell>
          <cell r="W241" t="str">
            <v>кор</v>
          </cell>
          <cell r="X241">
            <v>0</v>
          </cell>
          <cell r="Y241">
            <v>0</v>
          </cell>
          <cell r="Z241">
            <v>0</v>
          </cell>
          <cell r="AC241" t="str">
            <v>ЕАЭС N RU Д-RU.РА03.В.46289/22</v>
          </cell>
        </row>
        <row r="242">
          <cell r="P242" t="str">
            <v>Итого</v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</row>
        <row r="243">
          <cell r="P243" t="str">
            <v>Итого</v>
          </cell>
          <cell r="W243" t="str">
            <v>кг</v>
          </cell>
          <cell r="X243">
            <v>0</v>
          </cell>
          <cell r="Y243">
            <v>0</v>
          </cell>
        </row>
        <row r="244">
          <cell r="A244" t="str">
            <v>Владимирский стандарт</v>
          </cell>
        </row>
        <row r="245">
          <cell r="A245" t="str">
            <v>Владимирский Стандарт ПГП</v>
          </cell>
        </row>
        <row r="246">
          <cell r="A246" t="str">
            <v>Снеки</v>
          </cell>
        </row>
        <row r="247">
          <cell r="A247" t="str">
            <v>SU003458</v>
          </cell>
          <cell r="B247" t="str">
            <v>P004385</v>
          </cell>
          <cell r="C247">
            <v>4301135400</v>
          </cell>
          <cell r="D247">
            <v>4607111039361</v>
          </cell>
          <cell r="F247">
            <v>0.25</v>
          </cell>
          <cell r="G247">
            <v>12</v>
          </cell>
          <cell r="H247">
            <v>3</v>
          </cell>
          <cell r="I247">
            <v>3.7035999999999998</v>
          </cell>
          <cell r="J247">
            <v>70</v>
          </cell>
          <cell r="K247" t="str">
            <v>14</v>
          </cell>
          <cell r="L247" t="str">
            <v>Короб, мин. 1</v>
          </cell>
          <cell r="M247" t="str">
            <v>МГ</v>
          </cell>
          <cell r="O247">
            <v>180</v>
          </cell>
          <cell r="P247" t="str">
            <v>Снеки «Мини-пицца Владимирский стандарт с ветчиной и грибами» ф/в 0,25 ТМ «Владимирский стандарт»</v>
          </cell>
          <cell r="W247" t="str">
            <v>кор</v>
          </cell>
          <cell r="X247">
            <v>0</v>
          </cell>
          <cell r="Y247">
            <v>0</v>
          </cell>
          <cell r="Z247">
            <v>0</v>
          </cell>
          <cell r="AC247" t="str">
            <v>ЕАЭС N RU Д-RU.РА04.В.81528/24</v>
          </cell>
        </row>
        <row r="248">
          <cell r="P248" t="str">
            <v>Итого</v>
          </cell>
          <cell r="W248" t="str">
            <v>кор</v>
          </cell>
          <cell r="X248">
            <v>0</v>
          </cell>
          <cell r="Y248">
            <v>0</v>
          </cell>
          <cell r="Z248">
            <v>0</v>
          </cell>
        </row>
        <row r="249">
          <cell r="P249" t="str">
            <v>Итого</v>
          </cell>
          <cell r="W249" t="str">
            <v>кг</v>
          </cell>
          <cell r="X249">
            <v>0</v>
          </cell>
          <cell r="Y249">
            <v>0</v>
          </cell>
        </row>
        <row r="250">
          <cell r="A250" t="str">
            <v>Зареченские продукты</v>
          </cell>
        </row>
        <row r="251">
          <cell r="A251" t="str">
            <v>Зареченские продукты</v>
          </cell>
        </row>
        <row r="252">
          <cell r="A252" t="str">
            <v>Пельмени</v>
          </cell>
        </row>
        <row r="253">
          <cell r="A253" t="str">
            <v>SU003319</v>
          </cell>
          <cell r="B253" t="str">
            <v>P004053</v>
          </cell>
          <cell r="C253">
            <v>4301071014</v>
          </cell>
          <cell r="D253">
            <v>4640242181264</v>
          </cell>
          <cell r="F253">
            <v>0.7</v>
          </cell>
          <cell r="G253">
            <v>10</v>
          </cell>
          <cell r="H253">
            <v>7</v>
          </cell>
          <cell r="I253">
            <v>7.28</v>
          </cell>
          <cell r="J253">
            <v>84</v>
          </cell>
          <cell r="K253" t="str">
            <v>12</v>
          </cell>
          <cell r="L253" t="str">
            <v>Слой, мин. 1</v>
          </cell>
          <cell r="M253" t="str">
            <v>МГ</v>
          </cell>
          <cell r="O253">
            <v>180</v>
          </cell>
          <cell r="P253" t="str">
            <v>Пельмени «Домашние» 0,7 сфера ТМ «Зареченские»</v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  <cell r="AC253" t="str">
            <v>ЕАЭС N RU Д-RU.РА01.В.15225/24</v>
          </cell>
        </row>
        <row r="254">
          <cell r="A254" t="str">
            <v>SU003320</v>
          </cell>
          <cell r="B254" t="str">
            <v>P004060</v>
          </cell>
          <cell r="C254">
            <v>4301071021</v>
          </cell>
          <cell r="D254">
            <v>4640242181325</v>
          </cell>
          <cell r="F254">
            <v>0.7</v>
          </cell>
          <cell r="G254">
            <v>10</v>
          </cell>
          <cell r="H254">
            <v>7</v>
          </cell>
          <cell r="I254">
            <v>7.28</v>
          </cell>
          <cell r="J254">
            <v>84</v>
          </cell>
          <cell r="K254" t="str">
            <v>12</v>
          </cell>
          <cell r="L254" t="str">
            <v>Слой, мин. 1</v>
          </cell>
          <cell r="M254" t="str">
            <v>МГ</v>
          </cell>
          <cell r="O254">
            <v>180</v>
          </cell>
          <cell r="P254" t="str">
            <v>Пельмени «Домашние со сливочным маслом» 0,7 сфера ТМ «Зареченские»</v>
          </cell>
          <cell r="W254" t="str">
            <v>кор</v>
          </cell>
          <cell r="X254">
            <v>12</v>
          </cell>
          <cell r="Y254">
            <v>12</v>
          </cell>
          <cell r="Z254">
            <v>0.186</v>
          </cell>
          <cell r="AC254" t="str">
            <v>ЕАЭС N RU Д-RU.РА01.В.15225/24</v>
          </cell>
        </row>
        <row r="255">
          <cell r="A255" t="str">
            <v>SU003086</v>
          </cell>
          <cell r="B255" t="str">
            <v>P003803</v>
          </cell>
          <cell r="C255">
            <v>4301070993</v>
          </cell>
          <cell r="D255">
            <v>4640242180670</v>
          </cell>
          <cell r="F255">
            <v>1</v>
          </cell>
          <cell r="G255">
            <v>6</v>
          </cell>
          <cell r="H255">
            <v>6</v>
          </cell>
          <cell r="I255">
            <v>6.23</v>
          </cell>
          <cell r="J255">
            <v>84</v>
          </cell>
          <cell r="K255" t="str">
            <v>12</v>
          </cell>
          <cell r="L255" t="str">
            <v>Слой, мин. 1</v>
          </cell>
          <cell r="M255" t="str">
            <v>МГ</v>
          </cell>
          <cell r="O255">
            <v>180</v>
          </cell>
          <cell r="P255" t="str">
            <v>Пельмени «Жемчужные» 1,0 сфера ТМ «Зареченские»</v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  <cell r="AC255" t="str">
            <v>ЕАЭС N RU Д-RU.РА05.В.31150/22</v>
          </cell>
        </row>
        <row r="256">
          <cell r="P256" t="str">
            <v>Итого</v>
          </cell>
          <cell r="W256" t="str">
            <v>кор</v>
          </cell>
          <cell r="X256">
            <v>12</v>
          </cell>
          <cell r="Y256">
            <v>12</v>
          </cell>
          <cell r="Z256">
            <v>0.186</v>
          </cell>
        </row>
        <row r="257">
          <cell r="P257" t="str">
            <v>Итого</v>
          </cell>
          <cell r="W257" t="str">
            <v>кг</v>
          </cell>
          <cell r="X257">
            <v>84</v>
          </cell>
          <cell r="Y257">
            <v>84</v>
          </cell>
        </row>
        <row r="258">
          <cell r="A258" t="str">
            <v>Крылья</v>
          </cell>
        </row>
        <row r="259">
          <cell r="A259" t="str">
            <v>SU003024</v>
          </cell>
          <cell r="B259" t="str">
            <v>P003488</v>
          </cell>
          <cell r="C259">
            <v>4301131019</v>
          </cell>
          <cell r="D259">
            <v>4640242180427</v>
          </cell>
          <cell r="F259">
            <v>1.8</v>
          </cell>
          <cell r="G259">
            <v>1</v>
          </cell>
          <cell r="H259">
            <v>1.8</v>
          </cell>
          <cell r="I259">
            <v>1.915</v>
          </cell>
          <cell r="J259">
            <v>234</v>
          </cell>
          <cell r="K259" t="str">
            <v>18</v>
          </cell>
          <cell r="L259" t="str">
            <v>Слой, мин. 1</v>
          </cell>
          <cell r="M259" t="str">
            <v>МГ</v>
          </cell>
          <cell r="O259">
            <v>180</v>
          </cell>
          <cell r="P259" t="str">
            <v>Крылья «Хрустящие крылышки» Весовой ТМ «Зареченские» 1,8 кг</v>
          </cell>
          <cell r="W259" t="str">
            <v>кор</v>
          </cell>
          <cell r="X259">
            <v>198</v>
          </cell>
          <cell r="Y259">
            <v>198</v>
          </cell>
          <cell r="Z259">
            <v>0.99396000000000007</v>
          </cell>
          <cell r="AC259" t="str">
            <v>ЕАЭС N RU Д-RU. РА04.В.81210/23</v>
          </cell>
        </row>
        <row r="260">
          <cell r="P260" t="str">
            <v>Итого</v>
          </cell>
          <cell r="W260" t="str">
            <v>кор</v>
          </cell>
          <cell r="X260">
            <v>198</v>
          </cell>
          <cell r="Y260">
            <v>198</v>
          </cell>
          <cell r="Z260">
            <v>0.99396000000000007</v>
          </cell>
        </row>
        <row r="261">
          <cell r="P261" t="str">
            <v>Итого</v>
          </cell>
          <cell r="W261" t="str">
            <v>кг</v>
          </cell>
          <cell r="X261">
            <v>356.40000000000003</v>
          </cell>
          <cell r="Y261">
            <v>356.40000000000003</v>
          </cell>
        </row>
        <row r="262">
          <cell r="A262" t="str">
            <v>Наггетсы</v>
          </cell>
        </row>
        <row r="263">
          <cell r="A263" t="str">
            <v>SU003020</v>
          </cell>
          <cell r="B263" t="str">
            <v>P003486</v>
          </cell>
          <cell r="C263">
            <v>4301132080</v>
          </cell>
          <cell r="D263">
            <v>4640242180397</v>
          </cell>
          <cell r="F263">
            <v>1</v>
          </cell>
          <cell r="G263">
            <v>6</v>
          </cell>
          <cell r="H263">
            <v>6</v>
          </cell>
          <cell r="I263">
            <v>6.26</v>
          </cell>
          <cell r="J263">
            <v>84</v>
          </cell>
          <cell r="K263" t="str">
            <v>12</v>
          </cell>
          <cell r="L263" t="str">
            <v>Палетта, мин. 1</v>
          </cell>
          <cell r="M263" t="str">
            <v>МГ</v>
          </cell>
          <cell r="O263">
            <v>180</v>
          </cell>
          <cell r="P263" t="str">
            <v>Наггетсы «Хрустящие» Весовые ТМ «Зареченские» 6 кг</v>
          </cell>
          <cell r="W263" t="str">
            <v>кор</v>
          </cell>
          <cell r="X263">
            <v>96</v>
          </cell>
          <cell r="Y263">
            <v>96</v>
          </cell>
          <cell r="Z263">
            <v>1.488</v>
          </cell>
          <cell r="AC263" t="str">
            <v>ЕАЭС N RU Д-RU. РА04.В.81113/23</v>
          </cell>
        </row>
        <row r="264">
          <cell r="A264" t="str">
            <v>SU003381</v>
          </cell>
          <cell r="B264" t="str">
            <v>P004190</v>
          </cell>
          <cell r="C264">
            <v>4301132104</v>
          </cell>
          <cell r="D264">
            <v>4640242181219</v>
          </cell>
          <cell r="F264">
            <v>0.3</v>
          </cell>
          <cell r="G264">
            <v>9</v>
          </cell>
          <cell r="H264">
            <v>2.7</v>
          </cell>
          <cell r="I264">
            <v>2.8450000000000002</v>
          </cell>
          <cell r="J264">
            <v>234</v>
          </cell>
          <cell r="K264" t="str">
            <v>18</v>
          </cell>
          <cell r="L264" t="str">
            <v>Короб, мин. 1</v>
          </cell>
          <cell r="M264" t="str">
            <v>МГ</v>
          </cell>
          <cell r="O264">
            <v>180</v>
          </cell>
          <cell r="P264" t="str">
            <v>Наггетсы «Хрустящие» Фикс.вес 0,3 ф/п ТМ «Зареченские»</v>
          </cell>
          <cell r="W264" t="str">
            <v>кор</v>
          </cell>
          <cell r="X264">
            <v>0</v>
          </cell>
          <cell r="Y264">
            <v>0</v>
          </cell>
          <cell r="Z264">
            <v>0</v>
          </cell>
          <cell r="AC264" t="str">
            <v>ЕАЭС N RU Д-RU. РА04.В.81113/23</v>
          </cell>
        </row>
        <row r="265">
          <cell r="P265" t="str">
            <v>Итого</v>
          </cell>
          <cell r="W265" t="str">
            <v>кор</v>
          </cell>
          <cell r="X265">
            <v>96</v>
          </cell>
          <cell r="Y265">
            <v>96</v>
          </cell>
          <cell r="Z265">
            <v>1.488</v>
          </cell>
        </row>
        <row r="266">
          <cell r="P266" t="str">
            <v>Итого</v>
          </cell>
          <cell r="W266" t="str">
            <v>кг</v>
          </cell>
          <cell r="X266">
            <v>576</v>
          </cell>
          <cell r="Y266">
            <v>576</v>
          </cell>
        </row>
        <row r="267">
          <cell r="A267" t="str">
            <v>Чебуреки</v>
          </cell>
        </row>
        <row r="268">
          <cell r="A268" t="str">
            <v>SU003012</v>
          </cell>
          <cell r="B268" t="str">
            <v>P003478</v>
          </cell>
          <cell r="C268">
            <v>4301136028</v>
          </cell>
          <cell r="D268">
            <v>4640242180304</v>
          </cell>
          <cell r="F268">
            <v>2.7</v>
          </cell>
          <cell r="G268">
            <v>1</v>
          </cell>
          <cell r="H268">
            <v>2.7</v>
          </cell>
          <cell r="I268">
            <v>2.8906000000000001</v>
          </cell>
          <cell r="J268">
            <v>126</v>
          </cell>
          <cell r="K268" t="str">
            <v>14</v>
          </cell>
          <cell r="L268" t="str">
            <v>Слой, мин. 1</v>
          </cell>
          <cell r="M268" t="str">
            <v>МГ</v>
          </cell>
          <cell r="O268">
            <v>180</v>
          </cell>
          <cell r="P268" t="str">
            <v>Чебуреки «Мясные» Весовые ТМ «Зареченские» 2,7 кг</v>
          </cell>
          <cell r="W268" t="str">
            <v>кор</v>
          </cell>
          <cell r="X268">
            <v>28</v>
          </cell>
          <cell r="Y268">
            <v>28</v>
          </cell>
          <cell r="Z268">
            <v>0.26207999999999998</v>
          </cell>
          <cell r="AC268" t="str">
            <v>ЕАЭС N RU Д-RU. РА04.В.83320/23</v>
          </cell>
        </row>
        <row r="269">
          <cell r="A269" t="str">
            <v>SU003010</v>
          </cell>
          <cell r="B269" t="str">
            <v>P003476</v>
          </cell>
          <cell r="C269">
            <v>4301136026</v>
          </cell>
          <cell r="D269">
            <v>4640242180236</v>
          </cell>
          <cell r="F269">
            <v>5</v>
          </cell>
          <cell r="G269">
            <v>1</v>
          </cell>
          <cell r="H269">
            <v>5</v>
          </cell>
          <cell r="I269">
            <v>5.2350000000000003</v>
          </cell>
          <cell r="J269">
            <v>84</v>
          </cell>
          <cell r="K269" t="str">
            <v>12</v>
          </cell>
          <cell r="L269" t="str">
            <v>Палетта, мин. 1</v>
          </cell>
          <cell r="M269" t="str">
            <v>МГ</v>
          </cell>
          <cell r="O269">
            <v>180</v>
          </cell>
          <cell r="P269" t="str">
            <v>Чебуреки «Сочные» Весовые ТМ «Зареченские» 5 кг</v>
          </cell>
          <cell r="W269" t="str">
            <v>кор</v>
          </cell>
          <cell r="X269">
            <v>156</v>
          </cell>
          <cell r="Y269">
            <v>156</v>
          </cell>
          <cell r="Z269">
            <v>2.4180000000000001</v>
          </cell>
          <cell r="AC269" t="str">
            <v>ЕАЭС N RU Д-RU. РА04.В.83320/23</v>
          </cell>
        </row>
        <row r="270">
          <cell r="A270" t="str">
            <v>SU003025</v>
          </cell>
          <cell r="B270" t="str">
            <v>P003495</v>
          </cell>
          <cell r="C270">
            <v>4301136029</v>
          </cell>
          <cell r="D270">
            <v>4640242180410</v>
          </cell>
          <cell r="F270">
            <v>2.2400000000000002</v>
          </cell>
          <cell r="G270">
            <v>1</v>
          </cell>
          <cell r="H270">
            <v>2.2400000000000002</v>
          </cell>
          <cell r="I270">
            <v>2.4319999999999999</v>
          </cell>
          <cell r="J270">
            <v>126</v>
          </cell>
          <cell r="K270" t="str">
            <v>14</v>
          </cell>
          <cell r="L270" t="str">
            <v>Короб, мин. 1</v>
          </cell>
          <cell r="M270" t="str">
            <v>МГ</v>
          </cell>
          <cell r="O270">
            <v>180</v>
          </cell>
          <cell r="P270" t="str">
            <v>Чебуреки «Сочный мегачебурек» Весовой ТМ «Зареченские» 2,24 кг</v>
          </cell>
          <cell r="W270" t="str">
            <v>кор</v>
          </cell>
          <cell r="X270">
            <v>0</v>
          </cell>
          <cell r="Y270">
            <v>0</v>
          </cell>
          <cell r="Z270">
            <v>0</v>
          </cell>
          <cell r="AC270" t="str">
            <v>ЕАЭС N RU Д-RU. РА04.В.83320/23</v>
          </cell>
        </row>
        <row r="271">
          <cell r="P271" t="str">
            <v>Итого</v>
          </cell>
          <cell r="W271" t="str">
            <v>кор</v>
          </cell>
          <cell r="X271">
            <v>184</v>
          </cell>
          <cell r="Y271">
            <v>184</v>
          </cell>
          <cell r="Z271">
            <v>2.6800800000000002</v>
          </cell>
        </row>
        <row r="272">
          <cell r="P272" t="str">
            <v>Итого</v>
          </cell>
          <cell r="W272" t="str">
            <v>кг</v>
          </cell>
          <cell r="X272">
            <v>855.6</v>
          </cell>
          <cell r="Y272">
            <v>855.6</v>
          </cell>
        </row>
        <row r="273">
          <cell r="A273" t="str">
            <v>Снеки</v>
          </cell>
        </row>
        <row r="274">
          <cell r="A274" t="str">
            <v>SU003823</v>
          </cell>
          <cell r="B274" t="str">
            <v>P004878</v>
          </cell>
          <cell r="C274">
            <v>4301135723</v>
          </cell>
          <cell r="D274">
            <v>4640242181783</v>
          </cell>
          <cell r="F274">
            <v>0.3</v>
          </cell>
          <cell r="G274">
            <v>9</v>
          </cell>
          <cell r="H274">
            <v>2.7</v>
          </cell>
          <cell r="I274">
            <v>2.988</v>
          </cell>
          <cell r="J274">
            <v>126</v>
          </cell>
          <cell r="K274" t="str">
            <v>14</v>
          </cell>
          <cell r="L274" t="str">
            <v>Короб, мин. 1</v>
          </cell>
          <cell r="M274" t="str">
            <v>МГ</v>
          </cell>
          <cell r="O274">
            <v>180</v>
          </cell>
          <cell r="P274" t="str">
            <v>Снеки «Сосисоны» Фикс.вес 0,3 ТМ «Зареченские продукты»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  <cell r="AB274" t="str">
            <v>Новинка</v>
          </cell>
          <cell r="AC274" t="str">
            <v>ЕАЭС N RU Д-RU.РА10.В.24862/24</v>
          </cell>
        </row>
        <row r="275">
          <cell r="A275" t="str">
            <v>SU003510</v>
          </cell>
          <cell r="B275" t="str">
            <v>P004457</v>
          </cell>
          <cell r="C275">
            <v>4301135504</v>
          </cell>
          <cell r="D275">
            <v>4640242181554</v>
          </cell>
          <cell r="F275">
            <v>3</v>
          </cell>
          <cell r="G275">
            <v>1</v>
          </cell>
          <cell r="H275">
            <v>3</v>
          </cell>
          <cell r="I275">
            <v>3.1920000000000002</v>
          </cell>
          <cell r="J275">
            <v>126</v>
          </cell>
          <cell r="K275" t="str">
            <v>14</v>
          </cell>
          <cell r="L275" t="str">
            <v>Короб, мин. 1</v>
          </cell>
          <cell r="M275" t="str">
            <v>МГ</v>
          </cell>
          <cell r="O275">
            <v>180</v>
          </cell>
          <cell r="P275" t="str">
            <v>Снеки «Мини-пицца с ветчиной и сыром» Весовые ТМ «Зареченские продукты» 3 кг</v>
          </cell>
          <cell r="W275" t="str">
            <v>кор</v>
          </cell>
          <cell r="X275">
            <v>0</v>
          </cell>
          <cell r="Y275">
            <v>0</v>
          </cell>
          <cell r="Z275">
            <v>0</v>
          </cell>
          <cell r="AC275" t="str">
            <v>ЕАЭС N RU Д-RU.РА02.В.25079/24</v>
          </cell>
        </row>
        <row r="276">
          <cell r="A276" t="str">
            <v>SU003454</v>
          </cell>
          <cell r="B276" t="str">
            <v>P004364</v>
          </cell>
          <cell r="C276">
            <v>4301135394</v>
          </cell>
          <cell r="D276">
            <v>4640242181561</v>
          </cell>
          <cell r="F276">
            <v>3.7</v>
          </cell>
          <cell r="G276">
            <v>1</v>
          </cell>
          <cell r="H276">
            <v>3.7</v>
          </cell>
          <cell r="I276">
            <v>3.8919999999999999</v>
          </cell>
          <cell r="J276">
            <v>126</v>
          </cell>
          <cell r="K276" t="str">
            <v>14</v>
          </cell>
          <cell r="L276" t="str">
            <v>Слой, мин. 1</v>
          </cell>
          <cell r="M276" t="str">
            <v>МГ</v>
          </cell>
          <cell r="O276">
            <v>180</v>
          </cell>
          <cell r="P276" t="str">
            <v>Снеки «Мини-сосиски в тесте» Весовые ТМ «Зареченские» 3,7 кг</v>
          </cell>
          <cell r="W276" t="str">
            <v>кор</v>
          </cell>
          <cell r="X276">
            <v>98</v>
          </cell>
          <cell r="Y276">
            <v>98</v>
          </cell>
          <cell r="Z276">
            <v>0.91727999999999998</v>
          </cell>
          <cell r="AC276" t="str">
            <v>ЕАЭС N RU Д-RU.РА02.В.58883/24</v>
          </cell>
        </row>
        <row r="277">
          <cell r="A277" t="str">
            <v>SU003436</v>
          </cell>
          <cell r="B277" t="str">
            <v>P004439</v>
          </cell>
          <cell r="C277">
            <v>4301135552</v>
          </cell>
          <cell r="D277">
            <v>4640242181431</v>
          </cell>
          <cell r="F277">
            <v>3.5</v>
          </cell>
          <cell r="G277">
            <v>1</v>
          </cell>
          <cell r="H277">
            <v>3.5</v>
          </cell>
          <cell r="I277">
            <v>3.6920000000000002</v>
          </cell>
          <cell r="J277">
            <v>126</v>
          </cell>
          <cell r="K277" t="str">
            <v>14</v>
          </cell>
          <cell r="L277" t="str">
            <v>Короб, мин. 1</v>
          </cell>
          <cell r="M277" t="str">
            <v>МГ</v>
          </cell>
          <cell r="O277">
            <v>180</v>
          </cell>
          <cell r="P277" t="str">
            <v>Снеки «Мини-чебуречки с картофелем и сочной грудинкой» Весовой ТМ «Зареченские продукты» 3,5 кг</v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C277" t="str">
            <v>ЕАЭС N RU Д-RU.РА03.В.46679/24</v>
          </cell>
        </row>
        <row r="278">
          <cell r="A278" t="str">
            <v>SU003434</v>
          </cell>
          <cell r="B278" t="str">
            <v>P004358</v>
          </cell>
          <cell r="C278">
            <v>4301135374</v>
          </cell>
          <cell r="D278">
            <v>4640242181424</v>
          </cell>
          <cell r="F278">
            <v>5.5</v>
          </cell>
          <cell r="G278">
            <v>1</v>
          </cell>
          <cell r="H278">
            <v>5.5</v>
          </cell>
          <cell r="I278">
            <v>5.7350000000000003</v>
          </cell>
          <cell r="J278">
            <v>84</v>
          </cell>
          <cell r="K278" t="str">
            <v>12</v>
          </cell>
          <cell r="L278" t="str">
            <v>Слой, мин. 1</v>
          </cell>
          <cell r="M278" t="str">
            <v>МГ</v>
          </cell>
          <cell r="O278">
            <v>180</v>
          </cell>
          <cell r="P278" t="str">
            <v>Снеки «Мини-чебуречки с мясом» Весовой ТМ «Зареченские» 5,5 кг</v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C278" t="str">
            <v>ЕАЭС N RU Д-RU.РА02.В.25079/24</v>
          </cell>
        </row>
        <row r="279">
          <cell r="A279" t="str">
            <v>SU003431</v>
          </cell>
          <cell r="B279" t="str">
            <v>P004279</v>
          </cell>
          <cell r="C279">
            <v>4301135320</v>
          </cell>
          <cell r="D279">
            <v>4640242181592</v>
          </cell>
          <cell r="F279">
            <v>3.5</v>
          </cell>
          <cell r="G279">
            <v>1</v>
          </cell>
          <cell r="H279">
            <v>3.5</v>
          </cell>
          <cell r="I279">
            <v>3.6850000000000001</v>
          </cell>
          <cell r="J279">
            <v>126</v>
          </cell>
          <cell r="K279" t="str">
            <v>14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«Мини-чебуречки с сыром и ветчиной» Весовые ТМ «Зареченские» 3,5 кг</v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C279" t="str">
            <v>ЕАЭС N RU Д-RU.РА02.В.25079/24, ЕАЭС N RU Д-RU.РА03.В.88195/24</v>
          </cell>
        </row>
        <row r="280">
          <cell r="A280" t="str">
            <v>SU003448</v>
          </cell>
          <cell r="B280" t="str">
            <v>P004394</v>
          </cell>
          <cell r="C280">
            <v>4301135405</v>
          </cell>
          <cell r="D280">
            <v>4640242181523</v>
          </cell>
          <cell r="F280">
            <v>3</v>
          </cell>
          <cell r="G280">
            <v>1</v>
          </cell>
          <cell r="H280">
            <v>3</v>
          </cell>
          <cell r="I280">
            <v>3.1920000000000002</v>
          </cell>
          <cell r="J280">
            <v>126</v>
          </cell>
          <cell r="K280" t="str">
            <v>14</v>
          </cell>
          <cell r="L280" t="str">
            <v>Слой, мин. 1</v>
          </cell>
          <cell r="M280" t="str">
            <v>МГ</v>
          </cell>
          <cell r="O280">
            <v>180</v>
          </cell>
          <cell r="P280" t="str">
            <v>Снеки «Мини-шарики с курочкой и сыром» Весовой ТМ «Зареченские» 3 кг</v>
          </cell>
          <cell r="W280" t="str">
            <v>кор</v>
          </cell>
          <cell r="X280">
            <v>56</v>
          </cell>
          <cell r="Y280">
            <v>56</v>
          </cell>
          <cell r="Z280">
            <v>0.52415999999999996</v>
          </cell>
          <cell r="AC280" t="str">
            <v>ЕАЭС N RU Д-RU.РА02.В.58883/24</v>
          </cell>
        </row>
        <row r="281">
          <cell r="A281" t="str">
            <v>SU003446</v>
          </cell>
          <cell r="B281" t="str">
            <v>P004393</v>
          </cell>
          <cell r="C281">
            <v>4301135404</v>
          </cell>
          <cell r="D281">
            <v>4640242181516</v>
          </cell>
          <cell r="F281">
            <v>3.7</v>
          </cell>
          <cell r="G281">
            <v>1</v>
          </cell>
          <cell r="H281">
            <v>3.7</v>
          </cell>
          <cell r="I281">
            <v>3.8919999999999999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«Пирожки с клубникой и вишней» Весовые ТМ «Зареченские» 3,7 кг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C281" t="str">
            <v>ЕАЭС N RU Д-RU.РА03.В.46679/24</v>
          </cell>
        </row>
        <row r="282">
          <cell r="A282" t="str">
            <v>SU003442</v>
          </cell>
          <cell r="B282" t="str">
            <v>P004391</v>
          </cell>
          <cell r="C282">
            <v>4301135402</v>
          </cell>
          <cell r="D282">
            <v>4640242181493</v>
          </cell>
          <cell r="F282">
            <v>3.7</v>
          </cell>
          <cell r="G282">
            <v>1</v>
          </cell>
          <cell r="H282">
            <v>3.7</v>
          </cell>
          <cell r="I282">
            <v>3.8919999999999999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Снеки «Пирожки с мясом, картофелем и грибами» Весовые ТМ «Зареченские» 3,7 кг</v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C282" t="str">
            <v>ЕАЭС N RU Д-RU.РА02.В.25079/24</v>
          </cell>
        </row>
        <row r="283">
          <cell r="A283" t="str">
            <v>SU003439</v>
          </cell>
          <cell r="B283" t="str">
            <v>P004359</v>
          </cell>
          <cell r="C283">
            <v>4301135375</v>
          </cell>
          <cell r="D283">
            <v>4640242181486</v>
          </cell>
          <cell r="F283">
            <v>3.7</v>
          </cell>
          <cell r="G283">
            <v>1</v>
          </cell>
          <cell r="H283">
            <v>3.7</v>
          </cell>
          <cell r="I283">
            <v>3.8919999999999999</v>
          </cell>
          <cell r="J283">
            <v>126</v>
          </cell>
          <cell r="K283" t="str">
            <v>14</v>
          </cell>
          <cell r="L283" t="str">
            <v>Палетта, мин. 1</v>
          </cell>
          <cell r="M283" t="str">
            <v>МГ</v>
          </cell>
          <cell r="O283">
            <v>180</v>
          </cell>
          <cell r="P283" t="str">
            <v>«Пирожки с мясом» Весовые ТМ «Зареченские» 3,7 кг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C283" t="str">
            <v>ЕАЭС N RU Д-RU.РА02.В.25079/24</v>
          </cell>
        </row>
        <row r="284">
          <cell r="A284" t="str">
            <v>SU003444</v>
          </cell>
          <cell r="B284" t="str">
            <v>P004392</v>
          </cell>
          <cell r="C284">
            <v>4301135403</v>
          </cell>
          <cell r="D284">
            <v>4640242181509</v>
          </cell>
          <cell r="F284">
            <v>3.7</v>
          </cell>
          <cell r="G284">
            <v>1</v>
          </cell>
          <cell r="H284">
            <v>3.7</v>
          </cell>
          <cell r="I284">
            <v>3.8919999999999999</v>
          </cell>
          <cell r="J284">
            <v>126</v>
          </cell>
          <cell r="K284" t="str">
            <v>14</v>
          </cell>
          <cell r="L284" t="str">
            <v>Короб, мин. 1</v>
          </cell>
          <cell r="M284" t="str">
            <v>МГ</v>
          </cell>
          <cell r="O284">
            <v>180</v>
          </cell>
          <cell r="P284" t="str">
            <v>Снеки «Пирожки с яблоком и грушей» Весовой ТМ «Зареченские» 3,7 кг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C284" t="str">
            <v>ЕАЭС N RU Д-RU.РА02.В.25079/24</v>
          </cell>
        </row>
        <row r="285">
          <cell r="A285" t="str">
            <v>SU003383</v>
          </cell>
          <cell r="B285" t="str">
            <v>P004191</v>
          </cell>
          <cell r="C285">
            <v>4301135304</v>
          </cell>
          <cell r="D285">
            <v>4640242181240</v>
          </cell>
          <cell r="F285">
            <v>0.3</v>
          </cell>
          <cell r="G285">
            <v>9</v>
          </cell>
          <cell r="H285">
            <v>2.7</v>
          </cell>
          <cell r="I285">
            <v>2.88</v>
          </cell>
          <cell r="J285">
            <v>126</v>
          </cell>
          <cell r="K285" t="str">
            <v>14</v>
          </cell>
          <cell r="L285" t="str">
            <v>Короб, мин. 1</v>
          </cell>
          <cell r="M285" t="str">
            <v>МГ</v>
          </cell>
          <cell r="O285">
            <v>180</v>
          </cell>
          <cell r="P285" t="str">
            <v>Снеки «Мини-пицца с ветчиной и сыром» Фикс.вес 0,3 ф/п ТМ «Зареченские»</v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C285" t="str">
            <v>ЕАЭС N RU Д-RU.РА02.В.25079/24</v>
          </cell>
        </row>
        <row r="286">
          <cell r="A286" t="str">
            <v>SU003382</v>
          </cell>
          <cell r="B286" t="str">
            <v>P004195</v>
          </cell>
          <cell r="C286">
            <v>4301135310</v>
          </cell>
          <cell r="D286">
            <v>4640242181318</v>
          </cell>
          <cell r="F286">
            <v>0.3</v>
          </cell>
          <cell r="G286">
            <v>9</v>
          </cell>
          <cell r="H286">
            <v>2.7</v>
          </cell>
          <cell r="I286">
            <v>2.988</v>
          </cell>
          <cell r="J286">
            <v>126</v>
          </cell>
          <cell r="K286" t="str">
            <v>14</v>
          </cell>
          <cell r="L286" t="str">
            <v>Слой, мин. 1</v>
          </cell>
          <cell r="M286" t="str">
            <v>МГ</v>
          </cell>
          <cell r="O286">
            <v>180</v>
          </cell>
          <cell r="P286" t="str">
            <v>Снеки «Мини-сосиски в тесте» Фикс.вес 0,3 ф/п ТМ «Зареченские»</v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C286" t="str">
            <v>ЕАЭС N RU Д-RU.РА02.В.58883/24</v>
          </cell>
        </row>
        <row r="287">
          <cell r="A287" t="str">
            <v>SU003377</v>
          </cell>
          <cell r="B287" t="str">
            <v>P004193</v>
          </cell>
          <cell r="C287">
            <v>4301135306</v>
          </cell>
          <cell r="D287">
            <v>4640242181578</v>
          </cell>
          <cell r="F287">
            <v>0.3</v>
          </cell>
          <cell r="G287">
            <v>9</v>
          </cell>
          <cell r="H287">
            <v>2.7</v>
          </cell>
          <cell r="I287">
            <v>2.8450000000000002</v>
          </cell>
          <cell r="J287">
            <v>234</v>
          </cell>
          <cell r="K287" t="str">
            <v>18</v>
          </cell>
          <cell r="L287" t="str">
            <v>Слой, мин. 1</v>
          </cell>
          <cell r="M287" t="str">
            <v>МГ</v>
          </cell>
          <cell r="O287">
            <v>180</v>
          </cell>
          <cell r="P287" t="str">
            <v>Снеки «Мини-чебуречки с мясом» Фикс.вес 0,3 ф/п ТМ «Зареченские»</v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C287" t="str">
            <v>ЕАЭС N RU Д-RU.РА02.В.25079/24</v>
          </cell>
        </row>
        <row r="288">
          <cell r="A288" t="str">
            <v>SU003376</v>
          </cell>
          <cell r="B288" t="str">
            <v>P004194</v>
          </cell>
          <cell r="C288">
            <v>4301135305</v>
          </cell>
          <cell r="D288">
            <v>4640242181394</v>
          </cell>
          <cell r="F288">
            <v>0.3</v>
          </cell>
          <cell r="G288">
            <v>9</v>
          </cell>
          <cell r="H288">
            <v>2.7</v>
          </cell>
          <cell r="I288">
            <v>2.8450000000000002</v>
          </cell>
          <cell r="J288">
            <v>234</v>
          </cell>
          <cell r="K288" t="str">
            <v>18</v>
          </cell>
          <cell r="L288" t="str">
            <v>Слой, мин. 1</v>
          </cell>
          <cell r="M288" t="str">
            <v>МГ</v>
          </cell>
          <cell r="O288">
            <v>180</v>
          </cell>
          <cell r="P288" t="str">
            <v>Снеки «Мини-чебуречки с сыром и ветчиной» Фикс.вес 0,3 ф/п ТМ «Зареченские»</v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C288" t="str">
            <v>ЕАЭС N RU Д-RU.РА02.В.25079/24</v>
          </cell>
        </row>
        <row r="289">
          <cell r="A289" t="str">
            <v>SU003378</v>
          </cell>
          <cell r="B289" t="str">
            <v>P004196</v>
          </cell>
          <cell r="C289">
            <v>4301135309</v>
          </cell>
          <cell r="D289">
            <v>4640242181332</v>
          </cell>
          <cell r="F289">
            <v>0.3</v>
          </cell>
          <cell r="G289">
            <v>9</v>
          </cell>
          <cell r="H289">
            <v>2.7</v>
          </cell>
          <cell r="I289">
            <v>2.9079999999999999</v>
          </cell>
          <cell r="J289">
            <v>234</v>
          </cell>
          <cell r="K289" t="str">
            <v>18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«Пирожки с мясом» Фикс.вес 0,3 ф/п ТМ «Зареченские»</v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C289" t="str">
            <v>ЕАЭС N RU Д-RU.РА02.В.25079/24</v>
          </cell>
        </row>
        <row r="290">
          <cell r="A290" t="str">
            <v>SU003379</v>
          </cell>
          <cell r="B290" t="str">
            <v>P004197</v>
          </cell>
          <cell r="C290">
            <v>4301135308</v>
          </cell>
          <cell r="D290">
            <v>4640242181349</v>
          </cell>
          <cell r="F290">
            <v>0.3</v>
          </cell>
          <cell r="G290">
            <v>9</v>
          </cell>
          <cell r="H290">
            <v>2.7</v>
          </cell>
          <cell r="I290">
            <v>2.9079999999999999</v>
          </cell>
          <cell r="J290">
            <v>234</v>
          </cell>
          <cell r="K290" t="str">
            <v>18</v>
          </cell>
          <cell r="L290" t="str">
            <v>Короб, мин. 1</v>
          </cell>
          <cell r="M290" t="str">
            <v>МГ</v>
          </cell>
          <cell r="O290">
            <v>180</v>
          </cell>
          <cell r="P290" t="str">
            <v>Снеки «Пирожки с мясом, картофелем и грибами» Фикс.вес 0,3 ф/п ТМ «Зареченские»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  <cell r="AC290" t="str">
            <v>ЕАЭС N RU Д-RU.РА02.В.25079/24</v>
          </cell>
        </row>
        <row r="291">
          <cell r="A291" t="str">
            <v>SU003380</v>
          </cell>
          <cell r="B291" t="str">
            <v>P004192</v>
          </cell>
          <cell r="C291">
            <v>4301135307</v>
          </cell>
          <cell r="D291">
            <v>4640242181370</v>
          </cell>
          <cell r="F291">
            <v>0.3</v>
          </cell>
          <cell r="G291">
            <v>9</v>
          </cell>
          <cell r="H291">
            <v>2.7</v>
          </cell>
          <cell r="I291">
            <v>2.9079999999999999</v>
          </cell>
          <cell r="J291">
            <v>234</v>
          </cell>
          <cell r="K291" t="str">
            <v>18</v>
          </cell>
          <cell r="L291" t="str">
            <v>Короб, мин. 1</v>
          </cell>
          <cell r="M291" t="str">
            <v>МГ</v>
          </cell>
          <cell r="O291">
            <v>180</v>
          </cell>
          <cell r="P291" t="str">
            <v>Снеки «Пирожки с яблоком и грушей» Фикс.вес 0,3 ф/п ТМ «Зареченские»</v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C291" t="str">
            <v>ЕАЭС N RU Д-RU. РА04. В.83232/23, ЕАЭС N RU Д-RU.РА02.В.25079/24</v>
          </cell>
        </row>
        <row r="292">
          <cell r="A292" t="str">
            <v>SU002766</v>
          </cell>
          <cell r="B292" t="str">
            <v>P004236</v>
          </cell>
          <cell r="C292">
            <v>4301135318</v>
          </cell>
          <cell r="D292">
            <v>4607111037480</v>
          </cell>
          <cell r="F292">
            <v>1</v>
          </cell>
          <cell r="G292">
            <v>4</v>
          </cell>
          <cell r="H292">
            <v>4</v>
          </cell>
          <cell r="I292">
            <v>4.2724000000000002</v>
          </cell>
          <cell r="J292">
            <v>84</v>
          </cell>
          <cell r="K292" t="str">
            <v>12</v>
          </cell>
          <cell r="L292" t="str">
            <v>Короб, мин. 1</v>
          </cell>
          <cell r="M292" t="str">
            <v>МГ</v>
          </cell>
          <cell r="O292">
            <v>180</v>
          </cell>
          <cell r="P292" t="str">
            <v>Снеки «Смак-мени с картофелем и сочной грудинкой» Фикс.вес 1 ТМ «Зареченские»</v>
          </cell>
          <cell r="W292" t="str">
            <v>кор</v>
          </cell>
          <cell r="X292">
            <v>0</v>
          </cell>
          <cell r="Y292">
            <v>0</v>
          </cell>
          <cell r="Z292">
            <v>0</v>
          </cell>
          <cell r="AC292" t="str">
            <v>ЕАЭС N RU Д-RU.РА08.В.72250/22, ЕАЭС N RU Д-RU.РА11.В.12797/23</v>
          </cell>
        </row>
        <row r="293">
          <cell r="A293" t="str">
            <v>SU002767</v>
          </cell>
          <cell r="B293" t="str">
            <v>P004238</v>
          </cell>
          <cell r="C293">
            <v>4301135319</v>
          </cell>
          <cell r="D293">
            <v>4607111037473</v>
          </cell>
          <cell r="F293">
            <v>1</v>
          </cell>
          <cell r="G293">
            <v>4</v>
          </cell>
          <cell r="H293">
            <v>4</v>
          </cell>
          <cell r="I293">
            <v>4.2300000000000004</v>
          </cell>
          <cell r="J293">
            <v>84</v>
          </cell>
          <cell r="K293" t="str">
            <v>12</v>
          </cell>
          <cell r="L293" t="str">
            <v>Короб, мин. 1</v>
          </cell>
          <cell r="M293" t="str">
            <v>МГ</v>
          </cell>
          <cell r="O293">
            <v>180</v>
          </cell>
          <cell r="P293" t="str">
            <v>Снеки Смак-мени с мясом ТМ Зареченские ТС Зареченские продукты ф/п ф/в 1,0</v>
          </cell>
          <cell r="W293" t="str">
            <v>кор</v>
          </cell>
          <cell r="X293">
            <v>0</v>
          </cell>
          <cell r="Y293">
            <v>0</v>
          </cell>
          <cell r="Z293">
            <v>0</v>
          </cell>
          <cell r="AC293" t="str">
            <v>ЕАЭС N RU Д-RU.РА08.В.71672/22</v>
          </cell>
        </row>
        <row r="294">
          <cell r="A294" t="str">
            <v>SU003085</v>
          </cell>
          <cell r="B294" t="str">
            <v>P003651</v>
          </cell>
          <cell r="C294">
            <v>4301135198</v>
          </cell>
          <cell r="D294">
            <v>4640242180663</v>
          </cell>
          <cell r="F294">
            <v>0.9</v>
          </cell>
          <cell r="G294">
            <v>4</v>
          </cell>
          <cell r="H294">
            <v>3.6</v>
          </cell>
          <cell r="I294">
            <v>3.83</v>
          </cell>
          <cell r="J294">
            <v>84</v>
          </cell>
          <cell r="K294" t="str">
            <v>12</v>
          </cell>
          <cell r="L294" t="str">
            <v>Короб, мин. 1</v>
          </cell>
          <cell r="M294" t="str">
            <v>МГ</v>
          </cell>
          <cell r="O294">
            <v>180</v>
          </cell>
          <cell r="P294" t="str">
            <v>Снеки «Смаколадьи с яблоком и грушей» ф/в 0,9 ТМ «Зареченские»</v>
          </cell>
          <cell r="W294" t="str">
            <v>кор</v>
          </cell>
          <cell r="X294">
            <v>0</v>
          </cell>
          <cell r="Y294">
            <v>0</v>
          </cell>
          <cell r="Z294">
            <v>0</v>
          </cell>
          <cell r="AC294" t="str">
            <v>ЕАЭС N RU Д-RU.РА05.В.59099/23</v>
          </cell>
        </row>
        <row r="295">
          <cell r="P295" t="str">
            <v>Итого</v>
          </cell>
          <cell r="W295" t="str">
            <v>кор</v>
          </cell>
          <cell r="X295">
            <v>154</v>
          </cell>
          <cell r="Y295">
            <v>154</v>
          </cell>
          <cell r="Z295">
            <v>1.4414400000000001</v>
          </cell>
        </row>
        <row r="296">
          <cell r="P296" t="str">
            <v>Итого</v>
          </cell>
          <cell r="W296" t="str">
            <v>кг</v>
          </cell>
          <cell r="X296">
            <v>530.6</v>
          </cell>
          <cell r="Y296">
            <v>530.6</v>
          </cell>
        </row>
        <row r="297">
          <cell r="P297" t="str">
            <v>ИТОГО НЕТТО</v>
          </cell>
          <cell r="W297" t="str">
            <v>кг</v>
          </cell>
          <cell r="X297">
            <v>9685.76</v>
          </cell>
          <cell r="Y297">
            <v>9685.76</v>
          </cell>
        </row>
        <row r="298">
          <cell r="P298" t="str">
            <v>ИТОГО БРУТТО</v>
          </cell>
          <cell r="W298" t="str">
            <v>кг</v>
          </cell>
          <cell r="X298">
            <v>10433.585599999997</v>
          </cell>
          <cell r="Y298">
            <v>10433.585599999997</v>
          </cell>
        </row>
        <row r="299">
          <cell r="P299" t="str">
            <v>Кол-во паллет</v>
          </cell>
          <cell r="W299" t="str">
            <v>шт</v>
          </cell>
          <cell r="X299">
            <v>23</v>
          </cell>
          <cell r="Y299">
            <v>23</v>
          </cell>
        </row>
        <row r="300">
          <cell r="P300" t="str">
            <v>Вес брутто  с паллетами</v>
          </cell>
          <cell r="W300" t="str">
            <v>кг</v>
          </cell>
          <cell r="X300">
            <v>11008.585599999997</v>
          </cell>
          <cell r="Y300">
            <v>11008.585599999997</v>
          </cell>
        </row>
        <row r="301">
          <cell r="P301" t="str">
            <v>Кол-во коробок</v>
          </cell>
          <cell r="W301" t="str">
            <v>шт</v>
          </cell>
          <cell r="X301">
            <v>2200</v>
          </cell>
          <cell r="Y301">
            <v>2200</v>
          </cell>
        </row>
        <row r="302">
          <cell r="P302" t="str">
            <v>Объем заказа</v>
          </cell>
          <cell r="W302" t="str">
            <v>м3</v>
          </cell>
          <cell r="Z302">
            <v>28.3551</v>
          </cell>
        </row>
        <row r="304">
          <cell r="A304" t="str">
            <v>ТОРГОВАЯ МАРКА</v>
          </cell>
          <cell r="B304" t="str">
            <v>Ядрена копоть</v>
          </cell>
          <cell r="C304" t="str">
            <v>Горячая штучка</v>
          </cell>
          <cell r="U304" t="str">
            <v>No Name</v>
          </cell>
          <cell r="W304" t="str">
            <v>Вязанка</v>
          </cell>
          <cell r="X304" t="str">
            <v>Стародворье</v>
          </cell>
          <cell r="AE304" t="str">
            <v>Колбасный стандарт</v>
          </cell>
          <cell r="AF304" t="str">
            <v>Особый рецепт</v>
          </cell>
        </row>
        <row r="305">
          <cell r="A305" t="str">
            <v>СЕРИЯ</v>
          </cell>
          <cell r="B305" t="str">
            <v>Ядрена копоть</v>
          </cell>
          <cell r="C305" t="str">
            <v>Наггетсы ГШ</v>
          </cell>
          <cell r="D305" t="str">
            <v>Grandmeni</v>
          </cell>
          <cell r="E305" t="str">
            <v>Чебупай</v>
          </cell>
          <cell r="F305" t="str">
            <v>Бигбули ГШ</v>
          </cell>
          <cell r="G305" t="str">
            <v>Бульмени вес ГШ</v>
          </cell>
          <cell r="H305" t="str">
            <v>Бельмеши</v>
          </cell>
          <cell r="I305" t="str">
            <v>Крылышки ГШ</v>
          </cell>
          <cell r="J305" t="str">
            <v>Чебупели</v>
          </cell>
          <cell r="K305" t="str">
            <v>Чебуреки ГШ</v>
          </cell>
          <cell r="L305" t="str">
            <v>Бульмени ГШ</v>
          </cell>
          <cell r="M305" t="str">
            <v>Чебупицца</v>
          </cell>
          <cell r="O305" t="str">
            <v>Хотстеры</v>
          </cell>
          <cell r="P305" t="str">
            <v>Круггетсы</v>
          </cell>
          <cell r="Q305" t="str">
            <v>Пекерсы</v>
          </cell>
          <cell r="R305" t="str">
            <v>Хот-Догстер</v>
          </cell>
          <cell r="S305" t="str">
            <v>Супермени</v>
          </cell>
          <cell r="T305" t="str">
            <v>Чебуманы</v>
          </cell>
          <cell r="U305" t="str">
            <v>Зареченские продукты</v>
          </cell>
          <cell r="V305" t="str">
            <v>No Name ЗПФ</v>
          </cell>
          <cell r="W305" t="str">
            <v>Сливушка</v>
          </cell>
          <cell r="X305" t="str">
            <v>Стародворье ПГП</v>
          </cell>
          <cell r="Y305" t="str">
            <v>Мясорубская</v>
          </cell>
          <cell r="Z305" t="str">
            <v>Медвежьи ушки</v>
          </cell>
          <cell r="AA305" t="str">
            <v>Медвежье ушко</v>
          </cell>
          <cell r="AB305" t="str">
            <v>Царедворская EDLP/EDPP</v>
          </cell>
          <cell r="AC305" t="str">
            <v>Бордо</v>
          </cell>
          <cell r="AD305" t="str">
            <v>Сочные</v>
          </cell>
          <cell r="AE305" t="str">
            <v>Владимирский Стандарт ЗПФ</v>
          </cell>
          <cell r="AF305" t="str">
            <v>Любимая ложка</v>
          </cell>
          <cell r="AG305" t="str">
            <v>Особая Без свинины</v>
          </cell>
        </row>
        <row r="307">
          <cell r="A307" t="str">
            <v>ИТОГО, кг</v>
          </cell>
          <cell r="B307">
            <v>0</v>
          </cell>
          <cell r="C307">
            <v>63</v>
          </cell>
          <cell r="D307">
            <v>720</v>
          </cell>
          <cell r="E307">
            <v>0</v>
          </cell>
          <cell r="F307">
            <v>328.8</v>
          </cell>
          <cell r="G307">
            <v>960</v>
          </cell>
          <cell r="H307">
            <v>201.6</v>
          </cell>
          <cell r="I307">
            <v>1058.4000000000001</v>
          </cell>
          <cell r="J307">
            <v>302.40000000000003</v>
          </cell>
          <cell r="K307">
            <v>36.96</v>
          </cell>
          <cell r="L307">
            <v>504</v>
          </cell>
          <cell r="M307">
            <v>168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1620</v>
          </cell>
          <cell r="W307">
            <v>0</v>
          </cell>
          <cell r="X307">
            <v>67.2</v>
          </cell>
          <cell r="Y307">
            <v>0</v>
          </cell>
          <cell r="Z307">
            <v>67.199999999999989</v>
          </cell>
          <cell r="AA307">
            <v>345.6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840</v>
          </cell>
          <cell r="AG307">
            <v>0</v>
          </cell>
        </row>
        <row r="309">
          <cell r="A309" t="str">
            <v>ЗПФ, кг</v>
          </cell>
          <cell r="B309" t="str">
            <v xml:space="preserve">ПГП, кг </v>
          </cell>
          <cell r="C309" t="str">
            <v>КИЗ, кг</v>
          </cell>
        </row>
        <row r="310">
          <cell r="A310">
            <v>5469.6</v>
          </cell>
          <cell r="B310">
            <v>4216.16</v>
          </cell>
          <cell r="C310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</row>
        <row r="5">
          <cell r="E5">
            <v>11475.4</v>
          </cell>
          <cell r="F5">
            <v>20859.900000000001</v>
          </cell>
          <cell r="J5">
            <v>11082.9</v>
          </cell>
          <cell r="K5">
            <v>392.5</v>
          </cell>
          <cell r="L5">
            <v>0</v>
          </cell>
          <cell r="M5">
            <v>0</v>
          </cell>
          <cell r="N5">
            <v>4537.6000000000004</v>
          </cell>
          <cell r="O5">
            <v>2295.0800000000008</v>
          </cell>
          <cell r="P5">
            <v>7144.56</v>
          </cell>
          <cell r="Q5">
            <v>7435.8</v>
          </cell>
          <cell r="R5">
            <v>0</v>
          </cell>
          <cell r="V5">
            <v>2312.5200000000004</v>
          </cell>
          <cell r="W5">
            <v>2710.6200000000013</v>
          </cell>
          <cell r="X5">
            <v>3010.7</v>
          </cell>
          <cell r="Y5">
            <v>2429.6799999999998</v>
          </cell>
          <cell r="Z5">
            <v>2645.64</v>
          </cell>
          <cell r="AB5">
            <v>4785.5300000000007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115</v>
          </cell>
          <cell r="E6">
            <v>25</v>
          </cell>
          <cell r="F6">
            <v>90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N6">
            <v>0</v>
          </cell>
          <cell r="O6">
            <v>5</v>
          </cell>
          <cell r="Q6">
            <v>0</v>
          </cell>
          <cell r="T6">
            <v>18</v>
          </cell>
          <cell r="U6">
            <v>18</v>
          </cell>
          <cell r="V6">
            <v>4</v>
          </cell>
          <cell r="W6">
            <v>8</v>
          </cell>
          <cell r="X6">
            <v>10</v>
          </cell>
          <cell r="Y6">
            <v>15</v>
          </cell>
          <cell r="Z6">
            <v>0</v>
          </cell>
          <cell r="AA6" t="str">
            <v>нужно увеличить продажи</v>
          </cell>
          <cell r="AB6">
            <v>0</v>
          </cell>
          <cell r="AC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199</v>
          </cell>
          <cell r="D7">
            <v>168</v>
          </cell>
          <cell r="E7">
            <v>131</v>
          </cell>
          <cell r="F7">
            <v>224</v>
          </cell>
          <cell r="G7">
            <v>0.3</v>
          </cell>
          <cell r="H7">
            <v>180</v>
          </cell>
          <cell r="I7" t="str">
            <v>матрица</v>
          </cell>
          <cell r="J7">
            <v>134</v>
          </cell>
          <cell r="K7">
            <v>-3</v>
          </cell>
          <cell r="N7">
            <v>168</v>
          </cell>
          <cell r="O7">
            <v>26.2</v>
          </cell>
          <cell r="Q7">
            <v>0</v>
          </cell>
          <cell r="T7">
            <v>14.961832061068703</v>
          </cell>
          <cell r="U7">
            <v>14.961832061068703</v>
          </cell>
          <cell r="V7">
            <v>28.8</v>
          </cell>
          <cell r="W7">
            <v>31.8</v>
          </cell>
          <cell r="X7">
            <v>27.2</v>
          </cell>
          <cell r="Y7">
            <v>28.4</v>
          </cell>
          <cell r="Z7">
            <v>33.200000000000003</v>
          </cell>
          <cell r="AB7">
            <v>0</v>
          </cell>
          <cell r="AC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483</v>
          </cell>
          <cell r="D8">
            <v>1008</v>
          </cell>
          <cell r="E8">
            <v>199</v>
          </cell>
          <cell r="F8">
            <v>1267</v>
          </cell>
          <cell r="G8">
            <v>0.3</v>
          </cell>
          <cell r="H8">
            <v>180</v>
          </cell>
          <cell r="I8" t="str">
            <v>матрица</v>
          </cell>
          <cell r="J8">
            <v>199</v>
          </cell>
          <cell r="K8">
            <v>0</v>
          </cell>
          <cell r="N8">
            <v>0</v>
          </cell>
          <cell r="O8">
            <v>39.799999999999997</v>
          </cell>
          <cell r="Q8">
            <v>0</v>
          </cell>
          <cell r="T8">
            <v>31.83417085427136</v>
          </cell>
          <cell r="U8">
            <v>31.83417085427136</v>
          </cell>
          <cell r="V8">
            <v>54</v>
          </cell>
          <cell r="W8">
            <v>76.599999999999994</v>
          </cell>
          <cell r="X8">
            <v>69.599999999999994</v>
          </cell>
          <cell r="Y8">
            <v>56.4</v>
          </cell>
          <cell r="Z8">
            <v>91.6</v>
          </cell>
          <cell r="AA8" t="str">
            <v>нужно увеличить продажи / сети</v>
          </cell>
          <cell r="AB8">
            <v>0</v>
          </cell>
          <cell r="AC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392</v>
          </cell>
          <cell r="D9">
            <v>672</v>
          </cell>
          <cell r="E9">
            <v>330</v>
          </cell>
          <cell r="F9">
            <v>691</v>
          </cell>
          <cell r="G9">
            <v>0.3</v>
          </cell>
          <cell r="H9">
            <v>180</v>
          </cell>
          <cell r="I9" t="str">
            <v>матрица</v>
          </cell>
          <cell r="J9">
            <v>330</v>
          </cell>
          <cell r="K9">
            <v>0</v>
          </cell>
          <cell r="N9">
            <v>0</v>
          </cell>
          <cell r="O9">
            <v>66</v>
          </cell>
          <cell r="P9">
            <v>233</v>
          </cell>
          <cell r="Q9">
            <v>168</v>
          </cell>
          <cell r="T9">
            <v>13.015151515151516</v>
          </cell>
          <cell r="U9">
            <v>10.469696969696969</v>
          </cell>
          <cell r="V9">
            <v>66</v>
          </cell>
          <cell r="W9">
            <v>88.8</v>
          </cell>
          <cell r="X9">
            <v>87</v>
          </cell>
          <cell r="Y9">
            <v>70.599999999999994</v>
          </cell>
          <cell r="Z9">
            <v>85.4</v>
          </cell>
          <cell r="AA9" t="str">
            <v>сети</v>
          </cell>
          <cell r="AB9">
            <v>69.899999999999991</v>
          </cell>
          <cell r="AC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417</v>
          </cell>
          <cell r="D10">
            <v>336</v>
          </cell>
          <cell r="E10">
            <v>269</v>
          </cell>
          <cell r="F10">
            <v>458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269</v>
          </cell>
          <cell r="K10">
            <v>0</v>
          </cell>
          <cell r="N10">
            <v>0</v>
          </cell>
          <cell r="O10">
            <v>53.8</v>
          </cell>
          <cell r="P10">
            <v>295.19999999999993</v>
          </cell>
          <cell r="Q10">
            <v>336</v>
          </cell>
          <cell r="T10">
            <v>14.758364312267659</v>
          </cell>
          <cell r="U10">
            <v>8.5130111524163574</v>
          </cell>
          <cell r="V10">
            <v>45.8</v>
          </cell>
          <cell r="W10">
            <v>60.8</v>
          </cell>
          <cell r="X10">
            <v>70.599999999999994</v>
          </cell>
          <cell r="Y10">
            <v>69.8</v>
          </cell>
          <cell r="Z10">
            <v>76.2</v>
          </cell>
          <cell r="AA10" t="str">
            <v>сети</v>
          </cell>
          <cell r="AB10">
            <v>88.559999999999974</v>
          </cell>
          <cell r="AC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745</v>
          </cell>
          <cell r="D11">
            <v>168</v>
          </cell>
          <cell r="E11">
            <v>357</v>
          </cell>
          <cell r="F11">
            <v>507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357</v>
          </cell>
          <cell r="K11">
            <v>0</v>
          </cell>
          <cell r="N11">
            <v>0</v>
          </cell>
          <cell r="O11">
            <v>71.400000000000006</v>
          </cell>
          <cell r="P11">
            <v>492.60000000000014</v>
          </cell>
          <cell r="Q11">
            <v>504</v>
          </cell>
          <cell r="T11">
            <v>14.159663865546218</v>
          </cell>
          <cell r="U11">
            <v>7.1008403361344534</v>
          </cell>
          <cell r="V11">
            <v>50.6</v>
          </cell>
          <cell r="W11">
            <v>102.8</v>
          </cell>
          <cell r="X11">
            <v>107.6</v>
          </cell>
          <cell r="Y11">
            <v>84.6</v>
          </cell>
          <cell r="Z11">
            <v>101.2</v>
          </cell>
          <cell r="AA11" t="str">
            <v>сети</v>
          </cell>
          <cell r="AB11">
            <v>147.78000000000003</v>
          </cell>
          <cell r="AC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</v>
          </cell>
          <cell r="E12">
            <v>3</v>
          </cell>
          <cell r="F12">
            <v>202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3</v>
          </cell>
          <cell r="K12">
            <v>0</v>
          </cell>
          <cell r="N12">
            <v>0</v>
          </cell>
          <cell r="O12">
            <v>0.6</v>
          </cell>
          <cell r="Q12">
            <v>0</v>
          </cell>
          <cell r="T12">
            <v>336.66666666666669</v>
          </cell>
          <cell r="U12">
            <v>336.66666666666669</v>
          </cell>
          <cell r="V12">
            <v>0</v>
          </cell>
          <cell r="W12">
            <v>1.2</v>
          </cell>
          <cell r="X12">
            <v>0.4</v>
          </cell>
          <cell r="Y12">
            <v>3.8</v>
          </cell>
          <cell r="Z12">
            <v>2</v>
          </cell>
          <cell r="AA12" t="str">
            <v>нужно увеличить продажи!!! / сети</v>
          </cell>
          <cell r="AB12">
            <v>0</v>
          </cell>
          <cell r="AC12">
            <v>24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159</v>
          </cell>
          <cell r="E13">
            <v>73</v>
          </cell>
          <cell r="F13">
            <v>79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73</v>
          </cell>
          <cell r="K13">
            <v>0</v>
          </cell>
          <cell r="N13">
            <v>140</v>
          </cell>
          <cell r="O13">
            <v>14.6</v>
          </cell>
          <cell r="Q13">
            <v>0</v>
          </cell>
          <cell r="T13">
            <v>15</v>
          </cell>
          <cell r="U13">
            <v>15</v>
          </cell>
          <cell r="V13">
            <v>14</v>
          </cell>
          <cell r="W13">
            <v>15.4</v>
          </cell>
          <cell r="X13">
            <v>20.2</v>
          </cell>
          <cell r="Y13">
            <v>22.8</v>
          </cell>
          <cell r="Z13">
            <v>17.2</v>
          </cell>
          <cell r="AA13" t="str">
            <v>сети</v>
          </cell>
          <cell r="AB13">
            <v>0</v>
          </cell>
          <cell r="AC13">
            <v>10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158</v>
          </cell>
          <cell r="E14">
            <v>20</v>
          </cell>
          <cell r="F14">
            <v>138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20</v>
          </cell>
          <cell r="K14">
            <v>0</v>
          </cell>
          <cell r="N14">
            <v>0</v>
          </cell>
          <cell r="O14">
            <v>4</v>
          </cell>
          <cell r="Q14">
            <v>0</v>
          </cell>
          <cell r="T14">
            <v>34.5</v>
          </cell>
          <cell r="U14">
            <v>34.5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 / новинка</v>
          </cell>
          <cell r="AB14">
            <v>0</v>
          </cell>
          <cell r="AC14">
            <v>12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93</v>
          </cell>
          <cell r="E15">
            <v>39</v>
          </cell>
          <cell r="F15">
            <v>41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39</v>
          </cell>
          <cell r="K15">
            <v>0</v>
          </cell>
          <cell r="N15">
            <v>168</v>
          </cell>
          <cell r="O15">
            <v>7.8</v>
          </cell>
          <cell r="Q15">
            <v>0</v>
          </cell>
          <cell r="T15">
            <v>26.794871794871796</v>
          </cell>
          <cell r="U15">
            <v>26.794871794871796</v>
          </cell>
          <cell r="V15">
            <v>17.600000000000001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нужно увеличить продажи / новинка</v>
          </cell>
          <cell r="AB15">
            <v>0</v>
          </cell>
          <cell r="AC15">
            <v>12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163</v>
          </cell>
          <cell r="E16">
            <v>15</v>
          </cell>
          <cell r="F16">
            <v>148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15</v>
          </cell>
          <cell r="K16">
            <v>0</v>
          </cell>
          <cell r="N16">
            <v>0</v>
          </cell>
          <cell r="O16">
            <v>3</v>
          </cell>
          <cell r="Q16">
            <v>0</v>
          </cell>
          <cell r="T16">
            <v>49.333333333333336</v>
          </cell>
          <cell r="U16">
            <v>49.333333333333336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продажи / новинка</v>
          </cell>
          <cell r="AB16">
            <v>0</v>
          </cell>
          <cell r="AC16">
            <v>12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495</v>
          </cell>
          <cell r="E17">
            <v>240</v>
          </cell>
          <cell r="F17">
            <v>225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240</v>
          </cell>
          <cell r="K17">
            <v>0</v>
          </cell>
          <cell r="N17">
            <v>168</v>
          </cell>
          <cell r="O17">
            <v>48</v>
          </cell>
          <cell r="P17">
            <v>279</v>
          </cell>
          <cell r="Q17">
            <v>336</v>
          </cell>
          <cell r="T17">
            <v>15.1875</v>
          </cell>
          <cell r="U17">
            <v>8.1875</v>
          </cell>
          <cell r="V17">
            <v>37</v>
          </cell>
          <cell r="W17">
            <v>43</v>
          </cell>
          <cell r="X17">
            <v>64.400000000000006</v>
          </cell>
          <cell r="Y17">
            <v>39.4</v>
          </cell>
          <cell r="Z17">
            <v>54.8</v>
          </cell>
          <cell r="AA17" t="str">
            <v>сети</v>
          </cell>
          <cell r="AB17">
            <v>69.75</v>
          </cell>
          <cell r="AC17">
            <v>12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304</v>
          </cell>
          <cell r="D18">
            <v>168</v>
          </cell>
          <cell r="E18">
            <v>160</v>
          </cell>
          <cell r="F18">
            <v>283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160</v>
          </cell>
          <cell r="K18">
            <v>0</v>
          </cell>
          <cell r="N18">
            <v>0</v>
          </cell>
          <cell r="O18">
            <v>32</v>
          </cell>
          <cell r="P18">
            <v>165</v>
          </cell>
          <cell r="Q18">
            <v>168</v>
          </cell>
          <cell r="T18">
            <v>14.09375</v>
          </cell>
          <cell r="U18">
            <v>8.84375</v>
          </cell>
          <cell r="V18">
            <v>28.4</v>
          </cell>
          <cell r="W18">
            <v>42</v>
          </cell>
          <cell r="X18">
            <v>45.6</v>
          </cell>
          <cell r="Y18">
            <v>37.4</v>
          </cell>
          <cell r="Z18">
            <v>47.2</v>
          </cell>
          <cell r="AA18" t="str">
            <v>сети</v>
          </cell>
          <cell r="AB18">
            <v>41.25</v>
          </cell>
          <cell r="AC18">
            <v>12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24</v>
          </cell>
          <cell r="E19">
            <v>3</v>
          </cell>
          <cell r="F19">
            <v>21</v>
          </cell>
          <cell r="G19">
            <v>1</v>
          </cell>
          <cell r="H19">
            <v>180</v>
          </cell>
          <cell r="I19" t="str">
            <v>матрица</v>
          </cell>
          <cell r="J19">
            <v>1</v>
          </cell>
          <cell r="K19">
            <v>2</v>
          </cell>
          <cell r="N19">
            <v>0</v>
          </cell>
          <cell r="O19">
            <v>0.6</v>
          </cell>
          <cell r="Q19">
            <v>0</v>
          </cell>
          <cell r="T19">
            <v>35</v>
          </cell>
          <cell r="U19">
            <v>35</v>
          </cell>
          <cell r="V19">
            <v>0</v>
          </cell>
          <cell r="W19">
            <v>0.6</v>
          </cell>
          <cell r="X19">
            <v>0</v>
          </cell>
          <cell r="Y19">
            <v>0.6</v>
          </cell>
          <cell r="Z19">
            <v>0.6</v>
          </cell>
          <cell r="AA19" t="str">
            <v>нужно увеличить продажи!!! / вместо фрай-пиццы</v>
          </cell>
          <cell r="AB19">
            <v>0</v>
          </cell>
          <cell r="AC19">
            <v>3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136.9</v>
          </cell>
          <cell r="D20">
            <v>51.8</v>
          </cell>
          <cell r="E20">
            <v>59.2</v>
          </cell>
          <cell r="F20">
            <v>103.6</v>
          </cell>
          <cell r="G20">
            <v>1</v>
          </cell>
          <cell r="H20">
            <v>180</v>
          </cell>
          <cell r="I20" t="str">
            <v>матрица</v>
          </cell>
          <cell r="J20">
            <v>59.9</v>
          </cell>
          <cell r="K20">
            <v>-0.69999999999999574</v>
          </cell>
          <cell r="N20">
            <v>103.6</v>
          </cell>
          <cell r="O20">
            <v>11.84</v>
          </cell>
          <cell r="Q20">
            <v>0</v>
          </cell>
          <cell r="T20">
            <v>17.5</v>
          </cell>
          <cell r="U20">
            <v>17.5</v>
          </cell>
          <cell r="V20">
            <v>18.260000000000002</v>
          </cell>
          <cell r="W20">
            <v>17.760000000000002</v>
          </cell>
          <cell r="X20">
            <v>21.4</v>
          </cell>
          <cell r="Y20">
            <v>18.5</v>
          </cell>
          <cell r="Z20">
            <v>17.02</v>
          </cell>
          <cell r="AB20">
            <v>0</v>
          </cell>
          <cell r="AC20">
            <v>3.7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113</v>
          </cell>
          <cell r="E21">
            <v>15</v>
          </cell>
          <cell r="F21">
            <v>98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32.666666666666664</v>
          </cell>
          <cell r="U21">
            <v>32.666666666666664</v>
          </cell>
          <cell r="V21">
            <v>2.6</v>
          </cell>
          <cell r="W21">
            <v>0</v>
          </cell>
          <cell r="X21">
            <v>8</v>
          </cell>
          <cell r="Y21">
            <v>2.4</v>
          </cell>
          <cell r="Z21">
            <v>3.2</v>
          </cell>
          <cell r="AA21" t="str">
            <v>нужно увеличить продажи</v>
          </cell>
          <cell r="AB21">
            <v>0</v>
          </cell>
          <cell r="AC21">
            <v>9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121</v>
          </cell>
          <cell r="E22">
            <v>27.5</v>
          </cell>
          <cell r="F22">
            <v>93.5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23</v>
          </cell>
          <cell r="K22">
            <v>4.5</v>
          </cell>
          <cell r="N22">
            <v>0</v>
          </cell>
          <cell r="O22">
            <v>5.5</v>
          </cell>
          <cell r="Q22">
            <v>0</v>
          </cell>
          <cell r="T22">
            <v>17</v>
          </cell>
          <cell r="U22">
            <v>17</v>
          </cell>
          <cell r="V22">
            <v>3.3</v>
          </cell>
          <cell r="W22">
            <v>7.7</v>
          </cell>
          <cell r="X22">
            <v>8.74</v>
          </cell>
          <cell r="Y22">
            <v>12.1</v>
          </cell>
          <cell r="Z22">
            <v>7.7</v>
          </cell>
          <cell r="AA22" t="str">
            <v>нужно увеличить продажи</v>
          </cell>
          <cell r="AB22">
            <v>0</v>
          </cell>
          <cell r="AC22">
            <v>5.5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32</v>
          </cell>
          <cell r="E23">
            <v>22</v>
          </cell>
          <cell r="F23">
            <v>5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22</v>
          </cell>
          <cell r="K23">
            <v>0</v>
          </cell>
          <cell r="N23">
            <v>162</v>
          </cell>
          <cell r="O23">
            <v>4.4000000000000004</v>
          </cell>
          <cell r="Q23">
            <v>0</v>
          </cell>
          <cell r="T23">
            <v>37.954545454545453</v>
          </cell>
          <cell r="U23">
            <v>37.954545454545453</v>
          </cell>
          <cell r="V23">
            <v>10.4</v>
          </cell>
          <cell r="W23">
            <v>5.8</v>
          </cell>
          <cell r="X23">
            <v>7.6</v>
          </cell>
          <cell r="Y23">
            <v>6.4</v>
          </cell>
          <cell r="Z23">
            <v>6.6</v>
          </cell>
          <cell r="AB23">
            <v>0</v>
          </cell>
          <cell r="AC23">
            <v>9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156</v>
          </cell>
          <cell r="E24">
            <v>16</v>
          </cell>
          <cell r="F24">
            <v>129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16</v>
          </cell>
          <cell r="K24">
            <v>0</v>
          </cell>
          <cell r="N24">
            <v>0</v>
          </cell>
          <cell r="O24">
            <v>3.2</v>
          </cell>
          <cell r="Q24">
            <v>0</v>
          </cell>
          <cell r="T24">
            <v>40.3125</v>
          </cell>
          <cell r="U24">
            <v>40.3125</v>
          </cell>
          <cell r="V24">
            <v>3.4</v>
          </cell>
          <cell r="W24">
            <v>2</v>
          </cell>
          <cell r="X24">
            <v>8</v>
          </cell>
          <cell r="Y24">
            <v>3.4</v>
          </cell>
          <cell r="Z24">
            <v>4.4000000000000004</v>
          </cell>
          <cell r="AA24" t="str">
            <v>нужно увеличить продажи</v>
          </cell>
          <cell r="AB24">
            <v>0</v>
          </cell>
          <cell r="AC24">
            <v>9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3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705</v>
          </cell>
          <cell r="D26">
            <v>336</v>
          </cell>
          <cell r="E26">
            <v>266</v>
          </cell>
          <cell r="F26">
            <v>730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269</v>
          </cell>
          <cell r="K26">
            <v>-3</v>
          </cell>
          <cell r="N26">
            <v>0</v>
          </cell>
          <cell r="O26">
            <v>53.2</v>
          </cell>
          <cell r="P26">
            <v>68</v>
          </cell>
          <cell r="Q26">
            <v>84</v>
          </cell>
          <cell r="T26">
            <v>15.300751879699247</v>
          </cell>
          <cell r="U26">
            <v>13.721804511278195</v>
          </cell>
          <cell r="V26">
            <v>50.6</v>
          </cell>
          <cell r="W26">
            <v>80.599999999999994</v>
          </cell>
          <cell r="X26">
            <v>93.8</v>
          </cell>
          <cell r="Y26">
            <v>65.400000000000006</v>
          </cell>
          <cell r="Z26">
            <v>68.599999999999994</v>
          </cell>
          <cell r="AA26" t="str">
            <v>сети</v>
          </cell>
          <cell r="AB26">
            <v>17</v>
          </cell>
          <cell r="AC26">
            <v>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263</v>
          </cell>
          <cell r="D27">
            <v>84</v>
          </cell>
          <cell r="E27">
            <v>130</v>
          </cell>
          <cell r="F27">
            <v>200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164</v>
          </cell>
          <cell r="Q27">
            <v>168</v>
          </cell>
          <cell r="T27">
            <v>14.153846153846153</v>
          </cell>
          <cell r="U27">
            <v>7.6923076923076925</v>
          </cell>
          <cell r="V27">
            <v>22</v>
          </cell>
          <cell r="W27">
            <v>29</v>
          </cell>
          <cell r="X27">
            <v>34.6</v>
          </cell>
          <cell r="Y27">
            <v>33.6</v>
          </cell>
          <cell r="Z27">
            <v>29</v>
          </cell>
          <cell r="AA27" t="str">
            <v>сети</v>
          </cell>
          <cell r="AB27">
            <v>41</v>
          </cell>
          <cell r="AC27">
            <v>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119</v>
          </cell>
          <cell r="D28">
            <v>84</v>
          </cell>
          <cell r="E28">
            <v>81</v>
          </cell>
          <cell r="F28">
            <v>109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81</v>
          </cell>
          <cell r="K28">
            <v>0</v>
          </cell>
          <cell r="N28">
            <v>168</v>
          </cell>
          <cell r="O28">
            <v>16.2</v>
          </cell>
          <cell r="Q28">
            <v>0</v>
          </cell>
          <cell r="T28">
            <v>17.098765432098766</v>
          </cell>
          <cell r="U28">
            <v>17.098765432098766</v>
          </cell>
          <cell r="V28">
            <v>25.2</v>
          </cell>
          <cell r="W28">
            <v>20.6</v>
          </cell>
          <cell r="X28">
            <v>26.8</v>
          </cell>
          <cell r="Y28">
            <v>22.8</v>
          </cell>
          <cell r="Z28">
            <v>26.4</v>
          </cell>
          <cell r="AA28" t="str">
            <v>сети</v>
          </cell>
          <cell r="AB28">
            <v>0</v>
          </cell>
          <cell r="AC28">
            <v>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102</v>
          </cell>
          <cell r="D29">
            <v>504</v>
          </cell>
          <cell r="E29">
            <v>228</v>
          </cell>
          <cell r="F29">
            <v>354</v>
          </cell>
          <cell r="G29">
            <v>1</v>
          </cell>
          <cell r="H29">
            <v>180</v>
          </cell>
          <cell r="I29" t="str">
            <v>матрица</v>
          </cell>
          <cell r="J29">
            <v>226</v>
          </cell>
          <cell r="K29">
            <v>2</v>
          </cell>
          <cell r="N29">
            <v>0</v>
          </cell>
          <cell r="O29">
            <v>45.6</v>
          </cell>
          <cell r="P29">
            <v>284.39999999999998</v>
          </cell>
          <cell r="Q29">
            <v>288</v>
          </cell>
          <cell r="T29">
            <v>14.078947368421051</v>
          </cell>
          <cell r="U29">
            <v>7.7631578947368416</v>
          </cell>
          <cell r="V29">
            <v>39.6</v>
          </cell>
          <cell r="W29">
            <v>54</v>
          </cell>
          <cell r="X29">
            <v>37.200000000000003</v>
          </cell>
          <cell r="Y29">
            <v>42</v>
          </cell>
          <cell r="Z29">
            <v>39.6</v>
          </cell>
          <cell r="AB29">
            <v>284.39999999999998</v>
          </cell>
          <cell r="AC29">
            <v>6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270</v>
          </cell>
          <cell r="D30">
            <v>168</v>
          </cell>
          <cell r="E30">
            <v>160</v>
          </cell>
          <cell r="F30">
            <v>256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160</v>
          </cell>
          <cell r="K30">
            <v>0</v>
          </cell>
          <cell r="N30">
            <v>0</v>
          </cell>
          <cell r="O30">
            <v>32</v>
          </cell>
          <cell r="P30">
            <v>192</v>
          </cell>
          <cell r="Q30">
            <v>168</v>
          </cell>
          <cell r="T30">
            <v>13.25</v>
          </cell>
          <cell r="U30">
            <v>8</v>
          </cell>
          <cell r="V30">
            <v>26.2</v>
          </cell>
          <cell r="W30">
            <v>28.4</v>
          </cell>
          <cell r="X30">
            <v>29.6</v>
          </cell>
          <cell r="Y30">
            <v>34.799999999999997</v>
          </cell>
          <cell r="Z30">
            <v>34.799999999999997</v>
          </cell>
          <cell r="AA30" t="str">
            <v>сети</v>
          </cell>
          <cell r="AB30">
            <v>48</v>
          </cell>
          <cell r="AC30">
            <v>12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C31">
            <v>479</v>
          </cell>
          <cell r="D31">
            <v>168</v>
          </cell>
          <cell r="E31">
            <v>220</v>
          </cell>
          <cell r="F31">
            <v>387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220</v>
          </cell>
          <cell r="K31">
            <v>0</v>
          </cell>
          <cell r="O31">
            <v>44</v>
          </cell>
          <cell r="T31">
            <v>8.795454545454545</v>
          </cell>
          <cell r="U31">
            <v>8.795454545454545</v>
          </cell>
          <cell r="V31">
            <v>49.6</v>
          </cell>
          <cell r="W31">
            <v>52.4</v>
          </cell>
          <cell r="X31">
            <v>63</v>
          </cell>
          <cell r="Y31">
            <v>43.4</v>
          </cell>
          <cell r="Z31">
            <v>50.6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220</v>
          </cell>
          <cell r="F32">
            <v>387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220</v>
          </cell>
          <cell r="N32">
            <v>168</v>
          </cell>
          <cell r="O32">
            <v>44</v>
          </cell>
          <cell r="P32">
            <v>105</v>
          </cell>
          <cell r="Q32">
            <v>168</v>
          </cell>
          <cell r="T32">
            <v>16.431818181818183</v>
          </cell>
          <cell r="U32">
            <v>12.613636363636363</v>
          </cell>
          <cell r="V32">
            <v>49.6</v>
          </cell>
          <cell r="W32">
            <v>52.4</v>
          </cell>
          <cell r="X32">
            <v>63</v>
          </cell>
          <cell r="Y32">
            <v>43.4</v>
          </cell>
          <cell r="Z32">
            <v>50.6</v>
          </cell>
          <cell r="AA32" t="str">
            <v>есть дубль</v>
          </cell>
          <cell r="AB32">
            <v>26.25</v>
          </cell>
          <cell r="AC32">
            <v>12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354</v>
          </cell>
          <cell r="D33">
            <v>168</v>
          </cell>
          <cell r="E33">
            <v>173</v>
          </cell>
          <cell r="F33">
            <v>321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173</v>
          </cell>
          <cell r="K33">
            <v>0</v>
          </cell>
          <cell r="N33">
            <v>168</v>
          </cell>
          <cell r="O33">
            <v>34.6</v>
          </cell>
          <cell r="Q33">
            <v>0</v>
          </cell>
          <cell r="T33">
            <v>14.132947976878611</v>
          </cell>
          <cell r="U33">
            <v>14.132947976878611</v>
          </cell>
          <cell r="V33">
            <v>39.200000000000003</v>
          </cell>
          <cell r="W33">
            <v>42.6</v>
          </cell>
          <cell r="X33">
            <v>54.4</v>
          </cell>
          <cell r="Y33">
            <v>36.200000000000003</v>
          </cell>
          <cell r="Z33">
            <v>35.200000000000003</v>
          </cell>
          <cell r="AA33" t="str">
            <v>сети</v>
          </cell>
          <cell r="AB33">
            <v>0</v>
          </cell>
          <cell r="AC33">
            <v>12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51</v>
          </cell>
          <cell r="D34">
            <v>84</v>
          </cell>
          <cell r="E34">
            <v>91</v>
          </cell>
          <cell r="F34">
            <v>41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90</v>
          </cell>
          <cell r="K34">
            <v>1</v>
          </cell>
          <cell r="N34">
            <v>168</v>
          </cell>
          <cell r="O34">
            <v>18.2</v>
          </cell>
          <cell r="P34">
            <v>45.799999999999983</v>
          </cell>
          <cell r="Q34">
            <v>84</v>
          </cell>
          <cell r="T34">
            <v>16.098901098901099</v>
          </cell>
          <cell r="U34">
            <v>11.483516483516484</v>
          </cell>
          <cell r="V34">
            <v>19.399999999999999</v>
          </cell>
          <cell r="W34">
            <v>14.6</v>
          </cell>
          <cell r="X34">
            <v>10.199999999999999</v>
          </cell>
          <cell r="Y34">
            <v>16.8</v>
          </cell>
          <cell r="Z34">
            <v>13</v>
          </cell>
          <cell r="AA34" t="str">
            <v>сети</v>
          </cell>
          <cell r="AB34">
            <v>11.449999999999996</v>
          </cell>
          <cell r="AC34">
            <v>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272</v>
          </cell>
          <cell r="D35">
            <v>168</v>
          </cell>
          <cell r="E35">
            <v>86</v>
          </cell>
          <cell r="F35">
            <v>346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86</v>
          </cell>
          <cell r="K35">
            <v>0</v>
          </cell>
          <cell r="N35">
            <v>0</v>
          </cell>
          <cell r="O35">
            <v>17.2</v>
          </cell>
          <cell r="Q35">
            <v>0</v>
          </cell>
          <cell r="T35">
            <v>20.116279069767444</v>
          </cell>
          <cell r="U35">
            <v>20.116279069767444</v>
          </cell>
          <cell r="V35">
            <v>20.8</v>
          </cell>
          <cell r="W35">
            <v>29.2</v>
          </cell>
          <cell r="X35">
            <v>32.799999999999997</v>
          </cell>
          <cell r="Y35">
            <v>23.2</v>
          </cell>
          <cell r="Z35">
            <v>37.799999999999997</v>
          </cell>
          <cell r="AA35" t="str">
            <v>нужно увеличить продажи / сети</v>
          </cell>
          <cell r="AB35">
            <v>0</v>
          </cell>
          <cell r="AC35">
            <v>12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8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8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214</v>
          </cell>
          <cell r="D39">
            <v>192</v>
          </cell>
          <cell r="E39">
            <v>141</v>
          </cell>
          <cell r="F39">
            <v>238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143</v>
          </cell>
          <cell r="K39">
            <v>-2</v>
          </cell>
          <cell r="N39">
            <v>0</v>
          </cell>
          <cell r="O39">
            <v>28.2</v>
          </cell>
          <cell r="P39">
            <v>156.80000000000001</v>
          </cell>
          <cell r="Q39">
            <v>192</v>
          </cell>
          <cell r="T39">
            <v>15.24822695035461</v>
          </cell>
          <cell r="U39">
            <v>8.4397163120567384</v>
          </cell>
          <cell r="V39">
            <v>20.2</v>
          </cell>
          <cell r="W39">
            <v>29</v>
          </cell>
          <cell r="X39">
            <v>30.6</v>
          </cell>
          <cell r="Y39">
            <v>9.4</v>
          </cell>
          <cell r="Z39">
            <v>21</v>
          </cell>
          <cell r="AA39" t="str">
            <v>сети</v>
          </cell>
          <cell r="AB39">
            <v>117.60000000000001</v>
          </cell>
          <cell r="AC39">
            <v>8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16</v>
          </cell>
        </row>
        <row r="41">
          <cell r="A41" t="str">
            <v>Пельмени Бигбули #МЕГАВКУСИЩЕ с сочной грудинкой  ТМ Горячая штучка  флоу-пак сфера 0,7 кг.  Поком</v>
          </cell>
          <cell r="B41" t="str">
            <v>шт</v>
          </cell>
          <cell r="D41">
            <v>120</v>
          </cell>
          <cell r="E41">
            <v>120</v>
          </cell>
          <cell r="G41">
            <v>0.7</v>
          </cell>
          <cell r="H41">
            <v>180</v>
          </cell>
          <cell r="I41" t="str">
            <v>матрица</v>
          </cell>
          <cell r="J41">
            <v>145</v>
          </cell>
          <cell r="K41">
            <v>-25</v>
          </cell>
          <cell r="O41">
            <v>24</v>
          </cell>
          <cell r="P41">
            <v>336</v>
          </cell>
          <cell r="Q41">
            <v>360</v>
          </cell>
          <cell r="T41">
            <v>15</v>
          </cell>
          <cell r="U41">
            <v>0</v>
          </cell>
          <cell r="AB41">
            <v>235.2</v>
          </cell>
          <cell r="AC41">
            <v>10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16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557</v>
          </cell>
          <cell r="E43">
            <v>229</v>
          </cell>
          <cell r="F43">
            <v>317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233</v>
          </cell>
          <cell r="K43">
            <v>-4</v>
          </cell>
          <cell r="N43">
            <v>0</v>
          </cell>
          <cell r="O43">
            <v>45.8</v>
          </cell>
          <cell r="P43">
            <v>324.19999999999993</v>
          </cell>
          <cell r="Q43">
            <v>288</v>
          </cell>
          <cell r="T43">
            <v>13.209606986899564</v>
          </cell>
          <cell r="U43">
            <v>6.9213973799126638</v>
          </cell>
          <cell r="V43">
            <v>34.6</v>
          </cell>
          <cell r="W43">
            <v>45.2</v>
          </cell>
          <cell r="X43">
            <v>70.2</v>
          </cell>
          <cell r="Y43">
            <v>42</v>
          </cell>
          <cell r="Z43">
            <v>48.8</v>
          </cell>
          <cell r="AA43" t="str">
            <v>сети</v>
          </cell>
          <cell r="AB43">
            <v>291.77999999999997</v>
          </cell>
          <cell r="AC43">
            <v>8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507</v>
          </cell>
          <cell r="E44">
            <v>159</v>
          </cell>
          <cell r="F44">
            <v>332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162</v>
          </cell>
          <cell r="K44">
            <v>-3</v>
          </cell>
          <cell r="N44">
            <v>96</v>
          </cell>
          <cell r="O44">
            <v>31.8</v>
          </cell>
          <cell r="P44">
            <v>49</v>
          </cell>
          <cell r="Q44">
            <v>96</v>
          </cell>
          <cell r="T44">
            <v>16.477987421383649</v>
          </cell>
          <cell r="U44">
            <v>13.459119496855346</v>
          </cell>
          <cell r="V44">
            <v>41.2</v>
          </cell>
          <cell r="W44">
            <v>34</v>
          </cell>
          <cell r="X44">
            <v>58.8</v>
          </cell>
          <cell r="Y44">
            <v>47.6</v>
          </cell>
          <cell r="Z44">
            <v>32.6</v>
          </cell>
          <cell r="AA44" t="str">
            <v>сети</v>
          </cell>
          <cell r="AB44">
            <v>44.1</v>
          </cell>
          <cell r="AC44">
            <v>8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D45">
            <v>192</v>
          </cell>
          <cell r="E45">
            <v>12</v>
          </cell>
          <cell r="F45">
            <v>180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12</v>
          </cell>
          <cell r="K45">
            <v>0</v>
          </cell>
          <cell r="O45">
            <v>2.4</v>
          </cell>
          <cell r="Q45">
            <v>0</v>
          </cell>
          <cell r="T45">
            <v>75</v>
          </cell>
          <cell r="U45">
            <v>75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новинка</v>
          </cell>
          <cell r="AB45">
            <v>0</v>
          </cell>
          <cell r="AC45">
            <v>16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671</v>
          </cell>
          <cell r="E46">
            <v>349</v>
          </cell>
          <cell r="F46">
            <v>301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353</v>
          </cell>
          <cell r="K46">
            <v>-4</v>
          </cell>
          <cell r="O46">
            <v>69.8</v>
          </cell>
          <cell r="T46">
            <v>4.3123209169054446</v>
          </cell>
          <cell r="U46">
            <v>4.3123209169054446</v>
          </cell>
          <cell r="V46">
            <v>55.8</v>
          </cell>
          <cell r="W46">
            <v>64.400000000000006</v>
          </cell>
          <cell r="X46">
            <v>88</v>
          </cell>
          <cell r="Y46">
            <v>71.400000000000006</v>
          </cell>
          <cell r="Z46">
            <v>51.2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326</v>
          </cell>
          <cell r="E47">
            <v>79</v>
          </cell>
          <cell r="F47">
            <v>229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83</v>
          </cell>
          <cell r="K47">
            <v>-4</v>
          </cell>
          <cell r="O47">
            <v>15.8</v>
          </cell>
          <cell r="T47">
            <v>14.493670886075948</v>
          </cell>
          <cell r="U47">
            <v>14.493670886075948</v>
          </cell>
          <cell r="V47">
            <v>13.8</v>
          </cell>
          <cell r="W47">
            <v>17.399999999999999</v>
          </cell>
          <cell r="X47">
            <v>37.799999999999997</v>
          </cell>
          <cell r="Y47">
            <v>15.2</v>
          </cell>
          <cell r="Z47">
            <v>7.8</v>
          </cell>
          <cell r="AA47" t="str">
            <v>нужно увеличить продажи / 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820</v>
          </cell>
          <cell r="D48">
            <v>780</v>
          </cell>
          <cell r="E48">
            <v>630</v>
          </cell>
          <cell r="F48">
            <v>840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635</v>
          </cell>
          <cell r="K48">
            <v>-5</v>
          </cell>
          <cell r="N48">
            <v>240</v>
          </cell>
          <cell r="O48">
            <v>126</v>
          </cell>
          <cell r="P48">
            <v>684</v>
          </cell>
          <cell r="Q48">
            <v>660</v>
          </cell>
          <cell r="T48">
            <v>13.80952380952381</v>
          </cell>
          <cell r="U48">
            <v>8.5714285714285712</v>
          </cell>
          <cell r="V48">
            <v>111</v>
          </cell>
          <cell r="W48">
            <v>140</v>
          </cell>
          <cell r="X48">
            <v>142</v>
          </cell>
          <cell r="Y48">
            <v>125</v>
          </cell>
          <cell r="Z48">
            <v>122</v>
          </cell>
          <cell r="AB48">
            <v>684</v>
          </cell>
          <cell r="AC48">
            <v>5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D49">
            <v>192</v>
          </cell>
          <cell r="E49">
            <v>8</v>
          </cell>
          <cell r="F49">
            <v>184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8</v>
          </cell>
          <cell r="K49">
            <v>0</v>
          </cell>
          <cell r="O49">
            <v>1.6</v>
          </cell>
          <cell r="Q49">
            <v>0</v>
          </cell>
          <cell r="T49">
            <v>115</v>
          </cell>
          <cell r="U49">
            <v>115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16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D50">
            <v>120</v>
          </cell>
          <cell r="E50">
            <v>10</v>
          </cell>
          <cell r="F50">
            <v>110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</v>
          </cell>
          <cell r="K50">
            <v>2</v>
          </cell>
          <cell r="O50">
            <v>2</v>
          </cell>
          <cell r="Q50">
            <v>0</v>
          </cell>
          <cell r="T50">
            <v>55</v>
          </cell>
          <cell r="U50">
            <v>55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0</v>
          </cell>
          <cell r="AC50">
            <v>10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1289</v>
          </cell>
          <cell r="E51">
            <v>842</v>
          </cell>
          <cell r="F51">
            <v>227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847</v>
          </cell>
          <cell r="K51">
            <v>-5</v>
          </cell>
          <cell r="O51">
            <v>168.4</v>
          </cell>
          <cell r="T51">
            <v>1.347980997624703</v>
          </cell>
          <cell r="U51">
            <v>1.347980997624703</v>
          </cell>
          <cell r="V51">
            <v>144</v>
          </cell>
          <cell r="W51">
            <v>189.6</v>
          </cell>
          <cell r="X51">
            <v>197</v>
          </cell>
          <cell r="Y51">
            <v>181.2</v>
          </cell>
          <cell r="Z51">
            <v>179.6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312</v>
          </cell>
          <cell r="E52">
            <v>167</v>
          </cell>
          <cell r="F52">
            <v>134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171</v>
          </cell>
          <cell r="K52">
            <v>-4</v>
          </cell>
          <cell r="O52">
            <v>33.4</v>
          </cell>
          <cell r="T52">
            <v>4.0119760479041915</v>
          </cell>
          <cell r="U52">
            <v>4.0119760479041915</v>
          </cell>
          <cell r="V52">
            <v>35.4</v>
          </cell>
          <cell r="W52">
            <v>30.2</v>
          </cell>
          <cell r="X52">
            <v>52</v>
          </cell>
          <cell r="Y52">
            <v>35</v>
          </cell>
          <cell r="Z52">
            <v>23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D53">
            <v>192</v>
          </cell>
          <cell r="E53">
            <v>8</v>
          </cell>
          <cell r="F53">
            <v>184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8</v>
          </cell>
          <cell r="K53">
            <v>0</v>
          </cell>
          <cell r="O53">
            <v>1.6</v>
          </cell>
          <cell r="Q53">
            <v>0</v>
          </cell>
          <cell r="T53">
            <v>115</v>
          </cell>
          <cell r="U53">
            <v>115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D54">
            <v>120</v>
          </cell>
          <cell r="E54">
            <v>10</v>
          </cell>
          <cell r="F54">
            <v>110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8</v>
          </cell>
          <cell r="K54">
            <v>2</v>
          </cell>
          <cell r="O54">
            <v>2</v>
          </cell>
          <cell r="Q54">
            <v>0</v>
          </cell>
          <cell r="T54">
            <v>55</v>
          </cell>
          <cell r="U54">
            <v>55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0</v>
          </cell>
          <cell r="AC54">
            <v>10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22</v>
          </cell>
          <cell r="E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25</v>
          </cell>
          <cell r="K55">
            <v>-5</v>
          </cell>
          <cell r="O55">
            <v>4</v>
          </cell>
          <cell r="T55">
            <v>0</v>
          </cell>
          <cell r="U55">
            <v>0</v>
          </cell>
          <cell r="V55">
            <v>7</v>
          </cell>
          <cell r="W55">
            <v>14.2</v>
          </cell>
          <cell r="X55">
            <v>11</v>
          </cell>
          <cell r="Y55">
            <v>12.6</v>
          </cell>
          <cell r="Z55">
            <v>11.8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58</v>
          </cell>
          <cell r="D56">
            <v>840</v>
          </cell>
          <cell r="E56">
            <v>220</v>
          </cell>
          <cell r="F56">
            <v>620</v>
          </cell>
          <cell r="G56">
            <v>0.7</v>
          </cell>
          <cell r="H56">
            <v>180</v>
          </cell>
          <cell r="I56" t="str">
            <v>матрица / Общий прайс</v>
          </cell>
          <cell r="J56">
            <v>220</v>
          </cell>
          <cell r="K56">
            <v>0</v>
          </cell>
          <cell r="N56">
            <v>0</v>
          </cell>
          <cell r="O56">
            <v>44</v>
          </cell>
          <cell r="Q56">
            <v>0</v>
          </cell>
          <cell r="T56">
            <v>14.090909090909092</v>
          </cell>
          <cell r="U56">
            <v>14.090909090909092</v>
          </cell>
          <cell r="V56">
            <v>50.4</v>
          </cell>
          <cell r="W56">
            <v>74.8</v>
          </cell>
          <cell r="X56">
            <v>37.200000000000003</v>
          </cell>
          <cell r="Y56">
            <v>22.8</v>
          </cell>
          <cell r="Z56">
            <v>45.4</v>
          </cell>
          <cell r="AB56">
            <v>0</v>
          </cell>
          <cell r="AC56">
            <v>10</v>
          </cell>
        </row>
        <row r="57">
          <cell r="A57" t="str">
            <v>Пельмени Жемчужные ТМ Зареченские ТС Зареченские продукты флоу-пак сфера 1,0 кг.  Поком</v>
          </cell>
          <cell r="B57" t="str">
            <v>шт</v>
          </cell>
          <cell r="C57">
            <v>77</v>
          </cell>
          <cell r="E57">
            <v>47</v>
          </cell>
          <cell r="F57">
            <v>30</v>
          </cell>
          <cell r="G57">
            <v>1</v>
          </cell>
          <cell r="H57">
            <v>180</v>
          </cell>
          <cell r="I57" t="str">
            <v>Общий прайс</v>
          </cell>
          <cell r="J57">
            <v>45</v>
          </cell>
          <cell r="K57">
            <v>2</v>
          </cell>
          <cell r="N57">
            <v>72</v>
          </cell>
          <cell r="O57">
            <v>9.4</v>
          </cell>
          <cell r="P57">
            <v>39</v>
          </cell>
          <cell r="Q57">
            <v>72</v>
          </cell>
          <cell r="T57">
            <v>18.51063829787234</v>
          </cell>
          <cell r="U57">
            <v>10.851063829787234</v>
          </cell>
          <cell r="V57">
            <v>7.2</v>
          </cell>
          <cell r="W57">
            <v>6.4</v>
          </cell>
          <cell r="X57">
            <v>9.6</v>
          </cell>
          <cell r="Y57">
            <v>10.4</v>
          </cell>
          <cell r="Z57">
            <v>11</v>
          </cell>
          <cell r="AB57">
            <v>39</v>
          </cell>
          <cell r="AC57">
            <v>6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55</v>
          </cell>
          <cell r="E58">
            <v>37</v>
          </cell>
          <cell r="F58">
            <v>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49</v>
          </cell>
          <cell r="K58">
            <v>-12</v>
          </cell>
          <cell r="N58">
            <v>96</v>
          </cell>
          <cell r="O58">
            <v>7.4</v>
          </cell>
          <cell r="Q58">
            <v>0</v>
          </cell>
          <cell r="T58">
            <v>13.918918918918918</v>
          </cell>
          <cell r="U58">
            <v>13.918918918918918</v>
          </cell>
          <cell r="V58">
            <v>6.6</v>
          </cell>
          <cell r="W58">
            <v>6.4</v>
          </cell>
          <cell r="X58">
            <v>7.4</v>
          </cell>
          <cell r="Y58">
            <v>9.8000000000000007</v>
          </cell>
          <cell r="Z58">
            <v>11</v>
          </cell>
          <cell r="AA58" t="str">
            <v>сети</v>
          </cell>
          <cell r="AB58">
            <v>0</v>
          </cell>
          <cell r="AC58">
            <v>8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44</v>
          </cell>
          <cell r="D59">
            <v>96</v>
          </cell>
          <cell r="E59">
            <v>21</v>
          </cell>
          <cell r="F59">
            <v>114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23</v>
          </cell>
          <cell r="K59">
            <v>-2</v>
          </cell>
          <cell r="N59">
            <v>0</v>
          </cell>
          <cell r="O59">
            <v>4.2</v>
          </cell>
          <cell r="Q59">
            <v>0</v>
          </cell>
          <cell r="T59">
            <v>27.142857142857142</v>
          </cell>
          <cell r="U59">
            <v>27.142857142857142</v>
          </cell>
          <cell r="V59">
            <v>0.6</v>
          </cell>
          <cell r="W59">
            <v>4.5999999999999996</v>
          </cell>
          <cell r="X59">
            <v>3</v>
          </cell>
          <cell r="Y59">
            <v>3</v>
          </cell>
          <cell r="Z59">
            <v>5.6</v>
          </cell>
          <cell r="AA59" t="str">
            <v>нужно увеличить продажи / сети</v>
          </cell>
          <cell r="AB59">
            <v>0</v>
          </cell>
          <cell r="AC59">
            <v>8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70</v>
          </cell>
          <cell r="E60">
            <v>14</v>
          </cell>
          <cell r="F60">
            <v>43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14</v>
          </cell>
          <cell r="K60">
            <v>0</v>
          </cell>
          <cell r="N60">
            <v>0</v>
          </cell>
          <cell r="O60">
            <v>2.8</v>
          </cell>
          <cell r="Q60">
            <v>0</v>
          </cell>
          <cell r="T60">
            <v>15.357142857142858</v>
          </cell>
          <cell r="U60">
            <v>15.357142857142858</v>
          </cell>
          <cell r="V60">
            <v>4.2</v>
          </cell>
          <cell r="W60">
            <v>1.4</v>
          </cell>
          <cell r="X60">
            <v>3.4</v>
          </cell>
          <cell r="Y60">
            <v>3.4</v>
          </cell>
          <cell r="Z60">
            <v>7.6</v>
          </cell>
          <cell r="AA60" t="str">
            <v>нужно увеличить продажи!!! / сети</v>
          </cell>
          <cell r="AB60">
            <v>0</v>
          </cell>
          <cell r="AC60">
            <v>8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754</v>
          </cell>
          <cell r="D61">
            <v>192</v>
          </cell>
          <cell r="E61">
            <v>390</v>
          </cell>
          <cell r="F61">
            <v>457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391</v>
          </cell>
          <cell r="K61">
            <v>-1</v>
          </cell>
          <cell r="N61">
            <v>0</v>
          </cell>
          <cell r="O61">
            <v>78</v>
          </cell>
          <cell r="P61">
            <v>635</v>
          </cell>
          <cell r="Q61">
            <v>672</v>
          </cell>
          <cell r="T61">
            <v>14.474358974358974</v>
          </cell>
          <cell r="U61">
            <v>5.8589743589743586</v>
          </cell>
          <cell r="V61">
            <v>60.6</v>
          </cell>
          <cell r="W61">
            <v>78.400000000000006</v>
          </cell>
          <cell r="X61">
            <v>96</v>
          </cell>
          <cell r="Y61">
            <v>63.8</v>
          </cell>
          <cell r="Z61">
            <v>72.8</v>
          </cell>
          <cell r="AA61" t="str">
            <v>сети</v>
          </cell>
          <cell r="AB61">
            <v>444.5</v>
          </cell>
          <cell r="AC61">
            <v>8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224</v>
          </cell>
          <cell r="E62">
            <v>67</v>
          </cell>
          <cell r="F62">
            <v>145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69</v>
          </cell>
          <cell r="K62">
            <v>-2</v>
          </cell>
          <cell r="N62">
            <v>0</v>
          </cell>
          <cell r="O62">
            <v>13.4</v>
          </cell>
          <cell r="P62">
            <v>56</v>
          </cell>
          <cell r="Q62">
            <v>96</v>
          </cell>
          <cell r="T62">
            <v>17.985074626865671</v>
          </cell>
          <cell r="U62">
            <v>10.82089552238806</v>
          </cell>
          <cell r="V62">
            <v>8.8000000000000007</v>
          </cell>
          <cell r="W62">
            <v>12</v>
          </cell>
          <cell r="X62">
            <v>19.8</v>
          </cell>
          <cell r="Y62">
            <v>3.6</v>
          </cell>
          <cell r="Z62">
            <v>12.2</v>
          </cell>
          <cell r="AA62" t="str">
            <v>нужно увеличить продажи / сети</v>
          </cell>
          <cell r="AB62">
            <v>50.4</v>
          </cell>
          <cell r="AC62">
            <v>8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198</v>
          </cell>
          <cell r="E63">
            <v>66</v>
          </cell>
          <cell r="F63">
            <v>121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68</v>
          </cell>
          <cell r="K63">
            <v>-2</v>
          </cell>
          <cell r="N63">
            <v>0</v>
          </cell>
          <cell r="O63">
            <v>13.2</v>
          </cell>
          <cell r="P63">
            <v>63.799999999999983</v>
          </cell>
          <cell r="Q63">
            <v>96</v>
          </cell>
          <cell r="T63">
            <v>16.439393939393941</v>
          </cell>
          <cell r="U63">
            <v>9.1666666666666679</v>
          </cell>
          <cell r="V63">
            <v>6</v>
          </cell>
          <cell r="W63">
            <v>11.6</v>
          </cell>
          <cell r="X63">
            <v>17.399999999999999</v>
          </cell>
          <cell r="Y63">
            <v>9.8000000000000007</v>
          </cell>
          <cell r="Z63">
            <v>7.8</v>
          </cell>
          <cell r="AB63">
            <v>57.419999999999987</v>
          </cell>
          <cell r="AC63">
            <v>8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925</v>
          </cell>
          <cell r="D64">
            <v>1020</v>
          </cell>
          <cell r="E64">
            <v>860</v>
          </cell>
          <cell r="F64">
            <v>940</v>
          </cell>
          <cell r="G64">
            <v>1</v>
          </cell>
          <cell r="H64">
            <v>180</v>
          </cell>
          <cell r="I64" t="str">
            <v>матрица</v>
          </cell>
          <cell r="J64">
            <v>855</v>
          </cell>
          <cell r="K64">
            <v>5</v>
          </cell>
          <cell r="N64">
            <v>360</v>
          </cell>
          <cell r="O64">
            <v>172</v>
          </cell>
          <cell r="P64">
            <v>1108</v>
          </cell>
          <cell r="Q64">
            <v>1080</v>
          </cell>
          <cell r="T64">
            <v>13.837209302325581</v>
          </cell>
          <cell r="U64">
            <v>7.558139534883721</v>
          </cell>
          <cell r="V64">
            <v>156</v>
          </cell>
          <cell r="W64">
            <v>173</v>
          </cell>
          <cell r="X64">
            <v>172</v>
          </cell>
          <cell r="Y64">
            <v>167</v>
          </cell>
          <cell r="Z64">
            <v>166</v>
          </cell>
          <cell r="AB64">
            <v>1108</v>
          </cell>
          <cell r="AC64">
            <v>5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C65">
            <v>344</v>
          </cell>
          <cell r="E65">
            <v>215</v>
          </cell>
          <cell r="F65">
            <v>109</v>
          </cell>
          <cell r="G65">
            <v>1</v>
          </cell>
          <cell r="H65">
            <v>180</v>
          </cell>
          <cell r="I65" t="str">
            <v>матрица</v>
          </cell>
          <cell r="J65">
            <v>215</v>
          </cell>
          <cell r="K65">
            <v>0</v>
          </cell>
          <cell r="N65">
            <v>0</v>
          </cell>
          <cell r="O65">
            <v>43</v>
          </cell>
          <cell r="P65">
            <v>493</v>
          </cell>
          <cell r="Q65">
            <v>480</v>
          </cell>
          <cell r="T65">
            <v>13.697674418604651</v>
          </cell>
          <cell r="U65">
            <v>2.5348837209302326</v>
          </cell>
          <cell r="V65">
            <v>19.399999999999999</v>
          </cell>
          <cell r="W65">
            <v>26.2</v>
          </cell>
          <cell r="X65">
            <v>41.4</v>
          </cell>
          <cell r="Y65">
            <v>24.6</v>
          </cell>
          <cell r="Z65">
            <v>27.4</v>
          </cell>
          <cell r="AB65">
            <v>493</v>
          </cell>
          <cell r="AC65">
            <v>5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8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8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3.7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625</v>
          </cell>
          <cell r="D70">
            <v>840</v>
          </cell>
          <cell r="E70">
            <v>421</v>
          </cell>
          <cell r="F70">
            <v>987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424</v>
          </cell>
          <cell r="K70">
            <v>-3</v>
          </cell>
          <cell r="N70">
            <v>0</v>
          </cell>
          <cell r="O70">
            <v>84.2</v>
          </cell>
          <cell r="P70">
            <v>191.79999999999995</v>
          </cell>
          <cell r="Q70">
            <v>168</v>
          </cell>
          <cell r="T70">
            <v>13.717339667458432</v>
          </cell>
          <cell r="U70">
            <v>11.722090261282659</v>
          </cell>
          <cell r="V70">
            <v>87.8</v>
          </cell>
          <cell r="W70">
            <v>120.8</v>
          </cell>
          <cell r="X70">
            <v>114.6</v>
          </cell>
          <cell r="Y70">
            <v>68.400000000000006</v>
          </cell>
          <cell r="Z70">
            <v>98.8</v>
          </cell>
          <cell r="AA70" t="str">
            <v>сети</v>
          </cell>
          <cell r="AB70">
            <v>47.949999999999989</v>
          </cell>
          <cell r="AC70">
            <v>12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483</v>
          </cell>
          <cell r="D71">
            <v>168</v>
          </cell>
          <cell r="E71">
            <v>307</v>
          </cell>
          <cell r="F71">
            <v>260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308</v>
          </cell>
          <cell r="K71">
            <v>-1</v>
          </cell>
          <cell r="N71">
            <v>504</v>
          </cell>
          <cell r="O71">
            <v>61.4</v>
          </cell>
          <cell r="P71">
            <v>95.600000000000023</v>
          </cell>
          <cell r="Q71">
            <v>168</v>
          </cell>
          <cell r="T71">
            <v>15.17915309446254</v>
          </cell>
          <cell r="U71">
            <v>12.44299674267101</v>
          </cell>
          <cell r="V71">
            <v>82.4</v>
          </cell>
          <cell r="W71">
            <v>59.2</v>
          </cell>
          <cell r="X71">
            <v>72</v>
          </cell>
          <cell r="Y71">
            <v>99.8</v>
          </cell>
          <cell r="Z71">
            <v>98.2</v>
          </cell>
          <cell r="AA71" t="str">
            <v>сети</v>
          </cell>
          <cell r="AB71">
            <v>28.680000000000007</v>
          </cell>
          <cell r="AC71">
            <v>12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88.2</v>
          </cell>
          <cell r="D72">
            <v>129.6</v>
          </cell>
          <cell r="E72">
            <v>95.4</v>
          </cell>
          <cell r="F72">
            <v>95.4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95.5</v>
          </cell>
          <cell r="K72">
            <v>-9.9999999999994316E-2</v>
          </cell>
          <cell r="N72">
            <v>0</v>
          </cell>
          <cell r="O72">
            <v>19.080000000000002</v>
          </cell>
          <cell r="P72">
            <v>171.72</v>
          </cell>
          <cell r="Q72">
            <v>162</v>
          </cell>
          <cell r="T72">
            <v>13.490566037735846</v>
          </cell>
          <cell r="U72">
            <v>5</v>
          </cell>
          <cell r="V72">
            <v>12.6</v>
          </cell>
          <cell r="W72">
            <v>17.28</v>
          </cell>
          <cell r="X72">
            <v>15.12</v>
          </cell>
          <cell r="Y72">
            <v>13.32</v>
          </cell>
          <cell r="Z72">
            <v>2.88</v>
          </cell>
          <cell r="AB72">
            <v>171.72</v>
          </cell>
          <cell r="AC72">
            <v>1.8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391</v>
          </cell>
          <cell r="D73">
            <v>504</v>
          </cell>
          <cell r="E73">
            <v>311</v>
          </cell>
          <cell r="F73">
            <v>532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310</v>
          </cell>
          <cell r="K73">
            <v>1</v>
          </cell>
          <cell r="N73">
            <v>336</v>
          </cell>
          <cell r="O73">
            <v>62.2</v>
          </cell>
          <cell r="Q73">
            <v>0</v>
          </cell>
          <cell r="T73">
            <v>13.954983922829582</v>
          </cell>
          <cell r="U73">
            <v>13.954983922829582</v>
          </cell>
          <cell r="V73">
            <v>80.400000000000006</v>
          </cell>
          <cell r="W73">
            <v>83.8</v>
          </cell>
          <cell r="X73">
            <v>78.400000000000006</v>
          </cell>
          <cell r="Y73">
            <v>97</v>
          </cell>
          <cell r="Z73">
            <v>109.2</v>
          </cell>
          <cell r="AA73" t="str">
            <v>сети</v>
          </cell>
          <cell r="AB73">
            <v>0</v>
          </cell>
          <cell r="AC73">
            <v>12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54</v>
          </cell>
          <cell r="E74">
            <v>11</v>
          </cell>
          <cell r="F74">
            <v>42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10</v>
          </cell>
          <cell r="K74">
            <v>1</v>
          </cell>
          <cell r="O74">
            <v>2.2000000000000002</v>
          </cell>
          <cell r="T74">
            <v>19.09090909090909</v>
          </cell>
          <cell r="U74">
            <v>19.09090909090909</v>
          </cell>
          <cell r="V74">
            <v>3</v>
          </cell>
          <cell r="W74">
            <v>5.8</v>
          </cell>
          <cell r="X74">
            <v>8.8000000000000007</v>
          </cell>
          <cell r="Y74">
            <v>2.8</v>
          </cell>
          <cell r="Z74">
            <v>3.4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65</v>
          </cell>
          <cell r="D75">
            <v>196</v>
          </cell>
          <cell r="E75">
            <v>44</v>
          </cell>
          <cell r="F75">
            <v>217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42</v>
          </cell>
          <cell r="K75">
            <v>2</v>
          </cell>
          <cell r="N75">
            <v>0</v>
          </cell>
          <cell r="O75">
            <v>8.8000000000000007</v>
          </cell>
          <cell r="Q75">
            <v>0</v>
          </cell>
          <cell r="T75">
            <v>24.659090909090907</v>
          </cell>
          <cell r="U75">
            <v>24.659090909090907</v>
          </cell>
          <cell r="V75">
            <v>5.6</v>
          </cell>
          <cell r="W75">
            <v>11.2</v>
          </cell>
          <cell r="X75">
            <v>9.1999999999999993</v>
          </cell>
          <cell r="Y75">
            <v>8.8000000000000007</v>
          </cell>
          <cell r="Z75">
            <v>12.6</v>
          </cell>
          <cell r="AA75" t="str">
            <v>нужно увеличить продажи</v>
          </cell>
          <cell r="AB75">
            <v>0</v>
          </cell>
          <cell r="AC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189</v>
          </cell>
          <cell r="D76">
            <v>224</v>
          </cell>
          <cell r="E76">
            <v>103</v>
          </cell>
          <cell r="F76">
            <v>270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107</v>
          </cell>
          <cell r="K76">
            <v>-4</v>
          </cell>
          <cell r="N76">
            <v>112</v>
          </cell>
          <cell r="O76">
            <v>20.6</v>
          </cell>
          <cell r="Q76">
            <v>0</v>
          </cell>
          <cell r="T76">
            <v>18.543689320388349</v>
          </cell>
          <cell r="U76">
            <v>18.543689320388349</v>
          </cell>
          <cell r="V76">
            <v>27</v>
          </cell>
          <cell r="W76">
            <v>30.8</v>
          </cell>
          <cell r="X76">
            <v>24.4</v>
          </cell>
          <cell r="Y76">
            <v>21</v>
          </cell>
          <cell r="Z76">
            <v>38.6</v>
          </cell>
          <cell r="AB76">
            <v>0</v>
          </cell>
          <cell r="AC76">
            <v>8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649</v>
          </cell>
          <cell r="D77">
            <v>840</v>
          </cell>
          <cell r="E77">
            <v>375</v>
          </cell>
          <cell r="F77">
            <v>1029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375</v>
          </cell>
          <cell r="K77">
            <v>0</v>
          </cell>
          <cell r="N77">
            <v>168</v>
          </cell>
          <cell r="O77">
            <v>75</v>
          </cell>
          <cell r="Q77">
            <v>0</v>
          </cell>
          <cell r="T77">
            <v>15.96</v>
          </cell>
          <cell r="U77">
            <v>15.96</v>
          </cell>
          <cell r="V77">
            <v>116.4</v>
          </cell>
          <cell r="W77">
            <v>128.80000000000001</v>
          </cell>
          <cell r="X77">
            <v>134.19999999999999</v>
          </cell>
          <cell r="Y77">
            <v>119.6</v>
          </cell>
          <cell r="Z77">
            <v>115.4</v>
          </cell>
          <cell r="AA77" t="str">
            <v>сети</v>
          </cell>
          <cell r="AB77">
            <v>0</v>
          </cell>
          <cell r="AC77">
            <v>12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950</v>
          </cell>
          <cell r="D78">
            <v>840</v>
          </cell>
          <cell r="E78">
            <v>543</v>
          </cell>
          <cell r="F78">
            <v>1134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543</v>
          </cell>
          <cell r="K78">
            <v>0</v>
          </cell>
          <cell r="N78">
            <v>0</v>
          </cell>
          <cell r="O78">
            <v>108.6</v>
          </cell>
          <cell r="P78">
            <v>386.39999999999986</v>
          </cell>
          <cell r="Q78">
            <v>336</v>
          </cell>
          <cell r="T78">
            <v>13.535911602209945</v>
          </cell>
          <cell r="U78">
            <v>10.441988950276244</v>
          </cell>
          <cell r="V78">
            <v>108.8</v>
          </cell>
          <cell r="W78">
            <v>139.80000000000001</v>
          </cell>
          <cell r="X78">
            <v>152.6</v>
          </cell>
          <cell r="Y78">
            <v>119.8</v>
          </cell>
          <cell r="Z78">
            <v>143.80000000000001</v>
          </cell>
          <cell r="AA78" t="str">
            <v>сети</v>
          </cell>
          <cell r="AB78">
            <v>96.599999999999966</v>
          </cell>
          <cell r="AC78">
            <v>12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189</v>
          </cell>
          <cell r="E79">
            <v>51.3</v>
          </cell>
          <cell r="F79">
            <v>113.4</v>
          </cell>
          <cell r="G79">
            <v>1</v>
          </cell>
          <cell r="H79">
            <v>180</v>
          </cell>
          <cell r="I79" t="str">
            <v>матрица</v>
          </cell>
          <cell r="J79">
            <v>51.5</v>
          </cell>
          <cell r="K79">
            <v>-0.20000000000000284</v>
          </cell>
          <cell r="N79">
            <v>0</v>
          </cell>
          <cell r="O79">
            <v>10.26</v>
          </cell>
          <cell r="P79">
            <v>30.239999999999981</v>
          </cell>
          <cell r="Q79">
            <v>37.800000000000004</v>
          </cell>
          <cell r="T79">
            <v>14.736842105263159</v>
          </cell>
          <cell r="U79">
            <v>11.05263157894737</v>
          </cell>
          <cell r="V79">
            <v>7.56</v>
          </cell>
          <cell r="W79">
            <v>11.88</v>
          </cell>
          <cell r="X79">
            <v>19.440000000000001</v>
          </cell>
          <cell r="Y79">
            <v>23.76</v>
          </cell>
          <cell r="Z79">
            <v>14.04</v>
          </cell>
          <cell r="AB79">
            <v>30.239999999999981</v>
          </cell>
          <cell r="AC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135</v>
          </cell>
          <cell r="E80">
            <v>375</v>
          </cell>
          <cell r="F80">
            <v>1035</v>
          </cell>
          <cell r="G80">
            <v>1</v>
          </cell>
          <cell r="H80">
            <v>180</v>
          </cell>
          <cell r="I80" t="str">
            <v>матрица</v>
          </cell>
          <cell r="J80">
            <v>125</v>
          </cell>
          <cell r="K80">
            <v>250</v>
          </cell>
          <cell r="N80">
            <v>180</v>
          </cell>
          <cell r="O80">
            <v>75</v>
          </cell>
          <cell r="Q80">
            <v>0</v>
          </cell>
          <cell r="T80">
            <v>16.2</v>
          </cell>
          <cell r="U80">
            <v>16.2</v>
          </cell>
          <cell r="V80">
            <v>114</v>
          </cell>
          <cell r="W80">
            <v>132</v>
          </cell>
          <cell r="X80">
            <v>103</v>
          </cell>
          <cell r="Y80">
            <v>85</v>
          </cell>
          <cell r="Z80">
            <v>107</v>
          </cell>
          <cell r="AA80" t="str">
            <v>есть дубль</v>
          </cell>
          <cell r="AB80">
            <v>0</v>
          </cell>
          <cell r="AC80">
            <v>5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135</v>
          </cell>
          <cell r="D81">
            <v>1260</v>
          </cell>
          <cell r="E81">
            <v>250</v>
          </cell>
          <cell r="F81">
            <v>1085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255</v>
          </cell>
          <cell r="K81">
            <v>-5</v>
          </cell>
          <cell r="O81">
            <v>50</v>
          </cell>
          <cell r="T81">
            <v>21.7</v>
          </cell>
          <cell r="U81">
            <v>21.7</v>
          </cell>
          <cell r="V81">
            <v>69</v>
          </cell>
          <cell r="W81">
            <v>94</v>
          </cell>
          <cell r="X81">
            <v>92</v>
          </cell>
          <cell r="Y81">
            <v>71</v>
          </cell>
          <cell r="Z81">
            <v>88</v>
          </cell>
          <cell r="AA81" t="str">
            <v>дубль / не правильно ставится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363</v>
          </cell>
          <cell r="E82">
            <v>209</v>
          </cell>
          <cell r="F82">
            <v>154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211</v>
          </cell>
          <cell r="K82">
            <v>-2</v>
          </cell>
          <cell r="N82">
            <v>792</v>
          </cell>
          <cell r="O82">
            <v>41.8</v>
          </cell>
          <cell r="Q82">
            <v>0</v>
          </cell>
          <cell r="T82">
            <v>22.631578947368421</v>
          </cell>
          <cell r="U82">
            <v>22.631578947368421</v>
          </cell>
          <cell r="V82">
            <v>85.8</v>
          </cell>
          <cell r="W82">
            <v>8.4</v>
          </cell>
          <cell r="X82">
            <v>90.6</v>
          </cell>
          <cell r="Y82">
            <v>8.6</v>
          </cell>
          <cell r="Z82">
            <v>15.2</v>
          </cell>
          <cell r="AA82" t="str">
            <v>сети</v>
          </cell>
          <cell r="AB82">
            <v>0</v>
          </cell>
          <cell r="AC82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54.28515625" customWidth="1"/>
    <col min="2" max="2" width="3.28515625" customWidth="1"/>
    <col min="3" max="6" width="6.42578125" customWidth="1"/>
    <col min="7" max="7" width="4.85546875" style="8" customWidth="1"/>
    <col min="8" max="8" width="4.85546875" customWidth="1"/>
    <col min="9" max="9" width="12.42578125" customWidth="1"/>
    <col min="10" max="11" width="6.85546875" customWidth="1"/>
    <col min="12" max="13" width="0.85546875" customWidth="1"/>
    <col min="14" max="15" width="6.85546875" customWidth="1"/>
    <col min="16" max="17" width="10.42578125" customWidth="1"/>
    <col min="18" max="18" width="6.85546875" customWidth="1"/>
    <col min="19" max="19" width="8.7109375" customWidth="1"/>
    <col min="20" max="21" width="5.7109375" customWidth="1"/>
    <col min="22" max="26" width="6.140625" customWidth="1"/>
    <col min="27" max="27" width="12.5703125" customWidth="1"/>
    <col min="28" max="28" width="6.42578125" customWidth="1"/>
    <col min="29" max="29" width="6.42578125" style="8" customWidth="1"/>
    <col min="30" max="30" width="7.28515625" style="13" customWidth="1"/>
    <col min="31" max="33" width="6.42578125" customWidth="1"/>
    <col min="34" max="34" width="6.42578125" style="35" customWidth="1"/>
    <col min="35" max="35" width="8" customWidth="1"/>
    <col min="36" max="36" width="9.85546875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5"/>
      <c r="Q1" s="1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3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125</v>
      </c>
      <c r="Q2" s="16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7" t="s">
        <v>125</v>
      </c>
      <c r="AC2" s="18"/>
      <c r="AD2" s="19"/>
      <c r="AE2" s="20" t="s">
        <v>126</v>
      </c>
      <c r="AF2" s="1"/>
      <c r="AG2" s="1"/>
      <c r="AH2" s="33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121</v>
      </c>
      <c r="AG3" s="14" t="s">
        <v>122</v>
      </c>
      <c r="AH3" s="33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130</v>
      </c>
      <c r="AE4" s="1"/>
      <c r="AF4" s="1"/>
      <c r="AG4" s="1"/>
      <c r="AH4" s="33" t="s">
        <v>123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19063.900000000001</v>
      </c>
      <c r="F5" s="4">
        <f>SUM(F6:F499)</f>
        <v>19894.599999999999</v>
      </c>
      <c r="G5" s="6"/>
      <c r="H5" s="1"/>
      <c r="I5" s="1"/>
      <c r="J5" s="4">
        <f t="shared" ref="J5:R5" si="0">SUM(J6:J499)</f>
        <v>19683.799999999996</v>
      </c>
      <c r="K5" s="4">
        <f t="shared" si="0"/>
        <v>-619.90000000000009</v>
      </c>
      <c r="L5" s="4">
        <f t="shared" si="0"/>
        <v>0</v>
      </c>
      <c r="M5" s="4">
        <f t="shared" si="0"/>
        <v>0</v>
      </c>
      <c r="N5" s="4">
        <f t="shared" si="0"/>
        <v>23977.599999999999</v>
      </c>
      <c r="O5" s="4">
        <f t="shared" si="0"/>
        <v>3812.7799999999997</v>
      </c>
      <c r="P5" s="4">
        <f t="shared" si="0"/>
        <v>14385.28</v>
      </c>
      <c r="Q5" s="4">
        <f t="shared" si="0"/>
        <v>14786.6</v>
      </c>
      <c r="R5" s="4">
        <f t="shared" si="0"/>
        <v>0</v>
      </c>
      <c r="S5" s="1"/>
      <c r="T5" s="1"/>
      <c r="U5" s="1"/>
      <c r="V5" s="4">
        <f>SUM(V6:V499)</f>
        <v>3985.559999999999</v>
      </c>
      <c r="W5" s="4">
        <f>SUM(W6:W499)</f>
        <v>3563.2600000000007</v>
      </c>
      <c r="X5" s="4">
        <f>SUM(X6:X499)</f>
        <v>5143.0000000000009</v>
      </c>
      <c r="Y5" s="4">
        <f>SUM(Y6:Y499)</f>
        <v>3332.0999999999995</v>
      </c>
      <c r="Z5" s="4">
        <f>SUM(Z6:Z499)</f>
        <v>3496.8</v>
      </c>
      <c r="AA5" s="1"/>
      <c r="AB5" s="4">
        <f>SUM(AB6:AB499)</f>
        <v>9232.9299999999967</v>
      </c>
      <c r="AC5" s="6"/>
      <c r="AD5" s="12">
        <f>SUM(AD6:AD499)</f>
        <v>2136</v>
      </c>
      <c r="AE5" s="4">
        <f>SUM(AE6:AE499)</f>
        <v>9404.9599999999991</v>
      </c>
      <c r="AF5" s="1"/>
      <c r="AG5" s="1"/>
      <c r="AH5" s="34">
        <f>SUM(AH6:AH483)</f>
        <v>21.78107448107448</v>
      </c>
      <c r="AI5" s="1"/>
      <c r="AJ5" s="1"/>
      <c r="AK5" s="1" t="s">
        <v>6</v>
      </c>
      <c r="AL5" s="1" t="s">
        <v>131</v>
      </c>
      <c r="AM5" s="1" t="s">
        <v>122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115</v>
      </c>
      <c r="D6" s="1"/>
      <c r="E6" s="1">
        <v>20</v>
      </c>
      <c r="F6" s="1">
        <v>95</v>
      </c>
      <c r="G6" s="6">
        <v>1</v>
      </c>
      <c r="H6" s="1">
        <v>90</v>
      </c>
      <c r="I6" s="1" t="s">
        <v>35</v>
      </c>
      <c r="J6" s="1">
        <v>18</v>
      </c>
      <c r="K6" s="1">
        <f t="shared" ref="K6:K36" si="1">E6-J6</f>
        <v>2</v>
      </c>
      <c r="L6" s="1"/>
      <c r="M6" s="1"/>
      <c r="N6" s="1">
        <v>0</v>
      </c>
      <c r="O6" s="1">
        <f>E6/5</f>
        <v>4</v>
      </c>
      <c r="P6" s="5"/>
      <c r="Q6" s="5">
        <f>AC6*AD6</f>
        <v>0</v>
      </c>
      <c r="R6" s="5"/>
      <c r="S6" s="1"/>
      <c r="T6" s="1">
        <f>(F6+N6+Q6)/O6</f>
        <v>23.75</v>
      </c>
      <c r="U6" s="1">
        <f>(F6+N6)/O6</f>
        <v>23.75</v>
      </c>
      <c r="V6" s="1">
        <v>1</v>
      </c>
      <c r="W6" s="1">
        <v>7</v>
      </c>
      <c r="X6" s="1">
        <v>10</v>
      </c>
      <c r="Y6" s="1">
        <v>7</v>
      </c>
      <c r="Z6" s="1">
        <v>0</v>
      </c>
      <c r="AA6" s="27" t="s">
        <v>129</v>
      </c>
      <c r="AB6" s="1">
        <f>P6*G6</f>
        <v>0</v>
      </c>
      <c r="AC6" s="6">
        <v>5</v>
      </c>
      <c r="AD6" s="10">
        <f>MROUND(P6,AC6*AF6)/AC6</f>
        <v>0</v>
      </c>
      <c r="AE6" s="1">
        <f>AD6*AC6*G6</f>
        <v>0</v>
      </c>
      <c r="AF6" s="1">
        <f>VLOOKUP(A6,[1]Sheet!$A:$AG,32,0)</f>
        <v>12</v>
      </c>
      <c r="AG6" s="1">
        <f>VLOOKUP(A6,[1]Sheet!$A:$AG,33,0)</f>
        <v>144</v>
      </c>
      <c r="AH6" s="33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256</v>
      </c>
      <c r="D7" s="1">
        <v>1008</v>
      </c>
      <c r="E7" s="1">
        <v>447</v>
      </c>
      <c r="F7" s="1">
        <v>689</v>
      </c>
      <c r="G7" s="6">
        <v>0.3</v>
      </c>
      <c r="H7" s="1">
        <v>180</v>
      </c>
      <c r="I7" s="1" t="s">
        <v>35</v>
      </c>
      <c r="J7" s="1">
        <v>439</v>
      </c>
      <c r="K7" s="1">
        <f t="shared" si="1"/>
        <v>8</v>
      </c>
      <c r="L7" s="1"/>
      <c r="M7" s="1"/>
      <c r="N7" s="1">
        <v>0</v>
      </c>
      <c r="O7" s="1">
        <f t="shared" ref="O7:O69" si="2">E7/5</f>
        <v>89.4</v>
      </c>
      <c r="P7" s="5">
        <f>16*O7-N7-F7</f>
        <v>741.40000000000009</v>
      </c>
      <c r="Q7" s="5">
        <f>AC7*AD7</f>
        <v>672</v>
      </c>
      <c r="R7" s="5"/>
      <c r="S7" s="1"/>
      <c r="T7" s="1">
        <f t="shared" ref="T7:T69" si="3">(F7+N7+Q7)/O7</f>
        <v>15.223713646532438</v>
      </c>
      <c r="U7" s="1">
        <f t="shared" ref="U7:U69" si="4">(F7+N7)/O7</f>
        <v>7.7069351230425047</v>
      </c>
      <c r="V7" s="1">
        <v>65</v>
      </c>
      <c r="W7" s="1">
        <v>87.2</v>
      </c>
      <c r="X7" s="1">
        <v>66.2</v>
      </c>
      <c r="Y7" s="1">
        <v>72.400000000000006</v>
      </c>
      <c r="Z7" s="1">
        <v>84</v>
      </c>
      <c r="AA7" s="1"/>
      <c r="AB7" s="1">
        <f t="shared" ref="AB7:AB69" si="5">P7*G7</f>
        <v>222.42000000000002</v>
      </c>
      <c r="AC7" s="6">
        <v>12</v>
      </c>
      <c r="AD7" s="10">
        <f>MROUND(P7,AC7*AF7)/AC7</f>
        <v>56</v>
      </c>
      <c r="AE7" s="1">
        <f>AD7*AC7*G7</f>
        <v>201.6</v>
      </c>
      <c r="AF7" s="1">
        <f>VLOOKUP(A7,[1]Sheet!$A:$AG,32,0)</f>
        <v>14</v>
      </c>
      <c r="AG7" s="1">
        <f>VLOOKUP(A7,[1]Sheet!$A:$AG,33,0)</f>
        <v>70</v>
      </c>
      <c r="AH7" s="33">
        <f>AD7/AG7</f>
        <v>0.8</v>
      </c>
      <c r="AI7" s="1">
        <f>AC7+AF7+AG7-AK7-AL7-AM7</f>
        <v>0</v>
      </c>
      <c r="AJ7" s="1" t="str">
        <f>VLOOKUP(A7,[2]Лист1!$A:$B,2,0)</f>
        <v>SU002560</v>
      </c>
      <c r="AK7" s="1">
        <f>VLOOKUP(AJ7,'[3]Бланк заказа'!$A:$AG,7,0)</f>
        <v>12</v>
      </c>
      <c r="AL7" s="1" t="str">
        <f>VLOOKUP(AJ7,'[3]Бланк заказа'!$A:$AG,11,0)</f>
        <v>14</v>
      </c>
      <c r="AM7" s="1">
        <f>VLOOKUP(AJ7,'[3]Бланк заказа'!$A:$AG,10,0)</f>
        <v>70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8" t="s">
        <v>38</v>
      </c>
      <c r="B8" s="28" t="s">
        <v>37</v>
      </c>
      <c r="C8" s="28"/>
      <c r="D8" s="28"/>
      <c r="E8" s="28"/>
      <c r="F8" s="28"/>
      <c r="G8" s="29">
        <v>0</v>
      </c>
      <c r="H8" s="28">
        <v>180</v>
      </c>
      <c r="I8" s="28" t="s">
        <v>35</v>
      </c>
      <c r="J8" s="28"/>
      <c r="K8" s="28">
        <f t="shared" si="1"/>
        <v>0</v>
      </c>
      <c r="L8" s="28"/>
      <c r="M8" s="28"/>
      <c r="N8" s="28"/>
      <c r="O8" s="28">
        <f t="shared" si="2"/>
        <v>0</v>
      </c>
      <c r="P8" s="30"/>
      <c r="Q8" s="30"/>
      <c r="R8" s="30"/>
      <c r="S8" s="28"/>
      <c r="T8" s="28" t="e">
        <f t="shared" si="3"/>
        <v>#DIV/0!</v>
      </c>
      <c r="U8" s="28" t="e">
        <f t="shared" si="4"/>
        <v>#DIV/0!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 t="s">
        <v>39</v>
      </c>
      <c r="AB8" s="28">
        <f t="shared" si="5"/>
        <v>0</v>
      </c>
      <c r="AC8" s="29">
        <f>VLOOKUP(A8,[4]Sheet!$A:$AC,29,0)</f>
        <v>12</v>
      </c>
      <c r="AD8" s="31"/>
      <c r="AE8" s="28"/>
      <c r="AF8" s="28">
        <f>VLOOKUP(A8,[1]Sheet!$A:$AG,32,0)</f>
        <v>14</v>
      </c>
      <c r="AG8" s="28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986</v>
      </c>
      <c r="D9" s="1">
        <v>1345</v>
      </c>
      <c r="E9" s="1">
        <v>793</v>
      </c>
      <c r="F9" s="1">
        <v>1036</v>
      </c>
      <c r="G9" s="6">
        <v>0.3</v>
      </c>
      <c r="H9" s="1">
        <v>180</v>
      </c>
      <c r="I9" s="1" t="s">
        <v>35</v>
      </c>
      <c r="J9" s="1">
        <v>782</v>
      </c>
      <c r="K9" s="1">
        <f t="shared" si="1"/>
        <v>11</v>
      </c>
      <c r="L9" s="1"/>
      <c r="M9" s="1"/>
      <c r="N9" s="1">
        <v>2352</v>
      </c>
      <c r="O9" s="1">
        <f t="shared" si="2"/>
        <v>158.6</v>
      </c>
      <c r="P9" s="5"/>
      <c r="Q9" s="5">
        <f>AC9*AD9</f>
        <v>0</v>
      </c>
      <c r="R9" s="5"/>
      <c r="S9" s="1"/>
      <c r="T9" s="1">
        <f t="shared" si="3"/>
        <v>21.361916771752838</v>
      </c>
      <c r="U9" s="1">
        <f t="shared" si="4"/>
        <v>21.361916771752838</v>
      </c>
      <c r="V9" s="1">
        <v>250.2</v>
      </c>
      <c r="W9" s="1">
        <v>192.2</v>
      </c>
      <c r="X9" s="1">
        <v>263</v>
      </c>
      <c r="Y9" s="1">
        <v>189.2</v>
      </c>
      <c r="Z9" s="1">
        <v>184.2</v>
      </c>
      <c r="AA9" s="1" t="s">
        <v>41</v>
      </c>
      <c r="AB9" s="1">
        <f t="shared" si="5"/>
        <v>0</v>
      </c>
      <c r="AC9" s="6">
        <v>12</v>
      </c>
      <c r="AD9" s="10">
        <f>MROUND(P9,AC9*AF9)/AC9</f>
        <v>0</v>
      </c>
      <c r="AE9" s="1">
        <f>AD9*AC9*G9</f>
        <v>0</v>
      </c>
      <c r="AF9" s="1">
        <f>VLOOKUP(A9,[1]Sheet!$A:$AG,32,0)</f>
        <v>14</v>
      </c>
      <c r="AG9" s="1">
        <f>VLOOKUP(A9,[1]Sheet!$A:$AG,33,0)</f>
        <v>70</v>
      </c>
      <c r="AH9" s="33">
        <f>AD9/AG9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8" t="s">
        <v>42</v>
      </c>
      <c r="B10" s="28" t="s">
        <v>37</v>
      </c>
      <c r="C10" s="28"/>
      <c r="D10" s="28"/>
      <c r="E10" s="28"/>
      <c r="F10" s="28"/>
      <c r="G10" s="29">
        <v>0</v>
      </c>
      <c r="H10" s="28">
        <v>180</v>
      </c>
      <c r="I10" s="28" t="s">
        <v>35</v>
      </c>
      <c r="J10" s="28"/>
      <c r="K10" s="28">
        <f t="shared" si="1"/>
        <v>0</v>
      </c>
      <c r="L10" s="28"/>
      <c r="M10" s="28"/>
      <c r="N10" s="28"/>
      <c r="O10" s="28">
        <f t="shared" si="2"/>
        <v>0</v>
      </c>
      <c r="P10" s="30"/>
      <c r="Q10" s="30"/>
      <c r="R10" s="30"/>
      <c r="S10" s="28"/>
      <c r="T10" s="28" t="e">
        <f t="shared" si="3"/>
        <v>#DIV/0!</v>
      </c>
      <c r="U10" s="28" t="e">
        <f t="shared" si="4"/>
        <v>#DIV/0!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 t="s">
        <v>39</v>
      </c>
      <c r="AB10" s="28">
        <f t="shared" si="5"/>
        <v>0</v>
      </c>
      <c r="AC10" s="29">
        <f>VLOOKUP(A10,[4]Sheet!$A:$AC,29,0)</f>
        <v>12</v>
      </c>
      <c r="AD10" s="31"/>
      <c r="AE10" s="28"/>
      <c r="AF10" s="28">
        <f>VLOOKUP(A10,[1]Sheet!$A:$AG,32,0)</f>
        <v>14</v>
      </c>
      <c r="AG10" s="28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37</v>
      </c>
      <c r="C11" s="1">
        <v>1043</v>
      </c>
      <c r="D11" s="1">
        <v>2018</v>
      </c>
      <c r="E11" s="1">
        <v>1295</v>
      </c>
      <c r="F11" s="1">
        <v>1265</v>
      </c>
      <c r="G11" s="6">
        <v>0.3</v>
      </c>
      <c r="H11" s="1">
        <v>180</v>
      </c>
      <c r="I11" s="1" t="s">
        <v>35</v>
      </c>
      <c r="J11" s="1">
        <v>1294</v>
      </c>
      <c r="K11" s="1">
        <f t="shared" si="1"/>
        <v>1</v>
      </c>
      <c r="L11" s="1"/>
      <c r="M11" s="1"/>
      <c r="N11" s="1">
        <v>1848</v>
      </c>
      <c r="O11" s="1">
        <f t="shared" si="2"/>
        <v>259</v>
      </c>
      <c r="P11" s="5">
        <f>16*O11-N11-F11</f>
        <v>1031</v>
      </c>
      <c r="Q11" s="5">
        <f>AC11*AD11</f>
        <v>1008</v>
      </c>
      <c r="R11" s="5"/>
      <c r="S11" s="1"/>
      <c r="T11" s="1">
        <f t="shared" si="3"/>
        <v>15.911196911196912</v>
      </c>
      <c r="U11" s="1">
        <f t="shared" si="4"/>
        <v>12.019305019305019</v>
      </c>
      <c r="V11" s="1">
        <v>260.8</v>
      </c>
      <c r="W11" s="1">
        <v>244.4</v>
      </c>
      <c r="X11" s="1">
        <v>301</v>
      </c>
      <c r="Y11" s="1">
        <v>216.6</v>
      </c>
      <c r="Z11" s="1">
        <v>205.8</v>
      </c>
      <c r="AA11" s="1" t="s">
        <v>41</v>
      </c>
      <c r="AB11" s="1">
        <f t="shared" si="5"/>
        <v>309.3</v>
      </c>
      <c r="AC11" s="6">
        <v>12</v>
      </c>
      <c r="AD11" s="10">
        <f>MROUND(P11,AC11*AF11)/AC11</f>
        <v>84</v>
      </c>
      <c r="AE11" s="1">
        <f>AD11*AC11*G11</f>
        <v>302.39999999999998</v>
      </c>
      <c r="AF11" s="1">
        <f>VLOOKUP(A11,[1]Sheet!$A:$AG,32,0)</f>
        <v>14</v>
      </c>
      <c r="AG11" s="1">
        <f>VLOOKUP(A11,[1]Sheet!$A:$AG,33,0)</f>
        <v>70</v>
      </c>
      <c r="AH11" s="33">
        <f>AD11/AG11</f>
        <v>1.2</v>
      </c>
      <c r="AI11" s="1">
        <f>AC11+AF11+AG11-AK11-AL11-AM11</f>
        <v>0</v>
      </c>
      <c r="AJ11" s="1" t="str">
        <f>VLOOKUP(A11,[2]Лист1!$A:$B,2,0)</f>
        <v>SU003604</v>
      </c>
      <c r="AK11" s="1">
        <f>VLOOKUP(AJ11,'[3]Бланк заказа'!$A:$AG,7,0)</f>
        <v>12</v>
      </c>
      <c r="AL11" s="1" t="str">
        <f>VLOOKUP(AJ11,'[3]Бланк заказа'!$A:$AG,11,0)</f>
        <v>14</v>
      </c>
      <c r="AM11" s="1">
        <f>VLOOKUP(AJ11,'[3]Бланк заказа'!$A:$AG,10,0)</f>
        <v>70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8" t="s">
        <v>44</v>
      </c>
      <c r="B12" s="28" t="s">
        <v>37</v>
      </c>
      <c r="C12" s="28"/>
      <c r="D12" s="28"/>
      <c r="E12" s="28"/>
      <c r="F12" s="28"/>
      <c r="G12" s="29">
        <v>0</v>
      </c>
      <c r="H12" s="28">
        <v>180</v>
      </c>
      <c r="I12" s="28" t="s">
        <v>35</v>
      </c>
      <c r="J12" s="28"/>
      <c r="K12" s="28">
        <f t="shared" si="1"/>
        <v>0</v>
      </c>
      <c r="L12" s="28"/>
      <c r="M12" s="28"/>
      <c r="N12" s="28"/>
      <c r="O12" s="28">
        <f t="shared" si="2"/>
        <v>0</v>
      </c>
      <c r="P12" s="30"/>
      <c r="Q12" s="30"/>
      <c r="R12" s="30"/>
      <c r="S12" s="28"/>
      <c r="T12" s="28" t="e">
        <f t="shared" si="3"/>
        <v>#DIV/0!</v>
      </c>
      <c r="U12" s="28" t="e">
        <f t="shared" si="4"/>
        <v>#DIV/0!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 t="s">
        <v>39</v>
      </c>
      <c r="AB12" s="28">
        <f t="shared" si="5"/>
        <v>0</v>
      </c>
      <c r="AC12" s="29">
        <f>VLOOKUP(A12,[4]Sheet!$A:$AC,29,0)</f>
        <v>24</v>
      </c>
      <c r="AD12" s="31"/>
      <c r="AE12" s="28"/>
      <c r="AF12" s="28">
        <f>VLOOKUP(A12,[1]Sheet!$A:$AG,32,0)</f>
        <v>14</v>
      </c>
      <c r="AG12" s="28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8" t="s">
        <v>45</v>
      </c>
      <c r="B13" s="28" t="s">
        <v>37</v>
      </c>
      <c r="C13" s="28"/>
      <c r="D13" s="28"/>
      <c r="E13" s="28"/>
      <c r="F13" s="28"/>
      <c r="G13" s="29">
        <v>0</v>
      </c>
      <c r="H13" s="28">
        <v>180</v>
      </c>
      <c r="I13" s="28" t="s">
        <v>35</v>
      </c>
      <c r="J13" s="28"/>
      <c r="K13" s="28">
        <f t="shared" si="1"/>
        <v>0</v>
      </c>
      <c r="L13" s="28"/>
      <c r="M13" s="28"/>
      <c r="N13" s="28"/>
      <c r="O13" s="28">
        <f t="shared" si="2"/>
        <v>0</v>
      </c>
      <c r="P13" s="30"/>
      <c r="Q13" s="30"/>
      <c r="R13" s="30"/>
      <c r="S13" s="28"/>
      <c r="T13" s="28" t="e">
        <f t="shared" si="3"/>
        <v>#DIV/0!</v>
      </c>
      <c r="U13" s="28" t="e">
        <f t="shared" si="4"/>
        <v>#DIV/0!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 t="s">
        <v>39</v>
      </c>
      <c r="AB13" s="28">
        <f t="shared" si="5"/>
        <v>0</v>
      </c>
      <c r="AC13" s="29">
        <f>VLOOKUP(A13,[4]Sheet!$A:$AC,29,0)</f>
        <v>10</v>
      </c>
      <c r="AD13" s="31"/>
      <c r="AE13" s="28"/>
      <c r="AF13" s="28">
        <f>VLOOKUP(A13,[1]Sheet!$A:$AG,32,0)</f>
        <v>14</v>
      </c>
      <c r="AG13" s="28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151</v>
      </c>
      <c r="D14" s="1"/>
      <c r="E14" s="1">
        <v>43</v>
      </c>
      <c r="F14" s="1">
        <v>78</v>
      </c>
      <c r="G14" s="6">
        <v>0.2</v>
      </c>
      <c r="H14" s="1">
        <v>180</v>
      </c>
      <c r="I14" s="1" t="s">
        <v>35</v>
      </c>
      <c r="J14" s="1">
        <v>40</v>
      </c>
      <c r="K14" s="1">
        <f t="shared" si="1"/>
        <v>3</v>
      </c>
      <c r="L14" s="1"/>
      <c r="M14" s="1"/>
      <c r="N14" s="1">
        <v>0</v>
      </c>
      <c r="O14" s="1">
        <f t="shared" si="2"/>
        <v>8.6</v>
      </c>
      <c r="P14" s="37">
        <f>19*O14-N14-F14</f>
        <v>85.4</v>
      </c>
      <c r="Q14" s="37">
        <f t="shared" ref="Q14:Q16" si="6">AC14*AD14</f>
        <v>168</v>
      </c>
      <c r="R14" s="5"/>
      <c r="S14" s="1"/>
      <c r="T14" s="36">
        <f t="shared" si="3"/>
        <v>28.604651162790699</v>
      </c>
      <c r="U14" s="1">
        <f t="shared" si="4"/>
        <v>9.0697674418604652</v>
      </c>
      <c r="V14" s="1">
        <v>9.4</v>
      </c>
      <c r="W14" s="1">
        <v>0</v>
      </c>
      <c r="X14" s="1">
        <v>0</v>
      </c>
      <c r="Y14" s="1">
        <v>0</v>
      </c>
      <c r="Z14" s="1">
        <v>0</v>
      </c>
      <c r="AA14" s="1" t="s">
        <v>47</v>
      </c>
      <c r="AB14" s="1">
        <f t="shared" si="5"/>
        <v>17.080000000000002</v>
      </c>
      <c r="AC14" s="6">
        <v>12</v>
      </c>
      <c r="AD14" s="10">
        <f t="shared" ref="AD14:AD16" si="7">MROUND(P14,AC14*AF14)/AC14</f>
        <v>14</v>
      </c>
      <c r="AE14" s="1">
        <f t="shared" ref="AE14:AE16" si="8">AD14*AC14*G14</f>
        <v>33.6</v>
      </c>
      <c r="AF14" s="1">
        <f>VLOOKUP(A14,[1]Sheet!$A:$AG,32,0)</f>
        <v>14</v>
      </c>
      <c r="AG14" s="1">
        <f>VLOOKUP(A14,[1]Sheet!$A:$AG,33,0)</f>
        <v>70</v>
      </c>
      <c r="AH14" s="33">
        <f t="shared" ref="AH14:AH16" si="9">AD14/AG14</f>
        <v>0.2</v>
      </c>
      <c r="AI14" s="1">
        <f>AC14+AF14+AG14-AK14-AL14-AM14</f>
        <v>0</v>
      </c>
      <c r="AJ14" s="1" t="str">
        <f>VLOOKUP(A14,[2]Лист1!$A:$B,2,0)</f>
        <v>SU003777</v>
      </c>
      <c r="AK14" s="1">
        <f>VLOOKUP(AJ14,'[3]Бланк заказа'!$A:$AG,7,0)</f>
        <v>12</v>
      </c>
      <c r="AL14" s="1" t="str">
        <f>VLOOKUP(AJ14,'[3]Бланк заказа'!$A:$AG,11,0)</f>
        <v>14</v>
      </c>
      <c r="AM14" s="1">
        <f>VLOOKUP(AJ14,'[3]Бланк заказа'!$A:$AG,10,0)</f>
        <v>70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/>
      <c r="D15" s="1">
        <v>504</v>
      </c>
      <c r="E15" s="1">
        <v>71</v>
      </c>
      <c r="F15" s="1">
        <v>433</v>
      </c>
      <c r="G15" s="6">
        <v>0.2</v>
      </c>
      <c r="H15" s="1">
        <v>180</v>
      </c>
      <c r="I15" s="1" t="s">
        <v>35</v>
      </c>
      <c r="J15" s="1">
        <v>71</v>
      </c>
      <c r="K15" s="1">
        <f t="shared" si="1"/>
        <v>0</v>
      </c>
      <c r="L15" s="1"/>
      <c r="M15" s="1"/>
      <c r="N15" s="1">
        <v>0</v>
      </c>
      <c r="O15" s="1">
        <f t="shared" si="2"/>
        <v>14.2</v>
      </c>
      <c r="P15" s="5"/>
      <c r="Q15" s="5">
        <f t="shared" si="6"/>
        <v>0</v>
      </c>
      <c r="R15" s="5"/>
      <c r="S15" s="1"/>
      <c r="T15" s="1">
        <f t="shared" si="3"/>
        <v>30.492957746478876</v>
      </c>
      <c r="U15" s="1">
        <f t="shared" si="4"/>
        <v>30.492957746478876</v>
      </c>
      <c r="V15" s="1">
        <v>5.6</v>
      </c>
      <c r="W15" s="1">
        <v>28</v>
      </c>
      <c r="X15" s="1">
        <v>0</v>
      </c>
      <c r="Y15" s="1"/>
      <c r="Z15" s="1">
        <v>0</v>
      </c>
      <c r="AA15" s="1" t="s">
        <v>47</v>
      </c>
      <c r="AB15" s="1">
        <f t="shared" si="5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VLOOKUP(A15,[1]Sheet!$A:$AG,32,0)</f>
        <v>14</v>
      </c>
      <c r="AG15" s="1">
        <f>VLOOKUP(A15,[1]Sheet!$A:$AG,33,0)</f>
        <v>70</v>
      </c>
      <c r="AH15" s="33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159</v>
      </c>
      <c r="D16" s="1"/>
      <c r="E16" s="1">
        <v>40</v>
      </c>
      <c r="F16" s="1">
        <v>89</v>
      </c>
      <c r="G16" s="6">
        <v>0.2</v>
      </c>
      <c r="H16" s="1">
        <v>180</v>
      </c>
      <c r="I16" s="1" t="s">
        <v>35</v>
      </c>
      <c r="J16" s="1">
        <v>37</v>
      </c>
      <c r="K16" s="1">
        <f t="shared" si="1"/>
        <v>3</v>
      </c>
      <c r="L16" s="1"/>
      <c r="M16" s="1"/>
      <c r="N16" s="1">
        <v>0</v>
      </c>
      <c r="O16" s="1">
        <f t="shared" si="2"/>
        <v>8</v>
      </c>
      <c r="P16" s="37">
        <f>22*O16-N16-F16</f>
        <v>87</v>
      </c>
      <c r="Q16" s="37">
        <f t="shared" si="6"/>
        <v>168</v>
      </c>
      <c r="R16" s="5"/>
      <c r="S16" s="1"/>
      <c r="T16" s="36">
        <f t="shared" si="3"/>
        <v>32.125</v>
      </c>
      <c r="U16" s="1">
        <f t="shared" si="4"/>
        <v>11.125</v>
      </c>
      <c r="V16" s="1">
        <v>7.8</v>
      </c>
      <c r="W16" s="1">
        <v>0</v>
      </c>
      <c r="X16" s="1">
        <v>0</v>
      </c>
      <c r="Y16" s="1">
        <v>0</v>
      </c>
      <c r="Z16" s="1">
        <v>0</v>
      </c>
      <c r="AA16" s="1" t="s">
        <v>47</v>
      </c>
      <c r="AB16" s="1">
        <f t="shared" si="5"/>
        <v>17.400000000000002</v>
      </c>
      <c r="AC16" s="6">
        <v>12</v>
      </c>
      <c r="AD16" s="10">
        <f t="shared" si="7"/>
        <v>14</v>
      </c>
      <c r="AE16" s="1">
        <f t="shared" si="8"/>
        <v>33.6</v>
      </c>
      <c r="AF16" s="1">
        <f>VLOOKUP(A16,[1]Sheet!$A:$AG,32,0)</f>
        <v>14</v>
      </c>
      <c r="AG16" s="1">
        <f>VLOOKUP(A16,[1]Sheet!$A:$AG,33,0)</f>
        <v>70</v>
      </c>
      <c r="AH16" s="33">
        <f t="shared" si="9"/>
        <v>0.2</v>
      </c>
      <c r="AI16" s="1">
        <f>AC16+AF16+AG16-AK16-AL16-AM16</f>
        <v>0</v>
      </c>
      <c r="AJ16" s="1" t="str">
        <f>VLOOKUP(A16,[2]Лист1!$A:$B,2,0)</f>
        <v>SU003722</v>
      </c>
      <c r="AK16" s="1">
        <f>VLOOKUP(AJ16,'[3]Бланк заказа'!$A:$AG,7,0)</f>
        <v>12</v>
      </c>
      <c r="AL16" s="1" t="str">
        <f>VLOOKUP(AJ16,'[3]Бланк заказа'!$A:$AG,11,0)</f>
        <v>14</v>
      </c>
      <c r="AM16" s="1">
        <f>VLOOKUP(AJ16,'[3]Бланк заказа'!$A:$AG,10,0)</f>
        <v>70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50</v>
      </c>
      <c r="B17" s="21" t="s">
        <v>34</v>
      </c>
      <c r="C17" s="21">
        <v>55.5</v>
      </c>
      <c r="D17" s="21"/>
      <c r="E17" s="21">
        <v>11.1</v>
      </c>
      <c r="F17" s="21">
        <v>44.4</v>
      </c>
      <c r="G17" s="22">
        <v>0</v>
      </c>
      <c r="H17" s="21">
        <v>180</v>
      </c>
      <c r="I17" s="21" t="s">
        <v>51</v>
      </c>
      <c r="J17" s="21">
        <v>9</v>
      </c>
      <c r="K17" s="21">
        <f t="shared" si="1"/>
        <v>2.0999999999999996</v>
      </c>
      <c r="L17" s="21"/>
      <c r="M17" s="21"/>
      <c r="N17" s="21"/>
      <c r="O17" s="21">
        <f t="shared" si="2"/>
        <v>2.2199999999999998</v>
      </c>
      <c r="P17" s="23"/>
      <c r="Q17" s="23"/>
      <c r="R17" s="23"/>
      <c r="S17" s="21"/>
      <c r="T17" s="21">
        <f t="shared" si="3"/>
        <v>20</v>
      </c>
      <c r="U17" s="21">
        <f t="shared" si="4"/>
        <v>20</v>
      </c>
      <c r="V17" s="21">
        <v>0</v>
      </c>
      <c r="W17" s="21">
        <v>2.2200000000000002</v>
      </c>
      <c r="X17" s="21">
        <v>0</v>
      </c>
      <c r="Y17" s="21">
        <v>0</v>
      </c>
      <c r="Z17" s="21">
        <v>2.96</v>
      </c>
      <c r="AA17" s="26" t="s">
        <v>52</v>
      </c>
      <c r="AB17" s="21">
        <f t="shared" si="5"/>
        <v>0</v>
      </c>
      <c r="AC17" s="22">
        <v>0</v>
      </c>
      <c r="AD17" s="24"/>
      <c r="AE17" s="21"/>
      <c r="AF17" s="21"/>
      <c r="AG17" s="2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340</v>
      </c>
      <c r="D18" s="1">
        <v>181</v>
      </c>
      <c r="E18" s="1">
        <v>267</v>
      </c>
      <c r="F18" s="1"/>
      <c r="G18" s="6">
        <v>0.25</v>
      </c>
      <c r="H18" s="1">
        <v>180</v>
      </c>
      <c r="I18" s="1" t="s">
        <v>35</v>
      </c>
      <c r="J18" s="1">
        <v>267</v>
      </c>
      <c r="K18" s="1">
        <f t="shared" si="1"/>
        <v>0</v>
      </c>
      <c r="L18" s="1"/>
      <c r="M18" s="1"/>
      <c r="N18" s="1">
        <v>2352</v>
      </c>
      <c r="O18" s="1">
        <f t="shared" si="2"/>
        <v>53.4</v>
      </c>
      <c r="P18" s="5"/>
      <c r="Q18" s="5">
        <f>AC18*AD18</f>
        <v>0</v>
      </c>
      <c r="R18" s="5"/>
      <c r="S18" s="1"/>
      <c r="T18" s="1">
        <f t="shared" si="3"/>
        <v>44.044943820224724</v>
      </c>
      <c r="U18" s="1">
        <f t="shared" si="4"/>
        <v>44.044943820224724</v>
      </c>
      <c r="V18" s="1">
        <v>148.4</v>
      </c>
      <c r="W18" s="1">
        <v>58.4</v>
      </c>
      <c r="X18" s="1">
        <v>170</v>
      </c>
      <c r="Y18" s="1">
        <v>80.400000000000006</v>
      </c>
      <c r="Z18" s="1">
        <v>85.2</v>
      </c>
      <c r="AA18" s="1" t="s">
        <v>41</v>
      </c>
      <c r="AB18" s="1">
        <f t="shared" si="5"/>
        <v>0</v>
      </c>
      <c r="AC18" s="6">
        <v>12</v>
      </c>
      <c r="AD18" s="10">
        <f>MROUND(P18,AC18*AF18)/AC18</f>
        <v>0</v>
      </c>
      <c r="AE18" s="1">
        <f>AD18*AC18*G18</f>
        <v>0</v>
      </c>
      <c r="AF18" s="1">
        <f>VLOOKUP(A18,[1]Sheet!$A:$AG,32,0)</f>
        <v>14</v>
      </c>
      <c r="AG18" s="1">
        <f>VLOOKUP(A18,[1]Sheet!$A:$AG,33,0)</f>
        <v>70</v>
      </c>
      <c r="AH18" s="33">
        <f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8" t="s">
        <v>54</v>
      </c>
      <c r="B19" s="28" t="s">
        <v>37</v>
      </c>
      <c r="C19" s="28"/>
      <c r="D19" s="28"/>
      <c r="E19" s="28"/>
      <c r="F19" s="28"/>
      <c r="G19" s="29">
        <v>0</v>
      </c>
      <c r="H19" s="28">
        <v>180</v>
      </c>
      <c r="I19" s="28" t="s">
        <v>35</v>
      </c>
      <c r="J19" s="28"/>
      <c r="K19" s="28">
        <f t="shared" si="1"/>
        <v>0</v>
      </c>
      <c r="L19" s="28"/>
      <c r="M19" s="28"/>
      <c r="N19" s="28"/>
      <c r="O19" s="28">
        <f t="shared" si="2"/>
        <v>0</v>
      </c>
      <c r="P19" s="30"/>
      <c r="Q19" s="30"/>
      <c r="R19" s="30"/>
      <c r="S19" s="28"/>
      <c r="T19" s="28" t="e">
        <f t="shared" si="3"/>
        <v>#DIV/0!</v>
      </c>
      <c r="U19" s="28" t="e">
        <f t="shared" si="4"/>
        <v>#DIV/0!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 t="s">
        <v>39</v>
      </c>
      <c r="AB19" s="28">
        <f t="shared" si="5"/>
        <v>0</v>
      </c>
      <c r="AC19" s="29">
        <f>VLOOKUP(A19,[4]Sheet!$A:$AC,29,0)</f>
        <v>12</v>
      </c>
      <c r="AD19" s="31"/>
      <c r="AE19" s="28"/>
      <c r="AF19" s="28">
        <f>VLOOKUP(A19,[1]Sheet!$A:$AG,32,0)</f>
        <v>14</v>
      </c>
      <c r="AG19" s="28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373.7</v>
      </c>
      <c r="D20" s="1">
        <v>103.6</v>
      </c>
      <c r="E20" s="1">
        <v>214.6</v>
      </c>
      <c r="F20" s="1">
        <v>222</v>
      </c>
      <c r="G20" s="6">
        <v>1</v>
      </c>
      <c r="H20" s="1">
        <v>180</v>
      </c>
      <c r="I20" s="1" t="s">
        <v>35</v>
      </c>
      <c r="J20" s="1">
        <v>220.4</v>
      </c>
      <c r="K20" s="1">
        <f t="shared" si="1"/>
        <v>-5.8000000000000114</v>
      </c>
      <c r="L20" s="1"/>
      <c r="M20" s="1"/>
      <c r="N20" s="1">
        <v>103.6</v>
      </c>
      <c r="O20" s="1">
        <f t="shared" si="2"/>
        <v>42.92</v>
      </c>
      <c r="P20" s="5">
        <f>16*O20-N20-F20</f>
        <v>361.12</v>
      </c>
      <c r="Q20" s="5">
        <f t="shared" ref="Q20:Q26" si="10">AC20*AD20</f>
        <v>362.6</v>
      </c>
      <c r="R20" s="5"/>
      <c r="S20" s="1"/>
      <c r="T20" s="1">
        <f t="shared" si="3"/>
        <v>16.03448275862069</v>
      </c>
      <c r="U20" s="1">
        <f t="shared" si="4"/>
        <v>7.5862068965517242</v>
      </c>
      <c r="V20" s="1">
        <v>34.9</v>
      </c>
      <c r="W20" s="1">
        <v>38.479999999999997</v>
      </c>
      <c r="X20" s="1">
        <v>49.58</v>
      </c>
      <c r="Y20" s="1">
        <v>42.92</v>
      </c>
      <c r="Z20" s="1">
        <v>55.5</v>
      </c>
      <c r="AA20" s="1"/>
      <c r="AB20" s="1">
        <f t="shared" si="5"/>
        <v>361.12</v>
      </c>
      <c r="AC20" s="6">
        <v>3.7</v>
      </c>
      <c r="AD20" s="10">
        <f t="shared" ref="AD20:AD26" si="11">MROUND(P20,AC20*AF20)/AC20</f>
        <v>98</v>
      </c>
      <c r="AE20" s="1">
        <f t="shared" ref="AE20:AE26" si="12">AD20*AC20*G20</f>
        <v>362.6</v>
      </c>
      <c r="AF20" s="1">
        <f>VLOOKUP(A20,[1]Sheet!$A:$AG,32,0)</f>
        <v>14</v>
      </c>
      <c r="AG20" s="1">
        <f>VLOOKUP(A20,[1]Sheet!$A:$AG,33,0)</f>
        <v>126</v>
      </c>
      <c r="AH20" s="33">
        <f t="shared" ref="AH20:AH26" si="13">AD20/AG20</f>
        <v>0.77777777777777779</v>
      </c>
      <c r="AI20" s="1">
        <f>AC20+AF20+AG20-AK20-AL20-AM20</f>
        <v>2.6999999999999886</v>
      </c>
      <c r="AJ20" s="1" t="str">
        <f>VLOOKUP(A20,[2]Лист1!$A:$B,2,0)</f>
        <v>SU003454</v>
      </c>
      <c r="AK20" s="1">
        <f>VLOOKUP(AJ20,'[3]Бланк заказа'!$A:$AG,7,0)</f>
        <v>1</v>
      </c>
      <c r="AL20" s="1" t="str">
        <f>VLOOKUP(AJ20,'[3]Бланк заказа'!$A:$AG,11,0)</f>
        <v>14</v>
      </c>
      <c r="AM20" s="1">
        <f>VLOOKUP(AJ20,'[3]Бланк заказа'!$A:$AG,10,0)</f>
        <v>126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>
        <v>41</v>
      </c>
      <c r="D21" s="1">
        <v>141</v>
      </c>
      <c r="E21" s="1">
        <v>15</v>
      </c>
      <c r="F21" s="1">
        <v>158</v>
      </c>
      <c r="G21" s="6">
        <v>0.3</v>
      </c>
      <c r="H21" s="1">
        <v>180</v>
      </c>
      <c r="I21" s="1" t="s">
        <v>57</v>
      </c>
      <c r="J21" s="1">
        <v>15</v>
      </c>
      <c r="K21" s="1">
        <f t="shared" si="1"/>
        <v>0</v>
      </c>
      <c r="L21" s="1"/>
      <c r="M21" s="1"/>
      <c r="N21" s="1">
        <v>0</v>
      </c>
      <c r="O21" s="1">
        <f t="shared" si="2"/>
        <v>3</v>
      </c>
      <c r="P21" s="5"/>
      <c r="Q21" s="5">
        <f t="shared" si="10"/>
        <v>0</v>
      </c>
      <c r="R21" s="5"/>
      <c r="S21" s="1"/>
      <c r="T21" s="1">
        <f t="shared" si="3"/>
        <v>52.666666666666664</v>
      </c>
      <c r="U21" s="1">
        <f t="shared" si="4"/>
        <v>52.666666666666664</v>
      </c>
      <c r="V21" s="1">
        <v>2.4</v>
      </c>
      <c r="W21" s="1">
        <v>5</v>
      </c>
      <c r="X21" s="1">
        <v>2.4</v>
      </c>
      <c r="Y21" s="1">
        <v>6.2</v>
      </c>
      <c r="Z21" s="1">
        <v>5.8</v>
      </c>
      <c r="AA21" s="26" t="s">
        <v>52</v>
      </c>
      <c r="AB21" s="1">
        <f t="shared" si="5"/>
        <v>0</v>
      </c>
      <c r="AC21" s="6">
        <v>9</v>
      </c>
      <c r="AD21" s="10">
        <f t="shared" si="11"/>
        <v>0</v>
      </c>
      <c r="AE21" s="1">
        <f t="shared" si="12"/>
        <v>0</v>
      </c>
      <c r="AF21" s="1">
        <f>VLOOKUP(A21,[1]Sheet!$A:$AG,32,0)</f>
        <v>14</v>
      </c>
      <c r="AG21" s="1">
        <f>VLOOKUP(A21,[1]Sheet!$A:$AG,33,0)</f>
        <v>126</v>
      </c>
      <c r="AH21" s="33">
        <f t="shared" si="13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38.5</v>
      </c>
      <c r="D22" s="1">
        <v>132</v>
      </c>
      <c r="E22" s="1">
        <v>71.5</v>
      </c>
      <c r="F22" s="1">
        <v>88</v>
      </c>
      <c r="G22" s="6">
        <v>1</v>
      </c>
      <c r="H22" s="1">
        <v>180</v>
      </c>
      <c r="I22" s="1" t="s">
        <v>35</v>
      </c>
      <c r="J22" s="1">
        <v>71.5</v>
      </c>
      <c r="K22" s="1">
        <f t="shared" si="1"/>
        <v>0</v>
      </c>
      <c r="L22" s="1"/>
      <c r="M22" s="1"/>
      <c r="N22" s="1">
        <v>198</v>
      </c>
      <c r="O22" s="1">
        <f t="shared" si="2"/>
        <v>14.3</v>
      </c>
      <c r="P22" s="5"/>
      <c r="Q22" s="5">
        <f t="shared" si="10"/>
        <v>0</v>
      </c>
      <c r="R22" s="5"/>
      <c r="S22" s="1"/>
      <c r="T22" s="1">
        <f t="shared" si="3"/>
        <v>20</v>
      </c>
      <c r="U22" s="1">
        <f t="shared" si="4"/>
        <v>20</v>
      </c>
      <c r="V22" s="1">
        <v>20.9</v>
      </c>
      <c r="W22" s="1">
        <v>17.600000000000001</v>
      </c>
      <c r="X22" s="1">
        <v>16.5</v>
      </c>
      <c r="Y22" s="1">
        <v>14.3</v>
      </c>
      <c r="Z22" s="1">
        <v>13.2</v>
      </c>
      <c r="AA22" s="1" t="s">
        <v>41</v>
      </c>
      <c r="AB22" s="1">
        <f t="shared" si="5"/>
        <v>0</v>
      </c>
      <c r="AC22" s="6">
        <v>5.5</v>
      </c>
      <c r="AD22" s="10">
        <f t="shared" si="11"/>
        <v>0</v>
      </c>
      <c r="AE22" s="1">
        <f t="shared" si="12"/>
        <v>0</v>
      </c>
      <c r="AF22" s="1">
        <f>VLOOKUP(A22,[1]Sheet!$A:$AG,32,0)</f>
        <v>12</v>
      </c>
      <c r="AG22" s="1">
        <f>VLOOKUP(A22,[1]Sheet!$A:$AG,33,0)</f>
        <v>84</v>
      </c>
      <c r="AH22" s="33">
        <f t="shared" si="1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63</v>
      </c>
      <c r="D23" s="1"/>
      <c r="E23" s="1">
        <v>12</v>
      </c>
      <c r="F23" s="1">
        <v>44</v>
      </c>
      <c r="G23" s="6">
        <v>0.3</v>
      </c>
      <c r="H23" s="1">
        <v>180</v>
      </c>
      <c r="I23" s="1" t="s">
        <v>57</v>
      </c>
      <c r="J23" s="1">
        <v>11</v>
      </c>
      <c r="K23" s="1">
        <f t="shared" si="1"/>
        <v>1</v>
      </c>
      <c r="L23" s="1"/>
      <c r="M23" s="1"/>
      <c r="N23" s="1">
        <v>0</v>
      </c>
      <c r="O23" s="1">
        <f t="shared" si="2"/>
        <v>2.4</v>
      </c>
      <c r="P23" s="5"/>
      <c r="Q23" s="5">
        <f t="shared" si="10"/>
        <v>0</v>
      </c>
      <c r="R23" s="5"/>
      <c r="S23" s="1"/>
      <c r="T23" s="1">
        <f t="shared" si="3"/>
        <v>18.333333333333336</v>
      </c>
      <c r="U23" s="1">
        <f t="shared" si="4"/>
        <v>18.333333333333336</v>
      </c>
      <c r="V23" s="1">
        <v>0.8</v>
      </c>
      <c r="W23" s="1">
        <v>5.4</v>
      </c>
      <c r="X23" s="1">
        <v>1.2</v>
      </c>
      <c r="Y23" s="1">
        <v>6.2</v>
      </c>
      <c r="Z23" s="1">
        <v>7.2</v>
      </c>
      <c r="AA23" s="26" t="s">
        <v>52</v>
      </c>
      <c r="AB23" s="1">
        <f t="shared" si="5"/>
        <v>0</v>
      </c>
      <c r="AC23" s="6">
        <v>9</v>
      </c>
      <c r="AD23" s="10">
        <f t="shared" si="11"/>
        <v>0</v>
      </c>
      <c r="AE23" s="1">
        <f t="shared" si="12"/>
        <v>0</v>
      </c>
      <c r="AF23" s="1">
        <f>VLOOKUP(A23,[1]Sheet!$A:$AG,32,0)</f>
        <v>18</v>
      </c>
      <c r="AG23" s="1">
        <f>VLOOKUP(A23,[1]Sheet!$A:$AG,33,0)</f>
        <v>234</v>
      </c>
      <c r="AH23" s="33">
        <f t="shared" si="1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130</v>
      </c>
      <c r="D24" s="1"/>
      <c r="E24" s="1">
        <v>11</v>
      </c>
      <c r="F24" s="1">
        <v>119</v>
      </c>
      <c r="G24" s="6">
        <v>0.3</v>
      </c>
      <c r="H24" s="1">
        <v>180</v>
      </c>
      <c r="I24" s="1" t="s">
        <v>57</v>
      </c>
      <c r="J24" s="1">
        <v>11</v>
      </c>
      <c r="K24" s="1">
        <f t="shared" si="1"/>
        <v>0</v>
      </c>
      <c r="L24" s="1"/>
      <c r="M24" s="1"/>
      <c r="N24" s="1">
        <v>0</v>
      </c>
      <c r="O24" s="1">
        <f t="shared" si="2"/>
        <v>2.2000000000000002</v>
      </c>
      <c r="P24" s="5"/>
      <c r="Q24" s="5">
        <f t="shared" si="10"/>
        <v>0</v>
      </c>
      <c r="R24" s="5"/>
      <c r="S24" s="1"/>
      <c r="T24" s="1">
        <f t="shared" si="3"/>
        <v>54.090909090909086</v>
      </c>
      <c r="U24" s="1">
        <f t="shared" si="4"/>
        <v>54.090909090909086</v>
      </c>
      <c r="V24" s="1">
        <v>0.6</v>
      </c>
      <c r="W24" s="1">
        <v>1.2</v>
      </c>
      <c r="X24" s="1">
        <v>1.2</v>
      </c>
      <c r="Y24" s="1">
        <v>3</v>
      </c>
      <c r="Z24" s="1">
        <v>5.6</v>
      </c>
      <c r="AA24" s="26" t="s">
        <v>52</v>
      </c>
      <c r="AB24" s="1">
        <f t="shared" si="5"/>
        <v>0</v>
      </c>
      <c r="AC24" s="6">
        <v>9</v>
      </c>
      <c r="AD24" s="10">
        <f t="shared" si="11"/>
        <v>0</v>
      </c>
      <c r="AE24" s="1">
        <f t="shared" si="12"/>
        <v>0</v>
      </c>
      <c r="AF24" s="1">
        <f>VLOOKUP(A24,[1]Sheet!$A:$AG,32,0)</f>
        <v>18</v>
      </c>
      <c r="AG24" s="1">
        <f>VLOOKUP(A24,[1]Sheet!$A:$AG,33,0)</f>
        <v>234</v>
      </c>
      <c r="AH24" s="33">
        <f t="shared" si="1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111</v>
      </c>
      <c r="D25" s="1">
        <v>210</v>
      </c>
      <c r="E25" s="1">
        <v>105</v>
      </c>
      <c r="F25" s="1">
        <v>174</v>
      </c>
      <c r="G25" s="6">
        <v>1</v>
      </c>
      <c r="H25" s="1">
        <v>180</v>
      </c>
      <c r="I25" s="1" t="s">
        <v>35</v>
      </c>
      <c r="J25" s="1">
        <v>105</v>
      </c>
      <c r="K25" s="1">
        <f t="shared" si="1"/>
        <v>0</v>
      </c>
      <c r="L25" s="1"/>
      <c r="M25" s="1"/>
      <c r="N25" s="1">
        <v>0</v>
      </c>
      <c r="O25" s="1">
        <f t="shared" si="2"/>
        <v>21</v>
      </c>
      <c r="P25" s="5">
        <f t="shared" ref="P25:P26" si="14">16*O25-N25-F25</f>
        <v>162</v>
      </c>
      <c r="Q25" s="5">
        <f t="shared" si="10"/>
        <v>168</v>
      </c>
      <c r="R25" s="5"/>
      <c r="S25" s="1"/>
      <c r="T25" s="1">
        <f t="shared" si="3"/>
        <v>16.285714285714285</v>
      </c>
      <c r="U25" s="1">
        <f t="shared" si="4"/>
        <v>8.2857142857142865</v>
      </c>
      <c r="V25" s="1">
        <v>18</v>
      </c>
      <c r="W25" s="1">
        <v>23.4</v>
      </c>
      <c r="X25" s="1">
        <v>15.6</v>
      </c>
      <c r="Y25" s="1">
        <v>26.4</v>
      </c>
      <c r="Z25" s="1">
        <v>24</v>
      </c>
      <c r="AA25" s="1"/>
      <c r="AB25" s="1">
        <f t="shared" si="5"/>
        <v>162</v>
      </c>
      <c r="AC25" s="6">
        <v>3</v>
      </c>
      <c r="AD25" s="10">
        <f t="shared" si="11"/>
        <v>56</v>
      </c>
      <c r="AE25" s="1">
        <f t="shared" si="12"/>
        <v>168</v>
      </c>
      <c r="AF25" s="1">
        <f>VLOOKUP(A25,[1]Sheet!$A:$AG,32,0)</f>
        <v>14</v>
      </c>
      <c r="AG25" s="1">
        <f>VLOOKUP(A25,[1]Sheet!$A:$AG,33,0)</f>
        <v>126</v>
      </c>
      <c r="AH25" s="33">
        <f t="shared" si="13"/>
        <v>0.44444444444444442</v>
      </c>
      <c r="AI25" s="1">
        <f t="shared" ref="AI25:AI26" si="15">AC25+AF25+AG25-AK25-AL25-AM25</f>
        <v>2</v>
      </c>
      <c r="AJ25" s="1" t="str">
        <f>VLOOKUP(A25,[2]Лист1!$A:$B,2,0)</f>
        <v>SU003448</v>
      </c>
      <c r="AK25" s="1">
        <f>VLOOKUP(AJ25,'[3]Бланк заказа'!$A:$AG,7,0)</f>
        <v>1</v>
      </c>
      <c r="AL25" s="1" t="str">
        <f>VLOOKUP(AJ25,'[3]Бланк заказа'!$A:$AG,11,0)</f>
        <v>14</v>
      </c>
      <c r="AM25" s="1">
        <f>VLOOKUP(AJ25,'[3]Бланк заказа'!$A:$AG,10,0)</f>
        <v>126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1261</v>
      </c>
      <c r="D26" s="1">
        <v>2</v>
      </c>
      <c r="E26" s="1">
        <v>852</v>
      </c>
      <c r="F26" s="1">
        <v>20</v>
      </c>
      <c r="G26" s="6">
        <v>0.25</v>
      </c>
      <c r="H26" s="1">
        <v>180</v>
      </c>
      <c r="I26" s="1" t="s">
        <v>35</v>
      </c>
      <c r="J26" s="1">
        <v>847</v>
      </c>
      <c r="K26" s="1">
        <f t="shared" si="1"/>
        <v>5</v>
      </c>
      <c r="L26" s="1"/>
      <c r="M26" s="1"/>
      <c r="N26" s="1">
        <v>2436</v>
      </c>
      <c r="O26" s="1">
        <f t="shared" si="2"/>
        <v>170.4</v>
      </c>
      <c r="P26" s="5">
        <f t="shared" si="14"/>
        <v>270.40000000000009</v>
      </c>
      <c r="Q26" s="5">
        <f t="shared" si="10"/>
        <v>252</v>
      </c>
      <c r="R26" s="5"/>
      <c r="S26" s="1"/>
      <c r="T26" s="1">
        <f t="shared" si="3"/>
        <v>15.892018779342722</v>
      </c>
      <c r="U26" s="1">
        <f t="shared" si="4"/>
        <v>14.413145539906102</v>
      </c>
      <c r="V26" s="1">
        <v>195.6</v>
      </c>
      <c r="W26" s="1">
        <v>99</v>
      </c>
      <c r="X26" s="1">
        <v>237.6</v>
      </c>
      <c r="Y26" s="1">
        <v>117.8</v>
      </c>
      <c r="Z26" s="1">
        <v>141.6</v>
      </c>
      <c r="AA26" s="1" t="s">
        <v>41</v>
      </c>
      <c r="AB26" s="1">
        <f t="shared" si="5"/>
        <v>67.600000000000023</v>
      </c>
      <c r="AC26" s="6">
        <v>6</v>
      </c>
      <c r="AD26" s="10">
        <f t="shared" si="11"/>
        <v>42</v>
      </c>
      <c r="AE26" s="1">
        <f t="shared" si="12"/>
        <v>63</v>
      </c>
      <c r="AF26" s="1">
        <f>VLOOKUP(A26,[1]Sheet!$A:$AG,32,0)</f>
        <v>14</v>
      </c>
      <c r="AG26" s="1">
        <f>VLOOKUP(A26,[1]Sheet!$A:$AG,33,0)</f>
        <v>140</v>
      </c>
      <c r="AH26" s="33">
        <f t="shared" si="13"/>
        <v>0.3</v>
      </c>
      <c r="AI26" s="1">
        <f t="shared" si="15"/>
        <v>0</v>
      </c>
      <c r="AJ26" s="1" t="str">
        <f>VLOOKUP(A26,[2]Лист1!$A:$B,2,0)</f>
        <v>SU002763</v>
      </c>
      <c r="AK26" s="1">
        <f>VLOOKUP(AJ26,'[3]Бланк заказа'!$A:$AG,7,0)</f>
        <v>6</v>
      </c>
      <c r="AL26" s="1" t="str">
        <f>VLOOKUP(AJ26,'[3]Бланк заказа'!$A:$AG,11,0)</f>
        <v>14</v>
      </c>
      <c r="AM26" s="1">
        <f>VLOOKUP(AJ26,'[3]Бланк заказа'!$A:$AG,10,0)</f>
        <v>140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8" t="s">
        <v>63</v>
      </c>
      <c r="B27" s="28" t="s">
        <v>37</v>
      </c>
      <c r="C27" s="28"/>
      <c r="D27" s="28"/>
      <c r="E27" s="28"/>
      <c r="F27" s="28"/>
      <c r="G27" s="29">
        <v>0</v>
      </c>
      <c r="H27" s="28">
        <v>180</v>
      </c>
      <c r="I27" s="28" t="s">
        <v>35</v>
      </c>
      <c r="J27" s="28"/>
      <c r="K27" s="28">
        <f t="shared" si="1"/>
        <v>0</v>
      </c>
      <c r="L27" s="28"/>
      <c r="M27" s="28"/>
      <c r="N27" s="28"/>
      <c r="O27" s="28">
        <f t="shared" si="2"/>
        <v>0</v>
      </c>
      <c r="P27" s="30"/>
      <c r="Q27" s="30"/>
      <c r="R27" s="30"/>
      <c r="S27" s="28"/>
      <c r="T27" s="28" t="e">
        <f t="shared" si="3"/>
        <v>#DIV/0!</v>
      </c>
      <c r="U27" s="28" t="e">
        <f t="shared" si="4"/>
        <v>#DIV/0!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 t="s">
        <v>39</v>
      </c>
      <c r="AB27" s="28">
        <f t="shared" si="5"/>
        <v>0</v>
      </c>
      <c r="AC27" s="29">
        <f>VLOOKUP(A27,[4]Sheet!$A:$AC,29,0)</f>
        <v>6</v>
      </c>
      <c r="AD27" s="31"/>
      <c r="AE27" s="28"/>
      <c r="AF27" s="28">
        <f>VLOOKUP(A27,[1]Sheet!$A:$AG,32,0)</f>
        <v>14</v>
      </c>
      <c r="AG27" s="28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8" t="s">
        <v>64</v>
      </c>
      <c r="B28" s="28" t="s">
        <v>37</v>
      </c>
      <c r="C28" s="28"/>
      <c r="D28" s="28"/>
      <c r="E28" s="28"/>
      <c r="F28" s="28"/>
      <c r="G28" s="29">
        <v>0</v>
      </c>
      <c r="H28" s="28">
        <v>180</v>
      </c>
      <c r="I28" s="28" t="s">
        <v>35</v>
      </c>
      <c r="J28" s="28"/>
      <c r="K28" s="28">
        <f t="shared" si="1"/>
        <v>0</v>
      </c>
      <c r="L28" s="28"/>
      <c r="M28" s="28"/>
      <c r="N28" s="28"/>
      <c r="O28" s="28">
        <f t="shared" si="2"/>
        <v>0</v>
      </c>
      <c r="P28" s="30"/>
      <c r="Q28" s="30"/>
      <c r="R28" s="30"/>
      <c r="S28" s="28"/>
      <c r="T28" s="28" t="e">
        <f t="shared" si="3"/>
        <v>#DIV/0!</v>
      </c>
      <c r="U28" s="28" t="e">
        <f t="shared" si="4"/>
        <v>#DIV/0!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 t="s">
        <v>39</v>
      </c>
      <c r="AB28" s="28">
        <f t="shared" si="5"/>
        <v>0</v>
      </c>
      <c r="AC28" s="29">
        <f>VLOOKUP(A28,[4]Sheet!$A:$AC,29,0)</f>
        <v>6</v>
      </c>
      <c r="AD28" s="31"/>
      <c r="AE28" s="28"/>
      <c r="AF28" s="28">
        <f>VLOOKUP(A28,[1]Sheet!$A:$AG,32,0)</f>
        <v>14</v>
      </c>
      <c r="AG28" s="28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414</v>
      </c>
      <c r="D29" s="1">
        <v>792</v>
      </c>
      <c r="E29" s="1">
        <v>408</v>
      </c>
      <c r="F29" s="1">
        <v>750</v>
      </c>
      <c r="G29" s="6">
        <v>1</v>
      </c>
      <c r="H29" s="1">
        <v>180</v>
      </c>
      <c r="I29" s="1" t="s">
        <v>35</v>
      </c>
      <c r="J29" s="1">
        <v>415</v>
      </c>
      <c r="K29" s="1">
        <f t="shared" si="1"/>
        <v>-7</v>
      </c>
      <c r="L29" s="1"/>
      <c r="M29" s="1"/>
      <c r="N29" s="1">
        <v>0</v>
      </c>
      <c r="O29" s="1">
        <f t="shared" si="2"/>
        <v>81.599999999999994</v>
      </c>
      <c r="P29" s="5">
        <f>16*O29-N29-F29</f>
        <v>555.59999999999991</v>
      </c>
      <c r="Q29" s="5">
        <f t="shared" ref="Q29:Q31" si="16">AC29*AD29</f>
        <v>576</v>
      </c>
      <c r="R29" s="5"/>
      <c r="S29" s="1"/>
      <c r="T29" s="1">
        <f t="shared" si="3"/>
        <v>16.25</v>
      </c>
      <c r="U29" s="1">
        <f t="shared" si="4"/>
        <v>9.1911764705882355</v>
      </c>
      <c r="V29" s="1">
        <v>79.2</v>
      </c>
      <c r="W29" s="1">
        <v>99.6</v>
      </c>
      <c r="X29" s="1">
        <v>92.4</v>
      </c>
      <c r="Y29" s="1">
        <v>92.4</v>
      </c>
      <c r="Z29" s="1">
        <v>86.4</v>
      </c>
      <c r="AA29" s="1"/>
      <c r="AB29" s="1">
        <f t="shared" si="5"/>
        <v>555.59999999999991</v>
      </c>
      <c r="AC29" s="6">
        <v>6</v>
      </c>
      <c r="AD29" s="10">
        <f t="shared" ref="AD29:AD31" si="17">MROUND(P29,AC29*AF29)/AC29</f>
        <v>96</v>
      </c>
      <c r="AE29" s="1">
        <f t="shared" ref="AE29:AE31" si="18">AD29*AC29*G29</f>
        <v>576</v>
      </c>
      <c r="AF29" s="1">
        <f>VLOOKUP(A29,[1]Sheet!$A:$AG,32,0)</f>
        <v>12</v>
      </c>
      <c r="AG29" s="1">
        <f>VLOOKUP(A29,[1]Sheet!$A:$AG,33,0)</f>
        <v>84</v>
      </c>
      <c r="AH29" s="33">
        <f t="shared" ref="AH29:AH31" si="19">AD29/AG29</f>
        <v>1.1428571428571428</v>
      </c>
      <c r="AI29" s="1">
        <f>AC29+AF29+AG29-AK29-AL29-AM29</f>
        <v>0</v>
      </c>
      <c r="AJ29" s="1" t="str">
        <f>VLOOKUP(A29,[2]Лист1!$A:$B,2,0)</f>
        <v>SU003020</v>
      </c>
      <c r="AK29" s="1">
        <f>VLOOKUP(AJ29,'[3]Бланк заказа'!$A:$AG,7,0)</f>
        <v>6</v>
      </c>
      <c r="AL29" s="1" t="str">
        <f>VLOOKUP(AJ29,'[3]Бланк заказа'!$A:$AG,11,0)</f>
        <v>12</v>
      </c>
      <c r="AM29" s="1">
        <f>VLOOKUP(AJ29,'[3]Бланк заказа'!$A:$AG,10,0)</f>
        <v>84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37</v>
      </c>
      <c r="C30" s="1">
        <v>744</v>
      </c>
      <c r="D30" s="1"/>
      <c r="E30" s="1">
        <v>441</v>
      </c>
      <c r="F30" s="1"/>
      <c r="G30" s="6">
        <v>0.25</v>
      </c>
      <c r="H30" s="1">
        <v>365</v>
      </c>
      <c r="I30" s="1" t="s">
        <v>35</v>
      </c>
      <c r="J30" s="1">
        <v>550</v>
      </c>
      <c r="K30" s="1">
        <f t="shared" si="1"/>
        <v>-109</v>
      </c>
      <c r="L30" s="1"/>
      <c r="M30" s="1"/>
      <c r="N30" s="1">
        <v>2520</v>
      </c>
      <c r="O30" s="1">
        <f t="shared" si="2"/>
        <v>88.2</v>
      </c>
      <c r="P30" s="5"/>
      <c r="Q30" s="5">
        <f t="shared" si="16"/>
        <v>0</v>
      </c>
      <c r="R30" s="5"/>
      <c r="S30" s="1"/>
      <c r="T30" s="1">
        <f t="shared" si="3"/>
        <v>28.571428571428569</v>
      </c>
      <c r="U30" s="1">
        <f t="shared" si="4"/>
        <v>28.571428571428569</v>
      </c>
      <c r="V30" s="1">
        <v>178.8</v>
      </c>
      <c r="W30" s="1">
        <v>35.4</v>
      </c>
      <c r="X30" s="1">
        <v>210.4</v>
      </c>
      <c r="Y30" s="1">
        <v>95.8</v>
      </c>
      <c r="Z30" s="1">
        <v>100.8</v>
      </c>
      <c r="AA30" s="1"/>
      <c r="AB30" s="1">
        <f t="shared" si="5"/>
        <v>0</v>
      </c>
      <c r="AC30" s="6">
        <v>12</v>
      </c>
      <c r="AD30" s="10">
        <f t="shared" si="17"/>
        <v>0</v>
      </c>
      <c r="AE30" s="1">
        <f t="shared" si="18"/>
        <v>0</v>
      </c>
      <c r="AF30" s="1">
        <f>VLOOKUP(A30,[1]Sheet!$A:$AG,32,0)</f>
        <v>14</v>
      </c>
      <c r="AG30" s="1">
        <f>VLOOKUP(A30,[1]Sheet!$A:$AG,33,0)</f>
        <v>70</v>
      </c>
      <c r="AH30" s="33">
        <f t="shared" si="1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37</v>
      </c>
      <c r="C31" s="1">
        <v>229</v>
      </c>
      <c r="D31" s="1">
        <v>336</v>
      </c>
      <c r="E31" s="1">
        <v>378</v>
      </c>
      <c r="F31" s="1">
        <v>-4</v>
      </c>
      <c r="G31" s="6">
        <v>0.25</v>
      </c>
      <c r="H31" s="1">
        <v>180</v>
      </c>
      <c r="I31" s="1" t="s">
        <v>35</v>
      </c>
      <c r="J31" s="1">
        <v>399</v>
      </c>
      <c r="K31" s="1">
        <f t="shared" si="1"/>
        <v>-21</v>
      </c>
      <c r="L31" s="1"/>
      <c r="M31" s="1"/>
      <c r="N31" s="1">
        <v>1680</v>
      </c>
      <c r="O31" s="1">
        <f t="shared" si="2"/>
        <v>75.599999999999994</v>
      </c>
      <c r="P31" s="5"/>
      <c r="Q31" s="5">
        <f t="shared" si="16"/>
        <v>0</v>
      </c>
      <c r="R31" s="5"/>
      <c r="S31" s="1"/>
      <c r="T31" s="1">
        <f t="shared" si="3"/>
        <v>22.169312169312171</v>
      </c>
      <c r="U31" s="1">
        <f t="shared" si="4"/>
        <v>22.169312169312171</v>
      </c>
      <c r="V31" s="1">
        <v>125.4</v>
      </c>
      <c r="W31" s="1">
        <v>67.599999999999994</v>
      </c>
      <c r="X31" s="1">
        <v>157.4</v>
      </c>
      <c r="Y31" s="1">
        <v>79.400000000000006</v>
      </c>
      <c r="Z31" s="1">
        <v>78.2</v>
      </c>
      <c r="AA31" s="1" t="s">
        <v>41</v>
      </c>
      <c r="AB31" s="1">
        <f t="shared" si="5"/>
        <v>0</v>
      </c>
      <c r="AC31" s="6">
        <v>12</v>
      </c>
      <c r="AD31" s="10">
        <f t="shared" si="17"/>
        <v>0</v>
      </c>
      <c r="AE31" s="1">
        <f t="shared" si="18"/>
        <v>0</v>
      </c>
      <c r="AF31" s="1">
        <f>VLOOKUP(A31,[1]Sheet!$A:$AG,32,0)</f>
        <v>14</v>
      </c>
      <c r="AG31" s="1">
        <f>VLOOKUP(A31,[1]Sheet!$A:$AG,33,0)</f>
        <v>70</v>
      </c>
      <c r="AH31" s="33">
        <f t="shared" si="19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8" t="s">
        <v>68</v>
      </c>
      <c r="B32" s="28" t="s">
        <v>37</v>
      </c>
      <c r="C32" s="28"/>
      <c r="D32" s="28"/>
      <c r="E32" s="28"/>
      <c r="F32" s="28"/>
      <c r="G32" s="29">
        <v>0</v>
      </c>
      <c r="H32" s="28">
        <v>180</v>
      </c>
      <c r="I32" s="28" t="s">
        <v>35</v>
      </c>
      <c r="J32" s="28"/>
      <c r="K32" s="28">
        <f t="shared" si="1"/>
        <v>0</v>
      </c>
      <c r="L32" s="28"/>
      <c r="M32" s="28"/>
      <c r="N32" s="28"/>
      <c r="O32" s="28">
        <f t="shared" si="2"/>
        <v>0</v>
      </c>
      <c r="P32" s="30"/>
      <c r="Q32" s="30"/>
      <c r="R32" s="30"/>
      <c r="S32" s="28"/>
      <c r="T32" s="28" t="e">
        <f t="shared" si="3"/>
        <v>#DIV/0!</v>
      </c>
      <c r="U32" s="28" t="e">
        <f t="shared" si="4"/>
        <v>#DIV/0!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 t="s">
        <v>39</v>
      </c>
      <c r="AB32" s="28">
        <f t="shared" si="5"/>
        <v>0</v>
      </c>
      <c r="AC32" s="29">
        <f>VLOOKUP(A32,[4]Sheet!$A:$AC,29,0)</f>
        <v>6</v>
      </c>
      <c r="AD32" s="31"/>
      <c r="AE32" s="28"/>
      <c r="AF32" s="28">
        <f>VLOOKUP(A32,[1]Sheet!$A:$AG,32,0)</f>
        <v>14</v>
      </c>
      <c r="AG32" s="28">
        <f>VLOOKUP(A32,[1]Sheet!$A:$AG,33,0)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8" t="s">
        <v>69</v>
      </c>
      <c r="B33" s="28" t="s">
        <v>37</v>
      </c>
      <c r="C33" s="28"/>
      <c r="D33" s="28"/>
      <c r="E33" s="28"/>
      <c r="F33" s="28"/>
      <c r="G33" s="29">
        <v>0</v>
      </c>
      <c r="H33" s="28">
        <v>180</v>
      </c>
      <c r="I33" s="28" t="s">
        <v>35</v>
      </c>
      <c r="J33" s="28"/>
      <c r="K33" s="28">
        <f t="shared" si="1"/>
        <v>0</v>
      </c>
      <c r="L33" s="28"/>
      <c r="M33" s="28"/>
      <c r="N33" s="28"/>
      <c r="O33" s="28">
        <f t="shared" si="2"/>
        <v>0</v>
      </c>
      <c r="P33" s="30"/>
      <c r="Q33" s="30"/>
      <c r="R33" s="30"/>
      <c r="S33" s="28"/>
      <c r="T33" s="28" t="e">
        <f t="shared" si="3"/>
        <v>#DIV/0!</v>
      </c>
      <c r="U33" s="28" t="e">
        <f t="shared" si="4"/>
        <v>#DIV/0!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 t="s">
        <v>39</v>
      </c>
      <c r="AB33" s="28">
        <f t="shared" si="5"/>
        <v>0</v>
      </c>
      <c r="AC33" s="29">
        <f>VLOOKUP(A33,[4]Sheet!$A:$AC,29,0)</f>
        <v>12</v>
      </c>
      <c r="AD33" s="31"/>
      <c r="AE33" s="28"/>
      <c r="AF33" s="28">
        <f>VLOOKUP(A33,[1]Sheet!$A:$AG,32,0)</f>
        <v>14</v>
      </c>
      <c r="AG33" s="28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8" t="s">
        <v>70</v>
      </c>
      <c r="B34" s="28" t="s">
        <v>37</v>
      </c>
      <c r="C34" s="28"/>
      <c r="D34" s="28"/>
      <c r="E34" s="28"/>
      <c r="F34" s="28"/>
      <c r="G34" s="29">
        <v>0</v>
      </c>
      <c r="H34" s="28">
        <v>180</v>
      </c>
      <c r="I34" s="28" t="s">
        <v>35</v>
      </c>
      <c r="J34" s="28"/>
      <c r="K34" s="28">
        <f t="shared" si="1"/>
        <v>0</v>
      </c>
      <c r="L34" s="28"/>
      <c r="M34" s="28"/>
      <c r="N34" s="28"/>
      <c r="O34" s="28">
        <f t="shared" si="2"/>
        <v>0</v>
      </c>
      <c r="P34" s="30"/>
      <c r="Q34" s="30"/>
      <c r="R34" s="30"/>
      <c r="S34" s="28"/>
      <c r="T34" s="28" t="e">
        <f t="shared" si="3"/>
        <v>#DIV/0!</v>
      </c>
      <c r="U34" s="28" t="e">
        <f t="shared" si="4"/>
        <v>#DIV/0!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 t="s">
        <v>39</v>
      </c>
      <c r="AB34" s="28">
        <f t="shared" si="5"/>
        <v>0</v>
      </c>
      <c r="AC34" s="29">
        <f>VLOOKUP(A34,[4]Sheet!$A:$AC,29,0)</f>
        <v>8</v>
      </c>
      <c r="AD34" s="31"/>
      <c r="AE34" s="28"/>
      <c r="AF34" s="28">
        <f>VLOOKUP(A34,[1]Sheet!$A:$AG,32,0)</f>
        <v>12</v>
      </c>
      <c r="AG34" s="28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8" t="s">
        <v>71</v>
      </c>
      <c r="B35" s="28" t="s">
        <v>37</v>
      </c>
      <c r="C35" s="28"/>
      <c r="D35" s="28"/>
      <c r="E35" s="28"/>
      <c r="F35" s="28"/>
      <c r="G35" s="29">
        <v>0</v>
      </c>
      <c r="H35" s="28">
        <v>180</v>
      </c>
      <c r="I35" s="28" t="s">
        <v>35</v>
      </c>
      <c r="J35" s="28"/>
      <c r="K35" s="28">
        <f t="shared" si="1"/>
        <v>0</v>
      </c>
      <c r="L35" s="28"/>
      <c r="M35" s="28"/>
      <c r="N35" s="28"/>
      <c r="O35" s="28">
        <f t="shared" si="2"/>
        <v>0</v>
      </c>
      <c r="P35" s="30"/>
      <c r="Q35" s="30"/>
      <c r="R35" s="30"/>
      <c r="S35" s="28"/>
      <c r="T35" s="28" t="e">
        <f t="shared" si="3"/>
        <v>#DIV/0!</v>
      </c>
      <c r="U35" s="28" t="e">
        <f t="shared" si="4"/>
        <v>#DIV/0!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 t="s">
        <v>39</v>
      </c>
      <c r="AB35" s="28">
        <f t="shared" si="5"/>
        <v>0</v>
      </c>
      <c r="AC35" s="29">
        <f>VLOOKUP(A35,[4]Sheet!$A:$AC,29,0)</f>
        <v>8</v>
      </c>
      <c r="AD35" s="31"/>
      <c r="AE35" s="28"/>
      <c r="AF35" s="28">
        <f>VLOOKUP(A35,[1]Sheet!$A:$AG,32,0)</f>
        <v>12</v>
      </c>
      <c r="AG35" s="28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8" t="s">
        <v>72</v>
      </c>
      <c r="B36" s="28" t="s">
        <v>37</v>
      </c>
      <c r="C36" s="28"/>
      <c r="D36" s="28"/>
      <c r="E36" s="28"/>
      <c r="F36" s="28"/>
      <c r="G36" s="29">
        <v>0</v>
      </c>
      <c r="H36" s="28">
        <v>180</v>
      </c>
      <c r="I36" s="28" t="s">
        <v>35</v>
      </c>
      <c r="J36" s="28"/>
      <c r="K36" s="28">
        <f t="shared" si="1"/>
        <v>0</v>
      </c>
      <c r="L36" s="28"/>
      <c r="M36" s="28"/>
      <c r="N36" s="28"/>
      <c r="O36" s="28">
        <f t="shared" si="2"/>
        <v>0</v>
      </c>
      <c r="P36" s="30"/>
      <c r="Q36" s="30"/>
      <c r="R36" s="30"/>
      <c r="S36" s="28"/>
      <c r="T36" s="28" t="e">
        <f t="shared" si="3"/>
        <v>#DIV/0!</v>
      </c>
      <c r="U36" s="28" t="e">
        <f t="shared" si="4"/>
        <v>#DIV/0!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 t="s">
        <v>39</v>
      </c>
      <c r="AB36" s="28">
        <f t="shared" si="5"/>
        <v>0</v>
      </c>
      <c r="AC36" s="29">
        <f>VLOOKUP(A36,[4]Sheet!$A:$AC,29,0)</f>
        <v>8</v>
      </c>
      <c r="AD36" s="31"/>
      <c r="AE36" s="28"/>
      <c r="AF36" s="28">
        <f>VLOOKUP(A36,[1]Sheet!$A:$AG,32,0)</f>
        <v>12</v>
      </c>
      <c r="AG36" s="28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37</v>
      </c>
      <c r="C37" s="1">
        <v>141</v>
      </c>
      <c r="D37" s="1">
        <v>865</v>
      </c>
      <c r="E37" s="1">
        <v>488</v>
      </c>
      <c r="F37" s="1">
        <v>422</v>
      </c>
      <c r="G37" s="6">
        <v>0.75</v>
      </c>
      <c r="H37" s="1">
        <v>180</v>
      </c>
      <c r="I37" s="1" t="s">
        <v>35</v>
      </c>
      <c r="J37" s="1">
        <v>483</v>
      </c>
      <c r="K37" s="1">
        <f t="shared" ref="K37:K68" si="20">E37-J37</f>
        <v>5</v>
      </c>
      <c r="L37" s="1"/>
      <c r="M37" s="1"/>
      <c r="N37" s="1">
        <v>192</v>
      </c>
      <c r="O37" s="1">
        <f t="shared" si="2"/>
        <v>97.6</v>
      </c>
      <c r="P37" s="5">
        <f>16*O37-N37-F37</f>
        <v>947.59999999999991</v>
      </c>
      <c r="Q37" s="5">
        <f>AC37*AD37</f>
        <v>960</v>
      </c>
      <c r="R37" s="5"/>
      <c r="S37" s="1"/>
      <c r="T37" s="1">
        <f t="shared" si="3"/>
        <v>16.127049180327869</v>
      </c>
      <c r="U37" s="1">
        <f t="shared" si="4"/>
        <v>6.2909836065573774</v>
      </c>
      <c r="V37" s="1">
        <v>67.599999999999994</v>
      </c>
      <c r="W37" s="1">
        <v>76.8</v>
      </c>
      <c r="X37" s="1">
        <v>116.4</v>
      </c>
      <c r="Y37" s="1">
        <v>70.400000000000006</v>
      </c>
      <c r="Z37" s="1">
        <v>61.4</v>
      </c>
      <c r="AA37" s="1" t="s">
        <v>41</v>
      </c>
      <c r="AB37" s="1">
        <f t="shared" si="5"/>
        <v>710.69999999999993</v>
      </c>
      <c r="AC37" s="6">
        <v>8</v>
      </c>
      <c r="AD37" s="10">
        <f>MROUND(P37,AC37*AF37)/AC37</f>
        <v>120</v>
      </c>
      <c r="AE37" s="1">
        <f>AD37*AC37*G37</f>
        <v>720</v>
      </c>
      <c r="AF37" s="1">
        <f>VLOOKUP(A37,[1]Sheet!$A:$AG,32,0)</f>
        <v>12</v>
      </c>
      <c r="AG37" s="1">
        <f>VLOOKUP(A37,[1]Sheet!$A:$AG,33,0)</f>
        <v>84</v>
      </c>
      <c r="AH37" s="33">
        <f>AD37/AG37</f>
        <v>1.4285714285714286</v>
      </c>
      <c r="AI37" s="1">
        <f>AC37+AF37+AG37-AK37-AL37-AM37</f>
        <v>0</v>
      </c>
      <c r="AJ37" s="1" t="str">
        <f>VLOOKUP(A37,[2]Лист1!$A:$B,2,0)</f>
        <v>SU002345</v>
      </c>
      <c r="AK37" s="1">
        <f>VLOOKUP(AJ37,'[3]Бланк заказа'!$A:$AG,7,0)</f>
        <v>8</v>
      </c>
      <c r="AL37" s="1" t="str">
        <f>VLOOKUP(AJ37,'[3]Бланк заказа'!$A:$AG,11,0)</f>
        <v>12</v>
      </c>
      <c r="AM37" s="1">
        <f>VLOOKUP(AJ37,'[3]Бланк заказа'!$A:$AG,10,0)</f>
        <v>84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8" t="s">
        <v>74</v>
      </c>
      <c r="B38" s="28" t="s">
        <v>37</v>
      </c>
      <c r="C38" s="28"/>
      <c r="D38" s="28"/>
      <c r="E38" s="28"/>
      <c r="F38" s="28"/>
      <c r="G38" s="29">
        <v>0</v>
      </c>
      <c r="H38" s="28">
        <v>180</v>
      </c>
      <c r="I38" s="28" t="s">
        <v>35</v>
      </c>
      <c r="J38" s="28"/>
      <c r="K38" s="28">
        <f t="shared" si="20"/>
        <v>0</v>
      </c>
      <c r="L38" s="28"/>
      <c r="M38" s="28"/>
      <c r="N38" s="28"/>
      <c r="O38" s="28">
        <f t="shared" si="2"/>
        <v>0</v>
      </c>
      <c r="P38" s="30"/>
      <c r="Q38" s="30"/>
      <c r="R38" s="30"/>
      <c r="S38" s="28"/>
      <c r="T38" s="28" t="e">
        <f t="shared" si="3"/>
        <v>#DIV/0!</v>
      </c>
      <c r="U38" s="28" t="e">
        <f t="shared" si="4"/>
        <v>#DIV/0!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 t="s">
        <v>39</v>
      </c>
      <c r="AB38" s="28">
        <f t="shared" si="5"/>
        <v>0</v>
      </c>
      <c r="AC38" s="29">
        <f>VLOOKUP(A38,[4]Sheet!$A:$AC,29,0)</f>
        <v>16</v>
      </c>
      <c r="AD38" s="31"/>
      <c r="AE38" s="28"/>
      <c r="AF38" s="28">
        <f>VLOOKUP(A38,[1]Sheet!$A:$AG,32,0)</f>
        <v>12</v>
      </c>
      <c r="AG38" s="28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37</v>
      </c>
      <c r="C39" s="1"/>
      <c r="D39" s="1">
        <v>120</v>
      </c>
      <c r="E39" s="1">
        <v>118</v>
      </c>
      <c r="F39" s="1"/>
      <c r="G39" s="6">
        <v>0.7</v>
      </c>
      <c r="H39" s="1">
        <v>180</v>
      </c>
      <c r="I39" s="1" t="s">
        <v>35</v>
      </c>
      <c r="J39" s="1">
        <v>125</v>
      </c>
      <c r="K39" s="1">
        <f t="shared" si="20"/>
        <v>-7</v>
      </c>
      <c r="L39" s="1"/>
      <c r="M39" s="1"/>
      <c r="N39" s="1">
        <v>0</v>
      </c>
      <c r="O39" s="1">
        <f t="shared" si="2"/>
        <v>23.6</v>
      </c>
      <c r="P39" s="5">
        <f>16*O39-N39-F39</f>
        <v>377.6</v>
      </c>
      <c r="Q39" s="5">
        <f>AC39*AD39</f>
        <v>360</v>
      </c>
      <c r="R39" s="5"/>
      <c r="S39" s="1"/>
      <c r="T39" s="1">
        <f t="shared" si="3"/>
        <v>15.254237288135592</v>
      </c>
      <c r="U39" s="1">
        <f t="shared" si="4"/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47</v>
      </c>
      <c r="AB39" s="1">
        <f t="shared" si="5"/>
        <v>264.32</v>
      </c>
      <c r="AC39" s="6">
        <v>10</v>
      </c>
      <c r="AD39" s="10">
        <f>MROUND(P39,AC39*AF39)/AC39</f>
        <v>36</v>
      </c>
      <c r="AE39" s="1">
        <f>AD39*AC39*G39</f>
        <v>251.99999999999997</v>
      </c>
      <c r="AF39" s="1">
        <f>VLOOKUP(A39,[1]Sheet!$A:$AG,32,0)</f>
        <v>12</v>
      </c>
      <c r="AG39" s="1">
        <f>VLOOKUP(A39,[1]Sheet!$A:$AG,33,0)</f>
        <v>84</v>
      </c>
      <c r="AH39" s="33">
        <f>AD39/AG39</f>
        <v>0.42857142857142855</v>
      </c>
      <c r="AI39" s="1">
        <f>AC39+AF39+AG39-AK39-AL39-AM39</f>
        <v>0</v>
      </c>
      <c r="AJ39" s="1" t="str">
        <f>VLOOKUP(A39,[2]Лист1!$A:$B,2,0)</f>
        <v>SU003532</v>
      </c>
      <c r="AK39" s="1">
        <f>VLOOKUP(AJ39,'[3]Бланк заказа'!$A:$AG,7,0)</f>
        <v>10</v>
      </c>
      <c r="AL39" s="1" t="str">
        <f>VLOOKUP(AJ39,'[3]Бланк заказа'!$A:$AG,11,0)</f>
        <v>12</v>
      </c>
      <c r="AM39" s="1">
        <f>VLOOKUP(AJ39,'[3]Бланк заказа'!$A:$AG,10,0)</f>
        <v>84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8" t="s">
        <v>76</v>
      </c>
      <c r="B40" s="28" t="s">
        <v>37</v>
      </c>
      <c r="C40" s="28"/>
      <c r="D40" s="28"/>
      <c r="E40" s="28"/>
      <c r="F40" s="28"/>
      <c r="G40" s="29">
        <v>0</v>
      </c>
      <c r="H40" s="28">
        <v>180</v>
      </c>
      <c r="I40" s="28" t="s">
        <v>35</v>
      </c>
      <c r="J40" s="28"/>
      <c r="K40" s="28">
        <f t="shared" si="20"/>
        <v>0</v>
      </c>
      <c r="L40" s="28"/>
      <c r="M40" s="28"/>
      <c r="N40" s="28"/>
      <c r="O40" s="28">
        <f t="shared" si="2"/>
        <v>0</v>
      </c>
      <c r="P40" s="30"/>
      <c r="Q40" s="30"/>
      <c r="R40" s="30"/>
      <c r="S40" s="28"/>
      <c r="T40" s="28" t="e">
        <f t="shared" si="3"/>
        <v>#DIV/0!</v>
      </c>
      <c r="U40" s="28" t="e">
        <f t="shared" si="4"/>
        <v>#DIV/0!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 t="s">
        <v>39</v>
      </c>
      <c r="AB40" s="28">
        <f t="shared" si="5"/>
        <v>0</v>
      </c>
      <c r="AC40" s="29">
        <f>VLOOKUP(A40,[4]Sheet!$A:$AC,29,0)</f>
        <v>16</v>
      </c>
      <c r="AD40" s="31"/>
      <c r="AE40" s="28"/>
      <c r="AF40" s="28">
        <f>VLOOKUP(A40,[1]Sheet!$A:$AG,32,0)</f>
        <v>12</v>
      </c>
      <c r="AG40" s="28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37</v>
      </c>
      <c r="C41" s="1">
        <v>271</v>
      </c>
      <c r="D41" s="1"/>
      <c r="E41" s="1">
        <v>79</v>
      </c>
      <c r="F41" s="1"/>
      <c r="G41" s="6">
        <v>0.9</v>
      </c>
      <c r="H41" s="1">
        <v>180</v>
      </c>
      <c r="I41" s="1" t="s">
        <v>35</v>
      </c>
      <c r="J41" s="1">
        <v>181</v>
      </c>
      <c r="K41" s="1">
        <f t="shared" si="20"/>
        <v>-102</v>
      </c>
      <c r="L41" s="1"/>
      <c r="M41" s="1"/>
      <c r="N41" s="1">
        <v>1440</v>
      </c>
      <c r="O41" s="1">
        <f t="shared" si="2"/>
        <v>15.8</v>
      </c>
      <c r="P41" s="5"/>
      <c r="Q41" s="5">
        <f>AC41*AD41</f>
        <v>0</v>
      </c>
      <c r="R41" s="5"/>
      <c r="S41" s="1"/>
      <c r="T41" s="1">
        <f t="shared" si="3"/>
        <v>91.139240506329116</v>
      </c>
      <c r="U41" s="1">
        <f t="shared" si="4"/>
        <v>91.139240506329116</v>
      </c>
      <c r="V41" s="1">
        <v>97.8</v>
      </c>
      <c r="W41" s="1">
        <v>38.6</v>
      </c>
      <c r="X41" s="1">
        <v>131.6</v>
      </c>
      <c r="Y41" s="1">
        <v>60.2</v>
      </c>
      <c r="Z41" s="1">
        <v>60.8</v>
      </c>
      <c r="AA41" s="1" t="s">
        <v>41</v>
      </c>
      <c r="AB41" s="1">
        <f t="shared" si="5"/>
        <v>0</v>
      </c>
      <c r="AC41" s="6">
        <v>8</v>
      </c>
      <c r="AD41" s="10">
        <f>MROUND(P41,AC41*AF41)/AC41</f>
        <v>0</v>
      </c>
      <c r="AE41" s="1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33">
        <f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8" t="s">
        <v>78</v>
      </c>
      <c r="B42" s="28" t="s">
        <v>37</v>
      </c>
      <c r="C42" s="28"/>
      <c r="D42" s="28"/>
      <c r="E42" s="28"/>
      <c r="F42" s="28"/>
      <c r="G42" s="29">
        <v>0</v>
      </c>
      <c r="H42" s="28">
        <v>180</v>
      </c>
      <c r="I42" s="28" t="s">
        <v>35</v>
      </c>
      <c r="J42" s="28"/>
      <c r="K42" s="28">
        <f t="shared" si="20"/>
        <v>0</v>
      </c>
      <c r="L42" s="28"/>
      <c r="M42" s="28"/>
      <c r="N42" s="28"/>
      <c r="O42" s="28">
        <f t="shared" si="2"/>
        <v>0</v>
      </c>
      <c r="P42" s="30"/>
      <c r="Q42" s="30"/>
      <c r="R42" s="30"/>
      <c r="S42" s="28"/>
      <c r="T42" s="28" t="e">
        <f t="shared" si="3"/>
        <v>#DIV/0!</v>
      </c>
      <c r="U42" s="28" t="e">
        <f t="shared" si="4"/>
        <v>#DIV/0!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 t="s">
        <v>39</v>
      </c>
      <c r="AB42" s="28">
        <f t="shared" si="5"/>
        <v>0</v>
      </c>
      <c r="AC42" s="29">
        <f>VLOOKUP(A42,[4]Sheet!$A:$AC,29,0)</f>
        <v>8</v>
      </c>
      <c r="AD42" s="31"/>
      <c r="AE42" s="28"/>
      <c r="AF42" s="28">
        <f>VLOOKUP(A42,[1]Sheet!$A:$AG,32,0)</f>
        <v>12</v>
      </c>
      <c r="AG42" s="28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37</v>
      </c>
      <c r="C43" s="1"/>
      <c r="D43" s="1">
        <v>192</v>
      </c>
      <c r="E43" s="1">
        <v>101</v>
      </c>
      <c r="F43" s="1">
        <v>91</v>
      </c>
      <c r="G43" s="6">
        <v>0.4</v>
      </c>
      <c r="H43" s="1">
        <v>180</v>
      </c>
      <c r="I43" s="1" t="s">
        <v>35</v>
      </c>
      <c r="J43" s="1">
        <v>101</v>
      </c>
      <c r="K43" s="1">
        <f t="shared" si="20"/>
        <v>0</v>
      </c>
      <c r="L43" s="1"/>
      <c r="M43" s="1"/>
      <c r="N43" s="1">
        <v>0</v>
      </c>
      <c r="O43" s="1">
        <f t="shared" si="2"/>
        <v>20.2</v>
      </c>
      <c r="P43" s="5">
        <f>16*O43-N43-F43</f>
        <v>232.2</v>
      </c>
      <c r="Q43" s="5">
        <f>AC43*AD43</f>
        <v>192</v>
      </c>
      <c r="R43" s="5"/>
      <c r="S43" s="1"/>
      <c r="T43" s="1">
        <f t="shared" si="3"/>
        <v>14.009900990099011</v>
      </c>
      <c r="U43" s="1">
        <f t="shared" si="4"/>
        <v>4.5049504950495054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47</v>
      </c>
      <c r="AB43" s="1">
        <f t="shared" si="5"/>
        <v>92.88</v>
      </c>
      <c r="AC43" s="6">
        <v>16</v>
      </c>
      <c r="AD43" s="10">
        <f>MROUND(P43,AC43*AF43)/AC43</f>
        <v>12</v>
      </c>
      <c r="AE43" s="1">
        <f>AD43*AC43*G43</f>
        <v>76.800000000000011</v>
      </c>
      <c r="AF43" s="1">
        <f>VLOOKUP(A43,[1]Sheet!$A:$AG,32,0)</f>
        <v>12</v>
      </c>
      <c r="AG43" s="1">
        <f>VLOOKUP(A43,[1]Sheet!$A:$AG,33,0)</f>
        <v>84</v>
      </c>
      <c r="AH43" s="33">
        <f>AD43/AG43</f>
        <v>0.14285714285714285</v>
      </c>
      <c r="AI43" s="1">
        <f>AC43+AF43+AG43-AK43-AL43-AM43</f>
        <v>0</v>
      </c>
      <c r="AJ43" s="1" t="str">
        <f>VLOOKUP(A43,[2]Лист1!$A:$B,2,0)</f>
        <v>SU003531</v>
      </c>
      <c r="AK43" s="1">
        <f>VLOOKUP(AJ43,'[3]Бланк заказа'!$A:$AG,7,0)</f>
        <v>16</v>
      </c>
      <c r="AL43" s="1" t="str">
        <f>VLOOKUP(AJ43,'[3]Бланк заказа'!$A:$AG,11,0)</f>
        <v>12</v>
      </c>
      <c r="AM43" s="1">
        <f>VLOOKUP(AJ43,'[3]Бланк заказа'!$A:$AG,10,0)</f>
        <v>84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80</v>
      </c>
      <c r="B44" s="21" t="s">
        <v>37</v>
      </c>
      <c r="C44" s="21">
        <v>1497</v>
      </c>
      <c r="D44" s="21"/>
      <c r="E44" s="21">
        <v>908</v>
      </c>
      <c r="F44" s="21">
        <v>179</v>
      </c>
      <c r="G44" s="22">
        <v>0</v>
      </c>
      <c r="H44" s="21">
        <v>180</v>
      </c>
      <c r="I44" s="21" t="s">
        <v>51</v>
      </c>
      <c r="J44" s="21">
        <v>920</v>
      </c>
      <c r="K44" s="21">
        <f t="shared" si="20"/>
        <v>-12</v>
      </c>
      <c r="L44" s="21"/>
      <c r="M44" s="21"/>
      <c r="N44" s="21"/>
      <c r="O44" s="21">
        <f t="shared" si="2"/>
        <v>181.6</v>
      </c>
      <c r="P44" s="23"/>
      <c r="Q44" s="23"/>
      <c r="R44" s="23"/>
      <c r="S44" s="21"/>
      <c r="T44" s="21">
        <f t="shared" si="3"/>
        <v>0.98568281938325997</v>
      </c>
      <c r="U44" s="21">
        <f t="shared" si="4"/>
        <v>0.98568281938325997</v>
      </c>
      <c r="V44" s="21">
        <v>164</v>
      </c>
      <c r="W44" s="21">
        <v>82.4</v>
      </c>
      <c r="X44" s="21">
        <v>235.6</v>
      </c>
      <c r="Y44" s="21">
        <v>115.8</v>
      </c>
      <c r="Z44" s="21">
        <v>134.4</v>
      </c>
      <c r="AA44" s="21" t="s">
        <v>81</v>
      </c>
      <c r="AB44" s="21">
        <f t="shared" si="5"/>
        <v>0</v>
      </c>
      <c r="AC44" s="22">
        <v>0</v>
      </c>
      <c r="AD44" s="24"/>
      <c r="AE44" s="21"/>
      <c r="AF44" s="21"/>
      <c r="AG44" s="2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82</v>
      </c>
      <c r="B45" s="21" t="s">
        <v>37</v>
      </c>
      <c r="C45" s="21">
        <v>271</v>
      </c>
      <c r="D45" s="21">
        <v>38</v>
      </c>
      <c r="E45" s="21">
        <v>129</v>
      </c>
      <c r="F45" s="21">
        <v>1</v>
      </c>
      <c r="G45" s="22">
        <v>0</v>
      </c>
      <c r="H45" s="21">
        <v>180</v>
      </c>
      <c r="I45" s="21" t="s">
        <v>51</v>
      </c>
      <c r="J45" s="21">
        <v>167</v>
      </c>
      <c r="K45" s="21">
        <f t="shared" si="20"/>
        <v>-38</v>
      </c>
      <c r="L45" s="21"/>
      <c r="M45" s="21"/>
      <c r="N45" s="21"/>
      <c r="O45" s="21">
        <f t="shared" si="2"/>
        <v>25.8</v>
      </c>
      <c r="P45" s="23"/>
      <c r="Q45" s="23"/>
      <c r="R45" s="23"/>
      <c r="S45" s="21"/>
      <c r="T45" s="21">
        <f t="shared" si="3"/>
        <v>3.875968992248062E-2</v>
      </c>
      <c r="U45" s="21">
        <f t="shared" si="4"/>
        <v>3.875968992248062E-2</v>
      </c>
      <c r="V45" s="21">
        <v>58.4</v>
      </c>
      <c r="W45" s="21">
        <v>0</v>
      </c>
      <c r="X45" s="21">
        <v>108.2</v>
      </c>
      <c r="Y45" s="21">
        <v>16.600000000000001</v>
      </c>
      <c r="Z45" s="21">
        <v>33.799999999999997</v>
      </c>
      <c r="AA45" s="21" t="s">
        <v>81</v>
      </c>
      <c r="AB45" s="21">
        <f t="shared" si="5"/>
        <v>0</v>
      </c>
      <c r="AC45" s="22">
        <v>0</v>
      </c>
      <c r="AD45" s="24"/>
      <c r="AE45" s="21"/>
      <c r="AF45" s="21"/>
      <c r="AG45" s="2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1985</v>
      </c>
      <c r="D46" s="1">
        <v>420</v>
      </c>
      <c r="E46" s="1">
        <v>775</v>
      </c>
      <c r="F46" s="1">
        <v>1510</v>
      </c>
      <c r="G46" s="6">
        <v>1</v>
      </c>
      <c r="H46" s="1">
        <v>180</v>
      </c>
      <c r="I46" s="1" t="s">
        <v>35</v>
      </c>
      <c r="J46" s="1">
        <v>808</v>
      </c>
      <c r="K46" s="1">
        <f t="shared" si="20"/>
        <v>-33</v>
      </c>
      <c r="L46" s="1"/>
      <c r="M46" s="1"/>
      <c r="N46" s="1">
        <v>0</v>
      </c>
      <c r="O46" s="1">
        <f t="shared" si="2"/>
        <v>155</v>
      </c>
      <c r="P46" s="5">
        <f>16*O46-N46-F46</f>
        <v>970</v>
      </c>
      <c r="Q46" s="5">
        <f t="shared" ref="Q46:Q48" si="21">AC46*AD46</f>
        <v>960</v>
      </c>
      <c r="R46" s="5"/>
      <c r="S46" s="1"/>
      <c r="T46" s="1">
        <f t="shared" si="3"/>
        <v>15.935483870967742</v>
      </c>
      <c r="U46" s="1">
        <f t="shared" si="4"/>
        <v>9.741935483870968</v>
      </c>
      <c r="V46" s="1">
        <v>119</v>
      </c>
      <c r="W46" s="1">
        <v>180</v>
      </c>
      <c r="X46" s="1">
        <v>239</v>
      </c>
      <c r="Y46" s="1">
        <v>159</v>
      </c>
      <c r="Z46" s="1">
        <v>168</v>
      </c>
      <c r="AA46" s="1" t="s">
        <v>41</v>
      </c>
      <c r="AB46" s="1">
        <f t="shared" si="5"/>
        <v>970</v>
      </c>
      <c r="AC46" s="6">
        <v>5</v>
      </c>
      <c r="AD46" s="10">
        <f t="shared" ref="AD46:AD48" si="22">MROUND(P46,AC46*AF46)/AC46</f>
        <v>192</v>
      </c>
      <c r="AE46" s="1">
        <f t="shared" ref="AE46:AE48" si="23">AD46*AC46*G46</f>
        <v>960</v>
      </c>
      <c r="AF46" s="1">
        <f>VLOOKUP(A46,[1]Sheet!$A:$AG,32,0)</f>
        <v>12</v>
      </c>
      <c r="AG46" s="1">
        <v>144</v>
      </c>
      <c r="AH46" s="33">
        <f t="shared" ref="AH46:AH48" si="24">AD46/AG46</f>
        <v>1.3333333333333333</v>
      </c>
      <c r="AI46" s="1">
        <f>AC46+AF46+AG46-AK46-AL46-AM46</f>
        <v>4</v>
      </c>
      <c r="AJ46" s="1" t="str">
        <f>VLOOKUP(A46,[2]Лист1!$A:$B,2,0)</f>
        <v>SU002595</v>
      </c>
      <c r="AK46" s="1">
        <f>VLOOKUP(AJ46,'[3]Бланк заказа'!$A:$AG,7,0)</f>
        <v>1</v>
      </c>
      <c r="AL46" s="1" t="str">
        <f>VLOOKUP(AJ46,'[3]Бланк заказа'!$A:$AG,11,0)</f>
        <v>12</v>
      </c>
      <c r="AM46" s="1">
        <f>VLOOKUP(AJ46,'[3]Бланк заказа'!$A:$AG,10,0)</f>
        <v>144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37</v>
      </c>
      <c r="C47" s="1"/>
      <c r="D47" s="1">
        <v>192</v>
      </c>
      <c r="E47" s="1">
        <v>28</v>
      </c>
      <c r="F47" s="1">
        <v>131</v>
      </c>
      <c r="G47" s="6">
        <v>0.4</v>
      </c>
      <c r="H47" s="1">
        <v>180</v>
      </c>
      <c r="I47" s="1" t="s">
        <v>35</v>
      </c>
      <c r="J47" s="1">
        <v>28</v>
      </c>
      <c r="K47" s="1">
        <f t="shared" si="20"/>
        <v>0</v>
      </c>
      <c r="L47" s="1"/>
      <c r="M47" s="1"/>
      <c r="N47" s="1">
        <v>0</v>
      </c>
      <c r="O47" s="1">
        <f t="shared" si="2"/>
        <v>5.6</v>
      </c>
      <c r="P47" s="5"/>
      <c r="Q47" s="5">
        <f t="shared" si="21"/>
        <v>0</v>
      </c>
      <c r="R47" s="5"/>
      <c r="S47" s="1"/>
      <c r="T47" s="1">
        <f t="shared" si="3"/>
        <v>23.392857142857146</v>
      </c>
      <c r="U47" s="1">
        <f t="shared" si="4"/>
        <v>23.392857142857146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 t="s">
        <v>47</v>
      </c>
      <c r="AB47" s="1">
        <f t="shared" si="5"/>
        <v>0</v>
      </c>
      <c r="AC47" s="6">
        <v>16</v>
      </c>
      <c r="AD47" s="10">
        <f t="shared" si="22"/>
        <v>0</v>
      </c>
      <c r="AE47" s="1">
        <f t="shared" si="23"/>
        <v>0</v>
      </c>
      <c r="AF47" s="1">
        <f>VLOOKUP(A47,[1]Sheet!$A:$AG,32,0)</f>
        <v>12</v>
      </c>
      <c r="AG47" s="1">
        <f>VLOOKUP(A47,[1]Sheet!$A:$AG,33,0)</f>
        <v>84</v>
      </c>
      <c r="AH47" s="33">
        <f t="shared" si="24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37</v>
      </c>
      <c r="C48" s="1"/>
      <c r="D48" s="1">
        <v>120</v>
      </c>
      <c r="E48" s="1">
        <v>40</v>
      </c>
      <c r="F48" s="1">
        <v>80</v>
      </c>
      <c r="G48" s="6">
        <v>0.7</v>
      </c>
      <c r="H48" s="1">
        <v>180</v>
      </c>
      <c r="I48" s="1" t="s">
        <v>35</v>
      </c>
      <c r="J48" s="1">
        <v>44</v>
      </c>
      <c r="K48" s="1">
        <f t="shared" si="20"/>
        <v>-4</v>
      </c>
      <c r="L48" s="1"/>
      <c r="M48" s="1"/>
      <c r="N48" s="1">
        <v>0</v>
      </c>
      <c r="O48" s="1">
        <f t="shared" si="2"/>
        <v>8</v>
      </c>
      <c r="P48" s="5">
        <f>18*O48-N48-F48</f>
        <v>64</v>
      </c>
      <c r="Q48" s="5">
        <f t="shared" si="21"/>
        <v>120</v>
      </c>
      <c r="R48" s="5"/>
      <c r="S48" s="1"/>
      <c r="T48" s="1">
        <f t="shared" si="3"/>
        <v>25</v>
      </c>
      <c r="U48" s="1">
        <f t="shared" si="4"/>
        <v>10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 t="s">
        <v>47</v>
      </c>
      <c r="AB48" s="1">
        <f t="shared" si="5"/>
        <v>44.8</v>
      </c>
      <c r="AC48" s="6">
        <v>10</v>
      </c>
      <c r="AD48" s="10">
        <f t="shared" si="22"/>
        <v>12</v>
      </c>
      <c r="AE48" s="1">
        <f t="shared" si="23"/>
        <v>84</v>
      </c>
      <c r="AF48" s="1">
        <f>VLOOKUP(A48,[1]Sheet!$A:$AG,32,0)</f>
        <v>12</v>
      </c>
      <c r="AG48" s="1">
        <f>VLOOKUP(A48,[1]Sheet!$A:$AG,33,0)</f>
        <v>84</v>
      </c>
      <c r="AH48" s="33">
        <f t="shared" si="24"/>
        <v>0.14285714285714285</v>
      </c>
      <c r="AI48" s="1">
        <f>AC48+AF48+AG48-AK48-AL48-AM48</f>
        <v>0</v>
      </c>
      <c r="AJ48" s="1" t="str">
        <f>VLOOKUP(A48,[2]Лист1!$A:$B,2,0)</f>
        <v>SU003460</v>
      </c>
      <c r="AK48" s="1">
        <f>VLOOKUP(AJ48,'[3]Бланк заказа'!$A:$AG,7,0)</f>
        <v>10</v>
      </c>
      <c r="AL48" s="1" t="str">
        <f>VLOOKUP(AJ48,'[3]Бланк заказа'!$A:$AG,11,0)</f>
        <v>12</v>
      </c>
      <c r="AM48" s="1">
        <f>VLOOKUP(AJ48,'[3]Бланк заказа'!$A:$AG,10,0)</f>
        <v>84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1" t="s">
        <v>86</v>
      </c>
      <c r="B49" s="21" t="s">
        <v>37</v>
      </c>
      <c r="C49" s="21">
        <v>1776</v>
      </c>
      <c r="D49" s="21">
        <v>21</v>
      </c>
      <c r="E49" s="21">
        <v>1369</v>
      </c>
      <c r="F49" s="21">
        <v>8</v>
      </c>
      <c r="G49" s="22">
        <v>0</v>
      </c>
      <c r="H49" s="21">
        <v>180</v>
      </c>
      <c r="I49" s="21" t="s">
        <v>51</v>
      </c>
      <c r="J49" s="21">
        <v>1467</v>
      </c>
      <c r="K49" s="21">
        <f t="shared" si="20"/>
        <v>-98</v>
      </c>
      <c r="L49" s="21"/>
      <c r="M49" s="21"/>
      <c r="N49" s="21"/>
      <c r="O49" s="21">
        <f t="shared" si="2"/>
        <v>273.8</v>
      </c>
      <c r="P49" s="23"/>
      <c r="Q49" s="23"/>
      <c r="R49" s="23"/>
      <c r="S49" s="21"/>
      <c r="T49" s="21">
        <f t="shared" si="3"/>
        <v>2.9218407596785973E-2</v>
      </c>
      <c r="U49" s="21">
        <f t="shared" si="4"/>
        <v>2.9218407596785973E-2</v>
      </c>
      <c r="V49" s="21">
        <v>265.2</v>
      </c>
      <c r="W49" s="21">
        <v>292.2</v>
      </c>
      <c r="X49" s="21">
        <v>349.4</v>
      </c>
      <c r="Y49" s="21">
        <v>210.2</v>
      </c>
      <c r="Z49" s="21">
        <v>269.8</v>
      </c>
      <c r="AA49" s="21" t="s">
        <v>81</v>
      </c>
      <c r="AB49" s="21">
        <f t="shared" si="5"/>
        <v>0</v>
      </c>
      <c r="AC49" s="22">
        <v>0</v>
      </c>
      <c r="AD49" s="24"/>
      <c r="AE49" s="21"/>
      <c r="AF49" s="21"/>
      <c r="AG49" s="2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1" t="s">
        <v>87</v>
      </c>
      <c r="B50" s="21" t="s">
        <v>37</v>
      </c>
      <c r="C50" s="21">
        <v>267</v>
      </c>
      <c r="D50" s="21"/>
      <c r="E50" s="21">
        <v>116</v>
      </c>
      <c r="F50" s="21">
        <v>-5</v>
      </c>
      <c r="G50" s="22">
        <v>0</v>
      </c>
      <c r="H50" s="21">
        <v>180</v>
      </c>
      <c r="I50" s="21" t="s">
        <v>51</v>
      </c>
      <c r="J50" s="21">
        <v>171</v>
      </c>
      <c r="K50" s="21">
        <f t="shared" si="20"/>
        <v>-55</v>
      </c>
      <c r="L50" s="21"/>
      <c r="M50" s="21"/>
      <c r="N50" s="21"/>
      <c r="O50" s="21">
        <f t="shared" si="2"/>
        <v>23.2</v>
      </c>
      <c r="P50" s="23"/>
      <c r="Q50" s="23"/>
      <c r="R50" s="23"/>
      <c r="S50" s="21"/>
      <c r="T50" s="21">
        <f t="shared" si="3"/>
        <v>-0.21551724137931036</v>
      </c>
      <c r="U50" s="21">
        <f t="shared" si="4"/>
        <v>-0.21551724137931036</v>
      </c>
      <c r="V50" s="21">
        <v>51</v>
      </c>
      <c r="W50" s="21">
        <v>29.8</v>
      </c>
      <c r="X50" s="21">
        <v>118.4</v>
      </c>
      <c r="Y50" s="21">
        <v>15.4</v>
      </c>
      <c r="Z50" s="21">
        <v>29</v>
      </c>
      <c r="AA50" s="21" t="s">
        <v>81</v>
      </c>
      <c r="AB50" s="21">
        <f t="shared" si="5"/>
        <v>0</v>
      </c>
      <c r="AC50" s="22">
        <v>0</v>
      </c>
      <c r="AD50" s="24"/>
      <c r="AE50" s="21"/>
      <c r="AF50" s="21"/>
      <c r="AG50" s="2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37</v>
      </c>
      <c r="C51" s="1"/>
      <c r="D51" s="1">
        <v>192</v>
      </c>
      <c r="E51" s="1">
        <v>26</v>
      </c>
      <c r="F51" s="1">
        <v>166</v>
      </c>
      <c r="G51" s="6">
        <v>0.4</v>
      </c>
      <c r="H51" s="1">
        <v>180</v>
      </c>
      <c r="I51" s="1" t="s">
        <v>35</v>
      </c>
      <c r="J51" s="1">
        <v>34</v>
      </c>
      <c r="K51" s="1">
        <f t="shared" si="20"/>
        <v>-8</v>
      </c>
      <c r="L51" s="1"/>
      <c r="M51" s="1"/>
      <c r="N51" s="1">
        <v>0</v>
      </c>
      <c r="O51" s="1">
        <f t="shared" si="2"/>
        <v>5.2</v>
      </c>
      <c r="P51" s="5"/>
      <c r="Q51" s="5">
        <f t="shared" ref="Q51:Q52" si="25">AC51*AD51</f>
        <v>0</v>
      </c>
      <c r="R51" s="5"/>
      <c r="S51" s="1"/>
      <c r="T51" s="1">
        <f t="shared" si="3"/>
        <v>31.923076923076923</v>
      </c>
      <c r="U51" s="1">
        <f t="shared" si="4"/>
        <v>31.923076923076923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 t="s">
        <v>47</v>
      </c>
      <c r="AB51" s="1">
        <f t="shared" si="5"/>
        <v>0</v>
      </c>
      <c r="AC51" s="6">
        <v>16</v>
      </c>
      <c r="AD51" s="10">
        <f t="shared" ref="AD51:AD52" si="26">MROUND(P51,AC51*AF51)/AC51</f>
        <v>0</v>
      </c>
      <c r="AE51" s="1">
        <f t="shared" ref="AE51:AE52" si="27">AD51*AC51*G51</f>
        <v>0</v>
      </c>
      <c r="AF51" s="1">
        <f>VLOOKUP(A51,[1]Sheet!$A:$AG,32,0)</f>
        <v>12</v>
      </c>
      <c r="AG51" s="1">
        <f>VLOOKUP(A51,[1]Sheet!$A:$AG,33,0)</f>
        <v>84</v>
      </c>
      <c r="AH51" s="33">
        <f t="shared" ref="AH51:AH52" si="28">AD51/AG51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37</v>
      </c>
      <c r="C52" s="1"/>
      <c r="D52" s="1">
        <v>136</v>
      </c>
      <c r="E52" s="1">
        <v>166</v>
      </c>
      <c r="F52" s="1">
        <v>-30</v>
      </c>
      <c r="G52" s="6">
        <v>0.7</v>
      </c>
      <c r="H52" s="1">
        <v>180</v>
      </c>
      <c r="I52" s="1" t="s">
        <v>35</v>
      </c>
      <c r="J52" s="1">
        <v>178</v>
      </c>
      <c r="K52" s="1">
        <f t="shared" si="20"/>
        <v>-12</v>
      </c>
      <c r="L52" s="1"/>
      <c r="M52" s="1"/>
      <c r="N52" s="1">
        <v>0</v>
      </c>
      <c r="O52" s="1">
        <f t="shared" si="2"/>
        <v>33.200000000000003</v>
      </c>
      <c r="P52" s="5">
        <f>16*O52-N52-F52</f>
        <v>561.20000000000005</v>
      </c>
      <c r="Q52" s="5">
        <f t="shared" si="25"/>
        <v>600</v>
      </c>
      <c r="R52" s="5"/>
      <c r="S52" s="1"/>
      <c r="T52" s="1">
        <f t="shared" si="3"/>
        <v>17.168674698795179</v>
      </c>
      <c r="U52" s="1">
        <f t="shared" si="4"/>
        <v>-0.90361445783132521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47</v>
      </c>
      <c r="AB52" s="1">
        <f t="shared" si="5"/>
        <v>392.84000000000003</v>
      </c>
      <c r="AC52" s="6">
        <v>10</v>
      </c>
      <c r="AD52" s="10">
        <f t="shared" si="26"/>
        <v>60</v>
      </c>
      <c r="AE52" s="1">
        <f t="shared" si="27"/>
        <v>420</v>
      </c>
      <c r="AF52" s="1">
        <f>VLOOKUP(A52,[1]Sheet!$A:$AG,32,0)</f>
        <v>12</v>
      </c>
      <c r="AG52" s="1">
        <f>VLOOKUP(A52,[1]Sheet!$A:$AG,33,0)</f>
        <v>84</v>
      </c>
      <c r="AH52" s="33">
        <f t="shared" si="28"/>
        <v>0.7142857142857143</v>
      </c>
      <c r="AI52" s="1">
        <f>AC52+AF52+AG52-AK52-AL52-AM52</f>
        <v>0</v>
      </c>
      <c r="AJ52" s="1" t="str">
        <f>VLOOKUP(A52,[2]Лист1!$A:$B,2,0)</f>
        <v>SU003459</v>
      </c>
      <c r="AK52" s="1">
        <f>VLOOKUP(AJ52,'[3]Бланк заказа'!$A:$AG,7,0)</f>
        <v>10</v>
      </c>
      <c r="AL52" s="1" t="str">
        <f>VLOOKUP(AJ52,'[3]Бланк заказа'!$A:$AG,11,0)</f>
        <v>12</v>
      </c>
      <c r="AM52" s="1">
        <f>VLOOKUP(AJ52,'[3]Бланк заказа'!$A:$AG,10,0)</f>
        <v>84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1" t="s">
        <v>90</v>
      </c>
      <c r="B53" s="21" t="s">
        <v>37</v>
      </c>
      <c r="C53" s="21">
        <v>6</v>
      </c>
      <c r="D53" s="21"/>
      <c r="E53" s="21">
        <v>5</v>
      </c>
      <c r="F53" s="21"/>
      <c r="G53" s="22">
        <v>0</v>
      </c>
      <c r="H53" s="21">
        <v>180</v>
      </c>
      <c r="I53" s="21" t="s">
        <v>51</v>
      </c>
      <c r="J53" s="21">
        <v>5</v>
      </c>
      <c r="K53" s="21">
        <f t="shared" si="20"/>
        <v>0</v>
      </c>
      <c r="L53" s="21"/>
      <c r="M53" s="21"/>
      <c r="N53" s="21"/>
      <c r="O53" s="21">
        <f t="shared" si="2"/>
        <v>1</v>
      </c>
      <c r="P53" s="23"/>
      <c r="Q53" s="23"/>
      <c r="R53" s="23"/>
      <c r="S53" s="21"/>
      <c r="T53" s="21">
        <f t="shared" si="3"/>
        <v>0</v>
      </c>
      <c r="U53" s="21">
        <f t="shared" si="4"/>
        <v>0</v>
      </c>
      <c r="V53" s="21">
        <v>0</v>
      </c>
      <c r="W53" s="21">
        <v>4.5999999999999996</v>
      </c>
      <c r="X53" s="21">
        <v>3.2</v>
      </c>
      <c r="Y53" s="21">
        <v>5.8</v>
      </c>
      <c r="Z53" s="21">
        <v>3.4</v>
      </c>
      <c r="AA53" s="21" t="s">
        <v>81</v>
      </c>
      <c r="AB53" s="21">
        <f t="shared" si="5"/>
        <v>0</v>
      </c>
      <c r="AC53" s="22">
        <v>0</v>
      </c>
      <c r="AD53" s="24"/>
      <c r="AE53" s="21"/>
      <c r="AF53" s="21"/>
      <c r="AG53" s="2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37</v>
      </c>
      <c r="C54" s="1">
        <v>73</v>
      </c>
      <c r="D54" s="1"/>
      <c r="E54" s="1">
        <v>41</v>
      </c>
      <c r="F54" s="1">
        <v>30</v>
      </c>
      <c r="G54" s="6">
        <v>0.7</v>
      </c>
      <c r="H54" s="1">
        <v>180</v>
      </c>
      <c r="I54" s="1" t="s">
        <v>35</v>
      </c>
      <c r="J54" s="1">
        <v>51</v>
      </c>
      <c r="K54" s="1">
        <f t="shared" si="20"/>
        <v>-10</v>
      </c>
      <c r="L54" s="1"/>
      <c r="M54" s="1"/>
      <c r="N54" s="1">
        <v>0</v>
      </c>
      <c r="O54" s="1">
        <f t="shared" si="2"/>
        <v>8.1999999999999993</v>
      </c>
      <c r="P54" s="5">
        <f t="shared" ref="P54" si="29">14*O54-N54-F54</f>
        <v>84.799999999999983</v>
      </c>
      <c r="Q54" s="5">
        <f t="shared" ref="Q54:Q62" si="30">AC54*AD54</f>
        <v>120</v>
      </c>
      <c r="R54" s="5"/>
      <c r="S54" s="1"/>
      <c r="T54" s="1">
        <f t="shared" si="3"/>
        <v>18.292682926829269</v>
      </c>
      <c r="U54" s="1">
        <f t="shared" si="4"/>
        <v>3.6585365853658538</v>
      </c>
      <c r="V54" s="1">
        <v>3</v>
      </c>
      <c r="W54" s="1">
        <v>6.8</v>
      </c>
      <c r="X54" s="1">
        <v>4.4000000000000004</v>
      </c>
      <c r="Y54" s="1">
        <v>7.6</v>
      </c>
      <c r="Z54" s="1">
        <v>8.4</v>
      </c>
      <c r="AA54" s="1"/>
      <c r="AB54" s="1">
        <f t="shared" si="5"/>
        <v>59.359999999999985</v>
      </c>
      <c r="AC54" s="6">
        <v>10</v>
      </c>
      <c r="AD54" s="10">
        <f t="shared" ref="AD54:AD62" si="31">MROUND(P54,AC54*AF54)/AC54</f>
        <v>12</v>
      </c>
      <c r="AE54" s="1">
        <f t="shared" ref="AE54:AE62" si="32">AD54*AC54*G54</f>
        <v>84</v>
      </c>
      <c r="AF54" s="1">
        <f>VLOOKUP(A54,[1]Sheet!$A:$AG,32,0)</f>
        <v>12</v>
      </c>
      <c r="AG54" s="1">
        <f>VLOOKUP(A54,[1]Sheet!$A:$AG,33,0)</f>
        <v>84</v>
      </c>
      <c r="AH54" s="33">
        <f t="shared" ref="AH54:AH62" si="33">AD54/AG54</f>
        <v>0.14285714285714285</v>
      </c>
      <c r="AI54" s="1">
        <f t="shared" ref="AI54:AI55" si="34">AC54+AF54+AG54-AK54-AL54-AM54</f>
        <v>0</v>
      </c>
      <c r="AJ54" s="1" t="str">
        <f>VLOOKUP(A54,[2]Лист1!$A:$B,2,0)</f>
        <v>SU003320</v>
      </c>
      <c r="AK54" s="1">
        <f>VLOOKUP(AJ54,'[3]Бланк заказа'!$A:$AG,7,0)</f>
        <v>10</v>
      </c>
      <c r="AL54" s="1" t="str">
        <f>VLOOKUP(AJ54,'[3]Бланк заказа'!$A:$AG,11,0)</f>
        <v>12</v>
      </c>
      <c r="AM54" s="1">
        <f>VLOOKUP(AJ54,'[3]Бланк заказа'!$A:$AG,10,0)</f>
        <v>84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37</v>
      </c>
      <c r="C55" s="1">
        <v>75</v>
      </c>
      <c r="D55" s="1">
        <v>96</v>
      </c>
      <c r="E55" s="1">
        <v>48</v>
      </c>
      <c r="F55" s="1">
        <v>109</v>
      </c>
      <c r="G55" s="6">
        <v>0.7</v>
      </c>
      <c r="H55" s="1">
        <v>180</v>
      </c>
      <c r="I55" s="1" t="s">
        <v>35</v>
      </c>
      <c r="J55" s="1">
        <v>48</v>
      </c>
      <c r="K55" s="1">
        <f t="shared" si="20"/>
        <v>0</v>
      </c>
      <c r="L55" s="1"/>
      <c r="M55" s="1"/>
      <c r="N55" s="1">
        <v>0</v>
      </c>
      <c r="O55" s="1">
        <f t="shared" si="2"/>
        <v>9.6</v>
      </c>
      <c r="P55" s="5">
        <f>17*O55-N55-F55</f>
        <v>54.199999999999989</v>
      </c>
      <c r="Q55" s="5">
        <f t="shared" si="30"/>
        <v>96</v>
      </c>
      <c r="R55" s="5"/>
      <c r="S55" s="1"/>
      <c r="T55" s="1">
        <f t="shared" si="3"/>
        <v>21.354166666666668</v>
      </c>
      <c r="U55" s="1">
        <f t="shared" si="4"/>
        <v>11.354166666666668</v>
      </c>
      <c r="V55" s="1">
        <v>9.6</v>
      </c>
      <c r="W55" s="1">
        <v>12.4</v>
      </c>
      <c r="X55" s="1">
        <v>7</v>
      </c>
      <c r="Y55" s="1">
        <v>14.6</v>
      </c>
      <c r="Z55" s="1">
        <v>15.2</v>
      </c>
      <c r="AA55" s="1"/>
      <c r="AB55" s="1">
        <f t="shared" si="5"/>
        <v>37.939999999999991</v>
      </c>
      <c r="AC55" s="6">
        <v>8</v>
      </c>
      <c r="AD55" s="10">
        <f t="shared" si="31"/>
        <v>12</v>
      </c>
      <c r="AE55" s="1">
        <f t="shared" si="32"/>
        <v>67.199999999999989</v>
      </c>
      <c r="AF55" s="1">
        <f>VLOOKUP(A55,[1]Sheet!$A:$AG,32,0)</f>
        <v>12</v>
      </c>
      <c r="AG55" s="1">
        <f>VLOOKUP(A55,[1]Sheet!$A:$AG,33,0)</f>
        <v>84</v>
      </c>
      <c r="AH55" s="33">
        <f t="shared" si="33"/>
        <v>0.14285714285714285</v>
      </c>
      <c r="AI55" s="1">
        <f t="shared" si="34"/>
        <v>0</v>
      </c>
      <c r="AJ55" s="1" t="str">
        <f>VLOOKUP(A55,[2]Лист1!$A:$B,2,0)</f>
        <v>SU003259</v>
      </c>
      <c r="AK55" s="1">
        <f>VLOOKUP(AJ55,'[3]Бланк заказа'!$A:$AG,7,0)</f>
        <v>8</v>
      </c>
      <c r="AL55" s="1" t="str">
        <f>VLOOKUP(AJ55,'[3]Бланк заказа'!$A:$AG,11,0)</f>
        <v>12</v>
      </c>
      <c r="AM55" s="1">
        <f>VLOOKUP(AJ55,'[3]Бланк заказа'!$A:$AG,10,0)</f>
        <v>84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37</v>
      </c>
      <c r="C56" s="1">
        <v>84</v>
      </c>
      <c r="D56" s="1">
        <v>101</v>
      </c>
      <c r="E56" s="1">
        <v>37</v>
      </c>
      <c r="F56" s="1">
        <v>134</v>
      </c>
      <c r="G56" s="6">
        <v>0.7</v>
      </c>
      <c r="H56" s="1">
        <v>180</v>
      </c>
      <c r="I56" s="1" t="s">
        <v>35</v>
      </c>
      <c r="J56" s="1">
        <v>37</v>
      </c>
      <c r="K56" s="1">
        <f t="shared" si="20"/>
        <v>0</v>
      </c>
      <c r="L56" s="1"/>
      <c r="M56" s="1"/>
      <c r="N56" s="1">
        <v>0</v>
      </c>
      <c r="O56" s="1">
        <f t="shared" si="2"/>
        <v>7.4</v>
      </c>
      <c r="P56" s="5"/>
      <c r="Q56" s="5">
        <f t="shared" si="30"/>
        <v>0</v>
      </c>
      <c r="R56" s="5"/>
      <c r="S56" s="1"/>
      <c r="T56" s="1">
        <f t="shared" si="3"/>
        <v>18.108108108108109</v>
      </c>
      <c r="U56" s="1">
        <f t="shared" si="4"/>
        <v>18.108108108108109</v>
      </c>
      <c r="V56" s="1">
        <v>11.6</v>
      </c>
      <c r="W56" s="1">
        <v>12.2</v>
      </c>
      <c r="X56" s="1">
        <v>7.6</v>
      </c>
      <c r="Y56" s="1">
        <v>11.6</v>
      </c>
      <c r="Z56" s="1">
        <v>9.8000000000000007</v>
      </c>
      <c r="AA56" s="1"/>
      <c r="AB56" s="1">
        <f t="shared" si="5"/>
        <v>0</v>
      </c>
      <c r="AC56" s="6">
        <v>8</v>
      </c>
      <c r="AD56" s="10">
        <f t="shared" si="31"/>
        <v>0</v>
      </c>
      <c r="AE56" s="1">
        <f t="shared" si="32"/>
        <v>0</v>
      </c>
      <c r="AF56" s="1">
        <f>VLOOKUP(A56,[1]Sheet!$A:$AG,32,0)</f>
        <v>12</v>
      </c>
      <c r="AG56" s="1">
        <f>VLOOKUP(A56,[1]Sheet!$A:$AG,33,0)</f>
        <v>84</v>
      </c>
      <c r="AH56" s="33">
        <f t="shared" si="33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37</v>
      </c>
      <c r="C57" s="1">
        <v>88</v>
      </c>
      <c r="D57" s="1"/>
      <c r="E57" s="1">
        <v>33</v>
      </c>
      <c r="F57" s="1">
        <v>50</v>
      </c>
      <c r="G57" s="6">
        <v>0.7</v>
      </c>
      <c r="H57" s="1">
        <v>180</v>
      </c>
      <c r="I57" s="1" t="s">
        <v>35</v>
      </c>
      <c r="J57" s="1">
        <v>33</v>
      </c>
      <c r="K57" s="1">
        <f t="shared" si="20"/>
        <v>0</v>
      </c>
      <c r="L57" s="1"/>
      <c r="M57" s="1"/>
      <c r="N57" s="1">
        <v>192</v>
      </c>
      <c r="O57" s="1">
        <f t="shared" si="2"/>
        <v>6.6</v>
      </c>
      <c r="P57" s="5"/>
      <c r="Q57" s="5">
        <f t="shared" si="30"/>
        <v>0</v>
      </c>
      <c r="R57" s="5"/>
      <c r="S57" s="1"/>
      <c r="T57" s="1">
        <f t="shared" si="3"/>
        <v>36.666666666666671</v>
      </c>
      <c r="U57" s="1">
        <f t="shared" si="4"/>
        <v>36.666666666666671</v>
      </c>
      <c r="V57" s="1">
        <v>16</v>
      </c>
      <c r="W57" s="1">
        <v>6.2</v>
      </c>
      <c r="X57" s="1">
        <v>14</v>
      </c>
      <c r="Y57" s="1">
        <v>8.1999999999999993</v>
      </c>
      <c r="Z57" s="1">
        <v>7.8</v>
      </c>
      <c r="AA57" s="25" t="s">
        <v>93</v>
      </c>
      <c r="AB57" s="1">
        <f t="shared" si="5"/>
        <v>0</v>
      </c>
      <c r="AC57" s="6">
        <v>8</v>
      </c>
      <c r="AD57" s="10">
        <f t="shared" si="31"/>
        <v>0</v>
      </c>
      <c r="AE57" s="1">
        <f t="shared" si="32"/>
        <v>0</v>
      </c>
      <c r="AF57" s="1">
        <f>VLOOKUP(A57,[1]Sheet!$A:$AG,32,0)</f>
        <v>12</v>
      </c>
      <c r="AG57" s="1">
        <f>VLOOKUP(A57,[1]Sheet!$A:$AG,33,0)</f>
        <v>84</v>
      </c>
      <c r="AH57" s="33">
        <f t="shared" si="33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37</v>
      </c>
      <c r="C58" s="1">
        <v>67</v>
      </c>
      <c r="D58" s="1">
        <v>195</v>
      </c>
      <c r="E58" s="1">
        <v>238</v>
      </c>
      <c r="F58" s="1"/>
      <c r="G58" s="6">
        <v>0.7</v>
      </c>
      <c r="H58" s="1">
        <v>180</v>
      </c>
      <c r="I58" s="1" t="s">
        <v>35</v>
      </c>
      <c r="J58" s="1">
        <v>266</v>
      </c>
      <c r="K58" s="1">
        <f t="shared" si="20"/>
        <v>-28</v>
      </c>
      <c r="L58" s="1"/>
      <c r="M58" s="1"/>
      <c r="N58" s="1">
        <v>864</v>
      </c>
      <c r="O58" s="1">
        <f t="shared" si="2"/>
        <v>47.6</v>
      </c>
      <c r="P58" s="5"/>
      <c r="Q58" s="5">
        <f t="shared" si="30"/>
        <v>0</v>
      </c>
      <c r="R58" s="5"/>
      <c r="S58" s="1"/>
      <c r="T58" s="1">
        <f t="shared" si="3"/>
        <v>18.15126050420168</v>
      </c>
      <c r="U58" s="1">
        <f t="shared" si="4"/>
        <v>18.15126050420168</v>
      </c>
      <c r="V58" s="1">
        <v>68.2</v>
      </c>
      <c r="W58" s="1">
        <v>38</v>
      </c>
      <c r="X58" s="1">
        <v>103</v>
      </c>
      <c r="Y58" s="1">
        <v>49.4</v>
      </c>
      <c r="Z58" s="1">
        <v>47.8</v>
      </c>
      <c r="AA58" s="1" t="s">
        <v>41</v>
      </c>
      <c r="AB58" s="1">
        <f t="shared" si="5"/>
        <v>0</v>
      </c>
      <c r="AC58" s="6">
        <v>8</v>
      </c>
      <c r="AD58" s="10">
        <f t="shared" si="31"/>
        <v>0</v>
      </c>
      <c r="AE58" s="1">
        <f t="shared" si="32"/>
        <v>0</v>
      </c>
      <c r="AF58" s="1">
        <f>VLOOKUP(A58,[1]Sheet!$A:$AG,32,0)</f>
        <v>12</v>
      </c>
      <c r="AG58" s="1">
        <f>VLOOKUP(A58,[1]Sheet!$A:$AG,33,0)</f>
        <v>84</v>
      </c>
      <c r="AH58" s="33">
        <f t="shared" si="33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37</v>
      </c>
      <c r="C59" s="1"/>
      <c r="D59" s="1">
        <v>384</v>
      </c>
      <c r="E59" s="1">
        <v>128</v>
      </c>
      <c r="F59" s="1">
        <v>256</v>
      </c>
      <c r="G59" s="6">
        <v>0.9</v>
      </c>
      <c r="H59" s="1">
        <v>180</v>
      </c>
      <c r="I59" s="1" t="s">
        <v>35</v>
      </c>
      <c r="J59" s="1">
        <v>138</v>
      </c>
      <c r="K59" s="1">
        <f t="shared" si="20"/>
        <v>-10</v>
      </c>
      <c r="L59" s="1"/>
      <c r="M59" s="1"/>
      <c r="N59" s="1">
        <v>0</v>
      </c>
      <c r="O59" s="1">
        <f t="shared" si="2"/>
        <v>25.6</v>
      </c>
      <c r="P59" s="5">
        <f t="shared" ref="P59:P62" si="35">16*O59-N59-F59</f>
        <v>153.60000000000002</v>
      </c>
      <c r="Q59" s="5">
        <f t="shared" si="30"/>
        <v>192</v>
      </c>
      <c r="R59" s="5"/>
      <c r="S59" s="1"/>
      <c r="T59" s="1">
        <f t="shared" si="3"/>
        <v>17.5</v>
      </c>
      <c r="U59" s="1">
        <f t="shared" si="4"/>
        <v>10</v>
      </c>
      <c r="V59" s="1">
        <v>19.2</v>
      </c>
      <c r="W59" s="1">
        <v>26.6</v>
      </c>
      <c r="X59" s="1">
        <v>60.8</v>
      </c>
      <c r="Y59" s="1">
        <v>8.1999999999999993</v>
      </c>
      <c r="Z59" s="1">
        <v>18</v>
      </c>
      <c r="AA59" s="1" t="s">
        <v>41</v>
      </c>
      <c r="AB59" s="1">
        <f t="shared" si="5"/>
        <v>138.24000000000004</v>
      </c>
      <c r="AC59" s="6">
        <v>8</v>
      </c>
      <c r="AD59" s="10">
        <f t="shared" si="31"/>
        <v>24</v>
      </c>
      <c r="AE59" s="1">
        <f t="shared" si="32"/>
        <v>172.8</v>
      </c>
      <c r="AF59" s="1">
        <f>VLOOKUP(A59,[1]Sheet!$A:$AG,32,0)</f>
        <v>12</v>
      </c>
      <c r="AG59" s="1">
        <f>VLOOKUP(A59,[1]Sheet!$A:$AG,33,0)</f>
        <v>84</v>
      </c>
      <c r="AH59" s="33">
        <f t="shared" si="33"/>
        <v>0.2857142857142857</v>
      </c>
      <c r="AI59" s="1">
        <f t="shared" ref="AI59:AI62" si="36">AC59+AF59+AG59-AK59-AL59-AM59</f>
        <v>0</v>
      </c>
      <c r="AJ59" s="1" t="str">
        <f>VLOOKUP(A59,[2]Лист1!$A:$B,2,0)</f>
        <v>SU002066</v>
      </c>
      <c r="AK59" s="1">
        <f>VLOOKUP(AJ59,'[3]Бланк заказа'!$A:$AG,7,0)</f>
        <v>8</v>
      </c>
      <c r="AL59" s="1" t="str">
        <f>VLOOKUP(AJ59,'[3]Бланк заказа'!$A:$AG,11,0)</f>
        <v>12</v>
      </c>
      <c r="AM59" s="1">
        <f>VLOOKUP(AJ59,'[3]Бланк заказа'!$A:$AG,10,0)</f>
        <v>84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37</v>
      </c>
      <c r="C60" s="1"/>
      <c r="D60" s="1">
        <v>384</v>
      </c>
      <c r="E60" s="1">
        <v>136</v>
      </c>
      <c r="F60" s="1">
        <v>248</v>
      </c>
      <c r="G60" s="6">
        <v>0.9</v>
      </c>
      <c r="H60" s="1">
        <v>180</v>
      </c>
      <c r="I60" s="1" t="s">
        <v>35</v>
      </c>
      <c r="J60" s="1">
        <v>140</v>
      </c>
      <c r="K60" s="1">
        <f t="shared" si="20"/>
        <v>-4</v>
      </c>
      <c r="L60" s="1"/>
      <c r="M60" s="1"/>
      <c r="N60" s="1">
        <v>0</v>
      </c>
      <c r="O60" s="1">
        <f t="shared" si="2"/>
        <v>27.2</v>
      </c>
      <c r="P60" s="5">
        <f t="shared" si="35"/>
        <v>187.2</v>
      </c>
      <c r="Q60" s="5">
        <f t="shared" si="30"/>
        <v>192</v>
      </c>
      <c r="R60" s="5"/>
      <c r="S60" s="1"/>
      <c r="T60" s="1">
        <f t="shared" si="3"/>
        <v>16.176470588235293</v>
      </c>
      <c r="U60" s="1">
        <f t="shared" si="4"/>
        <v>9.117647058823529</v>
      </c>
      <c r="V60" s="1">
        <v>19.2</v>
      </c>
      <c r="W60" s="1">
        <v>27.2</v>
      </c>
      <c r="X60" s="1">
        <v>79.8</v>
      </c>
      <c r="Y60" s="1">
        <v>14.2</v>
      </c>
      <c r="Z60" s="1">
        <v>17.2</v>
      </c>
      <c r="AA60" s="1" t="s">
        <v>41</v>
      </c>
      <c r="AB60" s="1">
        <f t="shared" si="5"/>
        <v>168.48</v>
      </c>
      <c r="AC60" s="6">
        <v>8</v>
      </c>
      <c r="AD60" s="10">
        <f t="shared" si="31"/>
        <v>24</v>
      </c>
      <c r="AE60" s="1">
        <f t="shared" si="32"/>
        <v>172.8</v>
      </c>
      <c r="AF60" s="1">
        <f>VLOOKUP(A60,[1]Sheet!$A:$AG,32,0)</f>
        <v>12</v>
      </c>
      <c r="AG60" s="1">
        <f>VLOOKUP(A60,[1]Sheet!$A:$AG,33,0)</f>
        <v>84</v>
      </c>
      <c r="AH60" s="33">
        <f t="shared" si="33"/>
        <v>0.2857142857142857</v>
      </c>
      <c r="AI60" s="1">
        <f t="shared" si="36"/>
        <v>0</v>
      </c>
      <c r="AJ60" s="1" t="str">
        <f>VLOOKUP(A60,[2]Лист1!$A:$B,2,0)</f>
        <v>SU002068</v>
      </c>
      <c r="AK60" s="1">
        <f>VLOOKUP(AJ60,'[3]Бланк заказа'!$A:$AG,7,0)</f>
        <v>8</v>
      </c>
      <c r="AL60" s="1" t="str">
        <f>VLOOKUP(AJ60,'[3]Бланк заказа'!$A:$AG,11,0)</f>
        <v>12</v>
      </c>
      <c r="AM60" s="1">
        <f>VLOOKUP(AJ60,'[3]Бланк заказа'!$A:$AG,10,0)</f>
        <v>84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34</v>
      </c>
      <c r="C61" s="1">
        <v>1590</v>
      </c>
      <c r="D61" s="1">
        <v>960</v>
      </c>
      <c r="E61" s="1">
        <v>1050</v>
      </c>
      <c r="F61" s="1">
        <v>1250</v>
      </c>
      <c r="G61" s="6">
        <v>1</v>
      </c>
      <c r="H61" s="1">
        <v>180</v>
      </c>
      <c r="I61" s="1" t="s">
        <v>35</v>
      </c>
      <c r="J61" s="1">
        <v>1075</v>
      </c>
      <c r="K61" s="1">
        <f t="shared" si="20"/>
        <v>-25</v>
      </c>
      <c r="L61" s="1"/>
      <c r="M61" s="1"/>
      <c r="N61" s="1">
        <v>480</v>
      </c>
      <c r="O61" s="1">
        <f t="shared" si="2"/>
        <v>210</v>
      </c>
      <c r="P61" s="5">
        <f>15*O61-N61-F61</f>
        <v>1420</v>
      </c>
      <c r="Q61" s="5">
        <f t="shared" si="30"/>
        <v>1440</v>
      </c>
      <c r="R61" s="5"/>
      <c r="S61" s="1"/>
      <c r="T61" s="1">
        <f t="shared" si="3"/>
        <v>15.095238095238095</v>
      </c>
      <c r="U61" s="1">
        <f t="shared" si="4"/>
        <v>8.2380952380952372</v>
      </c>
      <c r="V61" s="1">
        <v>173</v>
      </c>
      <c r="W61" s="1">
        <v>196</v>
      </c>
      <c r="X61" s="1">
        <v>227</v>
      </c>
      <c r="Y61" s="1">
        <v>203</v>
      </c>
      <c r="Z61" s="1">
        <v>196</v>
      </c>
      <c r="AA61" s="1" t="s">
        <v>41</v>
      </c>
      <c r="AB61" s="1">
        <f t="shared" si="5"/>
        <v>1420</v>
      </c>
      <c r="AC61" s="6">
        <v>5</v>
      </c>
      <c r="AD61" s="10">
        <f t="shared" si="31"/>
        <v>288</v>
      </c>
      <c r="AE61" s="1">
        <f t="shared" si="32"/>
        <v>1440</v>
      </c>
      <c r="AF61" s="1">
        <f>VLOOKUP(A61,[1]Sheet!$A:$AG,32,0)</f>
        <v>12</v>
      </c>
      <c r="AG61" s="1">
        <f>VLOOKUP(A61,[1]Sheet!$A:$AG,33,0)</f>
        <v>144</v>
      </c>
      <c r="AH61" s="33">
        <f t="shared" si="33"/>
        <v>2</v>
      </c>
      <c r="AI61" s="1">
        <f t="shared" si="36"/>
        <v>4</v>
      </c>
      <c r="AJ61" s="1" t="str">
        <f>VLOOKUP(A61,[2]Лист1!$A:$B,2,0)</f>
        <v>SU000197</v>
      </c>
      <c r="AK61" s="1">
        <f>VLOOKUP(AJ61,'[3]Бланк заказа'!$A:$AG,7,0)</f>
        <v>1</v>
      </c>
      <c r="AL61" s="1" t="str">
        <f>VLOOKUP(AJ61,'[3]Бланк заказа'!$A:$AG,11,0)</f>
        <v>12</v>
      </c>
      <c r="AM61" s="1">
        <f>VLOOKUP(AJ61,'[3]Бланк заказа'!$A:$AG,10,0)</f>
        <v>144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37</v>
      </c>
      <c r="C62" s="1">
        <v>1361</v>
      </c>
      <c r="D62" s="1">
        <v>11</v>
      </c>
      <c r="E62" s="1">
        <v>975</v>
      </c>
      <c r="F62" s="1"/>
      <c r="G62" s="6">
        <v>1</v>
      </c>
      <c r="H62" s="1">
        <v>180</v>
      </c>
      <c r="I62" s="1" t="s">
        <v>35</v>
      </c>
      <c r="J62" s="1">
        <v>1021</v>
      </c>
      <c r="K62" s="1">
        <f t="shared" si="20"/>
        <v>-46</v>
      </c>
      <c r="L62" s="1"/>
      <c r="M62" s="1"/>
      <c r="N62" s="1">
        <v>2280</v>
      </c>
      <c r="O62" s="1">
        <f t="shared" si="2"/>
        <v>195</v>
      </c>
      <c r="P62" s="5">
        <f t="shared" si="35"/>
        <v>840</v>
      </c>
      <c r="Q62" s="5">
        <f t="shared" si="30"/>
        <v>840</v>
      </c>
      <c r="R62" s="5"/>
      <c r="S62" s="1"/>
      <c r="T62" s="1">
        <f t="shared" si="3"/>
        <v>16</v>
      </c>
      <c r="U62" s="1">
        <f t="shared" si="4"/>
        <v>11.692307692307692</v>
      </c>
      <c r="V62" s="1">
        <v>191.2</v>
      </c>
      <c r="W62" s="1">
        <v>118.4</v>
      </c>
      <c r="X62" s="1">
        <v>223</v>
      </c>
      <c r="Y62" s="1">
        <v>132</v>
      </c>
      <c r="Z62" s="1">
        <v>136.80000000000001</v>
      </c>
      <c r="AA62" s="1" t="s">
        <v>41</v>
      </c>
      <c r="AB62" s="1">
        <f t="shared" si="5"/>
        <v>840</v>
      </c>
      <c r="AC62" s="6">
        <v>5</v>
      </c>
      <c r="AD62" s="10">
        <f t="shared" si="31"/>
        <v>168</v>
      </c>
      <c r="AE62" s="1">
        <f t="shared" si="32"/>
        <v>840</v>
      </c>
      <c r="AF62" s="1">
        <f>VLOOKUP(A62,[1]Sheet!$A:$AG,32,0)</f>
        <v>12</v>
      </c>
      <c r="AG62" s="1">
        <f>VLOOKUP(A62,[1]Sheet!$A:$AG,33,0)</f>
        <v>84</v>
      </c>
      <c r="AH62" s="33">
        <f t="shared" si="33"/>
        <v>2</v>
      </c>
      <c r="AI62" s="1">
        <f t="shared" si="36"/>
        <v>0</v>
      </c>
      <c r="AJ62" s="1" t="str">
        <f>VLOOKUP(A62,[2]Лист1!$A:$B,2,0)</f>
        <v>SU002268</v>
      </c>
      <c r="AK62" s="1">
        <f>VLOOKUP(AJ62,'[3]Бланк заказа'!$A:$AG,7,0)</f>
        <v>5</v>
      </c>
      <c r="AL62" s="1" t="str">
        <f>VLOOKUP(AJ62,'[3]Бланк заказа'!$A:$AG,11,0)</f>
        <v>12</v>
      </c>
      <c r="AM62" s="1">
        <f>VLOOKUP(AJ62,'[3]Бланк заказа'!$A:$AG,10,0)</f>
        <v>84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8" t="s">
        <v>102</v>
      </c>
      <c r="B63" s="28" t="s">
        <v>37</v>
      </c>
      <c r="C63" s="28"/>
      <c r="D63" s="28"/>
      <c r="E63" s="28"/>
      <c r="F63" s="28"/>
      <c r="G63" s="29">
        <v>0</v>
      </c>
      <c r="H63" s="28">
        <v>180</v>
      </c>
      <c r="I63" s="28" t="s">
        <v>35</v>
      </c>
      <c r="J63" s="28"/>
      <c r="K63" s="28">
        <f t="shared" si="20"/>
        <v>0</v>
      </c>
      <c r="L63" s="28"/>
      <c r="M63" s="28"/>
      <c r="N63" s="28"/>
      <c r="O63" s="28">
        <f t="shared" si="2"/>
        <v>0</v>
      </c>
      <c r="P63" s="30"/>
      <c r="Q63" s="30"/>
      <c r="R63" s="30"/>
      <c r="S63" s="28"/>
      <c r="T63" s="28" t="e">
        <f t="shared" si="3"/>
        <v>#DIV/0!</v>
      </c>
      <c r="U63" s="28" t="e">
        <f t="shared" si="4"/>
        <v>#DIV/0!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 t="s">
        <v>39</v>
      </c>
      <c r="AB63" s="28">
        <f t="shared" si="5"/>
        <v>0</v>
      </c>
      <c r="AC63" s="29">
        <f>VLOOKUP(A63,[4]Sheet!$A:$AC,29,0)</f>
        <v>8</v>
      </c>
      <c r="AD63" s="31"/>
      <c r="AE63" s="28"/>
      <c r="AF63" s="28">
        <f>VLOOKUP(A63,[1]Sheet!$A:$AG,32,0)</f>
        <v>8</v>
      </c>
      <c r="AG63" s="28">
        <f>VLOOKUP(A63,[1]Sheet!$A:$AG,33,0)</f>
        <v>48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8" t="s">
        <v>103</v>
      </c>
      <c r="B64" s="28" t="s">
        <v>37</v>
      </c>
      <c r="C64" s="28"/>
      <c r="D64" s="28"/>
      <c r="E64" s="28"/>
      <c r="F64" s="28"/>
      <c r="G64" s="29">
        <v>0</v>
      </c>
      <c r="H64" s="28">
        <v>180</v>
      </c>
      <c r="I64" s="28" t="s">
        <v>35</v>
      </c>
      <c r="J64" s="28"/>
      <c r="K64" s="28">
        <f t="shared" si="20"/>
        <v>0</v>
      </c>
      <c r="L64" s="28"/>
      <c r="M64" s="28"/>
      <c r="N64" s="28"/>
      <c r="O64" s="28">
        <f t="shared" si="2"/>
        <v>0</v>
      </c>
      <c r="P64" s="30"/>
      <c r="Q64" s="30"/>
      <c r="R64" s="30"/>
      <c r="S64" s="28"/>
      <c r="T64" s="28" t="e">
        <f t="shared" si="3"/>
        <v>#DIV/0!</v>
      </c>
      <c r="U64" s="28" t="e">
        <f t="shared" si="4"/>
        <v>#DIV/0!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 t="s">
        <v>39</v>
      </c>
      <c r="AB64" s="28">
        <f t="shared" si="5"/>
        <v>0</v>
      </c>
      <c r="AC64" s="29">
        <f>VLOOKUP(A64,[4]Sheet!$A:$AC,29,0)</f>
        <v>8</v>
      </c>
      <c r="AD64" s="31"/>
      <c r="AE64" s="28"/>
      <c r="AF64" s="28">
        <f>VLOOKUP(A64,[1]Sheet!$A:$AG,32,0)</f>
        <v>6</v>
      </c>
      <c r="AG64" s="28">
        <f>VLOOKUP(A64,[1]Sheet!$A:$AG,33,0)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8" t="s">
        <v>104</v>
      </c>
      <c r="B65" s="28" t="s">
        <v>37</v>
      </c>
      <c r="C65" s="28"/>
      <c r="D65" s="28"/>
      <c r="E65" s="28"/>
      <c r="F65" s="28"/>
      <c r="G65" s="29">
        <v>0</v>
      </c>
      <c r="H65" s="28">
        <v>180</v>
      </c>
      <c r="I65" s="28" t="s">
        <v>35</v>
      </c>
      <c r="J65" s="28"/>
      <c r="K65" s="28">
        <f t="shared" si="20"/>
        <v>0</v>
      </c>
      <c r="L65" s="28"/>
      <c r="M65" s="28"/>
      <c r="N65" s="28"/>
      <c r="O65" s="28">
        <f t="shared" si="2"/>
        <v>0</v>
      </c>
      <c r="P65" s="30"/>
      <c r="Q65" s="30"/>
      <c r="R65" s="30"/>
      <c r="S65" s="28"/>
      <c r="T65" s="28" t="e">
        <f t="shared" si="3"/>
        <v>#DIV/0!</v>
      </c>
      <c r="U65" s="28" t="e">
        <f t="shared" si="4"/>
        <v>#DIV/0!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 t="s">
        <v>39</v>
      </c>
      <c r="AB65" s="28">
        <f t="shared" si="5"/>
        <v>0</v>
      </c>
      <c r="AC65" s="29">
        <f>VLOOKUP(A65,[4]Sheet!$A:$AC,29,0)</f>
        <v>8</v>
      </c>
      <c r="AD65" s="31"/>
      <c r="AE65" s="28"/>
      <c r="AF65" s="28">
        <f>VLOOKUP(A65,[1]Sheet!$A:$AG,32,0)</f>
        <v>6</v>
      </c>
      <c r="AG65" s="28">
        <f>VLOOKUP(A65,[1]Sheet!$A:$AG,33,0)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8" t="s">
        <v>105</v>
      </c>
      <c r="B66" s="28" t="s">
        <v>34</v>
      </c>
      <c r="C66" s="28"/>
      <c r="D66" s="28"/>
      <c r="E66" s="28"/>
      <c r="F66" s="28"/>
      <c r="G66" s="29">
        <v>0</v>
      </c>
      <c r="H66" s="28">
        <v>180</v>
      </c>
      <c r="I66" s="28" t="s">
        <v>35</v>
      </c>
      <c r="J66" s="28"/>
      <c r="K66" s="28">
        <f t="shared" si="20"/>
        <v>0</v>
      </c>
      <c r="L66" s="28"/>
      <c r="M66" s="28"/>
      <c r="N66" s="28"/>
      <c r="O66" s="28">
        <f t="shared" si="2"/>
        <v>0</v>
      </c>
      <c r="P66" s="30"/>
      <c r="Q66" s="30"/>
      <c r="R66" s="30"/>
      <c r="S66" s="28"/>
      <c r="T66" s="28" t="e">
        <f t="shared" si="3"/>
        <v>#DIV/0!</v>
      </c>
      <c r="U66" s="28" t="e">
        <f t="shared" si="4"/>
        <v>#DIV/0!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 t="s">
        <v>39</v>
      </c>
      <c r="AB66" s="28">
        <f t="shared" si="5"/>
        <v>0</v>
      </c>
      <c r="AC66" s="29">
        <f>VLOOKUP(A66,[4]Sheet!$A:$AC,29,0)</f>
        <v>3.7</v>
      </c>
      <c r="AD66" s="31"/>
      <c r="AE66" s="28"/>
      <c r="AF66" s="28">
        <f>VLOOKUP(A66,[1]Sheet!$A:$AG,32,0)</f>
        <v>14</v>
      </c>
      <c r="AG66" s="28">
        <f>VLOOKUP(A66,[1]Sheet!$A:$AG,33,0)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106</v>
      </c>
      <c r="B67" s="21" t="s">
        <v>34</v>
      </c>
      <c r="C67" s="21">
        <v>36</v>
      </c>
      <c r="D67" s="21"/>
      <c r="E67" s="21"/>
      <c r="F67" s="21">
        <v>36</v>
      </c>
      <c r="G67" s="22">
        <v>0</v>
      </c>
      <c r="H67" s="21" t="e">
        <v>#N/A</v>
      </c>
      <c r="I67" s="21" t="s">
        <v>51</v>
      </c>
      <c r="J67" s="21"/>
      <c r="K67" s="21">
        <f t="shared" si="20"/>
        <v>0</v>
      </c>
      <c r="L67" s="21"/>
      <c r="M67" s="21"/>
      <c r="N67" s="21"/>
      <c r="O67" s="21">
        <f t="shared" si="2"/>
        <v>0</v>
      </c>
      <c r="P67" s="23"/>
      <c r="Q67" s="23"/>
      <c r="R67" s="23"/>
      <c r="S67" s="21"/>
      <c r="T67" s="21" t="e">
        <f t="shared" si="3"/>
        <v>#DIV/0!</v>
      </c>
      <c r="U67" s="21" t="e">
        <f t="shared" si="4"/>
        <v>#DIV/0!</v>
      </c>
      <c r="V67" s="21">
        <v>0</v>
      </c>
      <c r="W67" s="21">
        <v>0</v>
      </c>
      <c r="X67" s="21">
        <v>0.6</v>
      </c>
      <c r="Y67" s="21">
        <v>0</v>
      </c>
      <c r="Z67" s="21">
        <v>0.6</v>
      </c>
      <c r="AA67" s="27" t="s">
        <v>127</v>
      </c>
      <c r="AB67" s="21">
        <f t="shared" si="5"/>
        <v>0</v>
      </c>
      <c r="AC67" s="22">
        <v>0</v>
      </c>
      <c r="AD67" s="24"/>
      <c r="AE67" s="21"/>
      <c r="AF67" s="21"/>
      <c r="AG67" s="2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2" t="s">
        <v>107</v>
      </c>
      <c r="B68" s="1" t="s">
        <v>34</v>
      </c>
      <c r="C68" s="1"/>
      <c r="D68" s="1"/>
      <c r="E68" s="1"/>
      <c r="F68" s="1">
        <f>F67</f>
        <v>36</v>
      </c>
      <c r="G68" s="6">
        <v>1</v>
      </c>
      <c r="H68" s="1">
        <v>180</v>
      </c>
      <c r="I68" s="1" t="s">
        <v>35</v>
      </c>
      <c r="J68" s="1"/>
      <c r="K68" s="1">
        <f t="shared" si="20"/>
        <v>0</v>
      </c>
      <c r="L68" s="1"/>
      <c r="M68" s="1"/>
      <c r="N68" s="1">
        <v>0</v>
      </c>
      <c r="O68" s="1">
        <f t="shared" si="2"/>
        <v>0</v>
      </c>
      <c r="P68" s="5"/>
      <c r="Q68" s="5">
        <f t="shared" ref="Q68:Q72" si="37">AC68*AD68</f>
        <v>0</v>
      </c>
      <c r="R68" s="5"/>
      <c r="S68" s="1"/>
      <c r="T68" s="1" t="e">
        <f t="shared" si="3"/>
        <v>#DIV/0!</v>
      </c>
      <c r="U68" s="1" t="e">
        <f t="shared" si="4"/>
        <v>#DIV/0!</v>
      </c>
      <c r="V68" s="1">
        <v>0</v>
      </c>
      <c r="W68" s="1">
        <v>0</v>
      </c>
      <c r="X68" s="1">
        <v>0.6</v>
      </c>
      <c r="Y68" s="1">
        <v>0</v>
      </c>
      <c r="Z68" s="1">
        <v>0.6</v>
      </c>
      <c r="AA68" s="27" t="s">
        <v>128</v>
      </c>
      <c r="AB68" s="1">
        <f t="shared" si="5"/>
        <v>0</v>
      </c>
      <c r="AC68" s="6">
        <v>3</v>
      </c>
      <c r="AD68" s="10">
        <f t="shared" ref="AD68:AD72" si="38">MROUND(P68,AC68*AF68)/AC68</f>
        <v>0</v>
      </c>
      <c r="AE68" s="1">
        <f t="shared" ref="AE68:AE72" si="39">AD68*AC68*G68</f>
        <v>0</v>
      </c>
      <c r="AF68" s="1">
        <f>VLOOKUP(A68,[1]Sheet!$A:$AG,32,0)</f>
        <v>14</v>
      </c>
      <c r="AG68" s="1">
        <f>VLOOKUP(A68,[1]Sheet!$A:$AG,33,0)</f>
        <v>126</v>
      </c>
      <c r="AH68" s="33">
        <f t="shared" ref="AH68:AH72" si="40">AD68/AG68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37</v>
      </c>
      <c r="C69" s="1">
        <v>926</v>
      </c>
      <c r="D69" s="1">
        <v>2016</v>
      </c>
      <c r="E69" s="1">
        <v>997</v>
      </c>
      <c r="F69" s="1">
        <v>1514</v>
      </c>
      <c r="G69" s="6">
        <v>0.25</v>
      </c>
      <c r="H69" s="1">
        <v>180</v>
      </c>
      <c r="I69" s="1" t="s">
        <v>35</v>
      </c>
      <c r="J69" s="1">
        <v>997</v>
      </c>
      <c r="K69" s="1">
        <f t="shared" ref="K69:K80" si="41">E69-J69</f>
        <v>0</v>
      </c>
      <c r="L69" s="1"/>
      <c r="M69" s="1"/>
      <c r="N69" s="1">
        <v>1512</v>
      </c>
      <c r="O69" s="1">
        <f t="shared" si="2"/>
        <v>199.4</v>
      </c>
      <c r="P69" s="5"/>
      <c r="Q69" s="5">
        <f t="shared" si="37"/>
        <v>0</v>
      </c>
      <c r="R69" s="5"/>
      <c r="S69" s="1"/>
      <c r="T69" s="1">
        <f t="shared" si="3"/>
        <v>15.175526579739218</v>
      </c>
      <c r="U69" s="1">
        <f t="shared" si="4"/>
        <v>15.175526579739218</v>
      </c>
      <c r="V69" s="1">
        <v>237</v>
      </c>
      <c r="W69" s="1">
        <v>229.8</v>
      </c>
      <c r="X69" s="1">
        <v>274.39999999999998</v>
      </c>
      <c r="Y69" s="1">
        <v>191.2</v>
      </c>
      <c r="Z69" s="1">
        <v>206</v>
      </c>
      <c r="AA69" s="1" t="s">
        <v>41</v>
      </c>
      <c r="AB69" s="1">
        <f t="shared" si="5"/>
        <v>0</v>
      </c>
      <c r="AC69" s="6">
        <v>12</v>
      </c>
      <c r="AD69" s="10">
        <f t="shared" si="38"/>
        <v>0</v>
      </c>
      <c r="AE69" s="1">
        <f t="shared" si="39"/>
        <v>0</v>
      </c>
      <c r="AF69" s="1">
        <f>VLOOKUP(A69,[1]Sheet!$A:$AG,32,0)</f>
        <v>14</v>
      </c>
      <c r="AG69" s="1">
        <f>VLOOKUP(A69,[1]Sheet!$A:$AG,33,0)</f>
        <v>70</v>
      </c>
      <c r="AH69" s="33">
        <f t="shared" si="40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37</v>
      </c>
      <c r="C70" s="1">
        <v>168</v>
      </c>
      <c r="D70" s="1">
        <v>2184</v>
      </c>
      <c r="E70" s="1">
        <v>952</v>
      </c>
      <c r="F70" s="1">
        <v>1341</v>
      </c>
      <c r="G70" s="6">
        <v>0.3</v>
      </c>
      <c r="H70" s="1">
        <v>180</v>
      </c>
      <c r="I70" s="1" t="s">
        <v>35</v>
      </c>
      <c r="J70" s="1">
        <v>953</v>
      </c>
      <c r="K70" s="1">
        <f t="shared" si="41"/>
        <v>-1</v>
      </c>
      <c r="L70" s="1"/>
      <c r="M70" s="1"/>
      <c r="N70" s="1">
        <v>0</v>
      </c>
      <c r="O70" s="1">
        <f t="shared" ref="O70:O80" si="42">E70/5</f>
        <v>190.4</v>
      </c>
      <c r="P70" s="5">
        <f>14*O70-N70-F70</f>
        <v>1324.6</v>
      </c>
      <c r="Q70" s="5">
        <f t="shared" si="37"/>
        <v>1344</v>
      </c>
      <c r="R70" s="5"/>
      <c r="S70" s="1"/>
      <c r="T70" s="1">
        <f t="shared" ref="T70:T80" si="43">(F70+N70+Q70)/O70</f>
        <v>14.10189075630252</v>
      </c>
      <c r="U70" s="1">
        <f t="shared" ref="U70:U80" si="44">(F70+N70)/O70</f>
        <v>7.0430672268907557</v>
      </c>
      <c r="V70" s="1">
        <v>98</v>
      </c>
      <c r="W70" s="1">
        <v>178</v>
      </c>
      <c r="X70" s="1">
        <v>101</v>
      </c>
      <c r="Y70" s="1">
        <v>136</v>
      </c>
      <c r="Z70" s="1">
        <v>165</v>
      </c>
      <c r="AA70" s="1"/>
      <c r="AB70" s="1">
        <f t="shared" ref="AB70:AB80" si="45">P70*G70</f>
        <v>397.37999999999994</v>
      </c>
      <c r="AC70" s="6">
        <v>12</v>
      </c>
      <c r="AD70" s="10">
        <f t="shared" si="38"/>
        <v>112</v>
      </c>
      <c r="AE70" s="1">
        <f t="shared" si="39"/>
        <v>403.2</v>
      </c>
      <c r="AF70" s="1">
        <f>VLOOKUP(A70,[1]Sheet!$A:$AG,32,0)</f>
        <v>14</v>
      </c>
      <c r="AG70" s="1">
        <f>VLOOKUP(A70,[1]Sheet!$A:$AG,33,0)</f>
        <v>70</v>
      </c>
      <c r="AH70" s="33">
        <f t="shared" si="40"/>
        <v>1.6</v>
      </c>
      <c r="AI70" s="1">
        <f t="shared" ref="AI70:AI72" si="46">AC70+AF70+AG70-AK70-AL70-AM70</f>
        <v>0</v>
      </c>
      <c r="AJ70" s="1" t="str">
        <f>VLOOKUP(A70,[2]Лист1!$A:$B,2,0)</f>
        <v>SU002563</v>
      </c>
      <c r="AK70" s="1">
        <f>VLOOKUP(AJ70,'[3]Бланк заказа'!$A:$AG,7,0)</f>
        <v>12</v>
      </c>
      <c r="AL70" s="1" t="str">
        <f>VLOOKUP(AJ70,'[3]Бланк заказа'!$A:$AG,11,0)</f>
        <v>14</v>
      </c>
      <c r="AM70" s="1">
        <f>VLOOKUP(AJ70,'[3]Бланк заказа'!$A:$AG,10,0)</f>
        <v>70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246.3</v>
      </c>
      <c r="D71" s="1">
        <v>358.9</v>
      </c>
      <c r="E71" s="1">
        <v>247.2</v>
      </c>
      <c r="F71" s="1">
        <v>323.8</v>
      </c>
      <c r="G71" s="6">
        <v>1</v>
      </c>
      <c r="H71" s="1">
        <v>180</v>
      </c>
      <c r="I71" s="1" t="s">
        <v>111</v>
      </c>
      <c r="J71" s="1">
        <v>250.8</v>
      </c>
      <c r="K71" s="1">
        <f t="shared" si="41"/>
        <v>-3.6000000000000227</v>
      </c>
      <c r="L71" s="1"/>
      <c r="M71" s="1"/>
      <c r="N71" s="1">
        <v>0</v>
      </c>
      <c r="O71" s="1">
        <f t="shared" si="42"/>
        <v>49.44</v>
      </c>
      <c r="P71" s="5">
        <f t="shared" ref="P71" si="47">14*O71-N71-F71</f>
        <v>368.35999999999996</v>
      </c>
      <c r="Q71" s="5">
        <f t="shared" si="37"/>
        <v>356.4</v>
      </c>
      <c r="R71" s="5"/>
      <c r="S71" s="1"/>
      <c r="T71" s="1">
        <f t="shared" si="43"/>
        <v>13.758090614886733</v>
      </c>
      <c r="U71" s="1">
        <f t="shared" si="44"/>
        <v>6.5493527508090619</v>
      </c>
      <c r="V71" s="1">
        <v>37.82</v>
      </c>
      <c r="W71" s="1">
        <v>47.6</v>
      </c>
      <c r="X71" s="1">
        <v>46.44</v>
      </c>
      <c r="Y71" s="1">
        <v>39.239999999999988</v>
      </c>
      <c r="Z71" s="1">
        <v>35.72</v>
      </c>
      <c r="AA71" s="1"/>
      <c r="AB71" s="1">
        <f t="shared" si="45"/>
        <v>368.35999999999996</v>
      </c>
      <c r="AC71" s="6">
        <v>1.8</v>
      </c>
      <c r="AD71" s="10">
        <f t="shared" si="38"/>
        <v>197.99999999999997</v>
      </c>
      <c r="AE71" s="1">
        <f t="shared" si="39"/>
        <v>356.4</v>
      </c>
      <c r="AF71" s="1">
        <f>VLOOKUP(A71,[1]Sheet!$A:$AG,32,0)</f>
        <v>18</v>
      </c>
      <c r="AG71" s="1">
        <f>VLOOKUP(A71,[1]Sheet!$A:$AG,33,0)</f>
        <v>234</v>
      </c>
      <c r="AH71" s="33">
        <f t="shared" si="40"/>
        <v>0.84615384615384603</v>
      </c>
      <c r="AI71" s="1">
        <f t="shared" si="46"/>
        <v>0.80000000000001137</v>
      </c>
      <c r="AJ71" s="1" t="str">
        <f>VLOOKUP(A71,[2]Лист1!$A:$B,2,0)</f>
        <v>SU003024</v>
      </c>
      <c r="AK71" s="1">
        <f>VLOOKUP(AJ71,'[3]Бланк заказа'!$A:$AG,7,0)</f>
        <v>1</v>
      </c>
      <c r="AL71" s="1" t="str">
        <f>VLOOKUP(AJ71,'[3]Бланк заказа'!$A:$AG,11,0)</f>
        <v>18</v>
      </c>
      <c r="AM71" s="1">
        <f>VLOOKUP(AJ71,'[3]Бланк заказа'!$A:$AG,10,0)</f>
        <v>234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37</v>
      </c>
      <c r="C72" s="1">
        <v>396</v>
      </c>
      <c r="D72" s="1">
        <v>1512</v>
      </c>
      <c r="E72" s="1">
        <v>839</v>
      </c>
      <c r="F72" s="1">
        <v>874</v>
      </c>
      <c r="G72" s="6">
        <v>0.3</v>
      </c>
      <c r="H72" s="1">
        <v>180</v>
      </c>
      <c r="I72" s="1" t="s">
        <v>35</v>
      </c>
      <c r="J72" s="1">
        <v>838</v>
      </c>
      <c r="K72" s="1">
        <f t="shared" si="41"/>
        <v>1</v>
      </c>
      <c r="L72" s="1"/>
      <c r="M72" s="1"/>
      <c r="N72" s="1">
        <v>0</v>
      </c>
      <c r="O72" s="1">
        <f t="shared" si="42"/>
        <v>167.8</v>
      </c>
      <c r="P72" s="5">
        <f>16*O72-N72-F72</f>
        <v>1810.8000000000002</v>
      </c>
      <c r="Q72" s="5">
        <f t="shared" si="37"/>
        <v>1848</v>
      </c>
      <c r="R72" s="5"/>
      <c r="S72" s="1"/>
      <c r="T72" s="1">
        <f t="shared" si="43"/>
        <v>16.221692491060786</v>
      </c>
      <c r="U72" s="1">
        <f t="shared" si="44"/>
        <v>5.208581644815256</v>
      </c>
      <c r="V72" s="1">
        <v>119.6</v>
      </c>
      <c r="W72" s="1">
        <v>139.80000000000001</v>
      </c>
      <c r="X72" s="1">
        <v>103.4</v>
      </c>
      <c r="Y72" s="1">
        <v>117.2</v>
      </c>
      <c r="Z72" s="1">
        <v>125.2</v>
      </c>
      <c r="AA72" s="1"/>
      <c r="AB72" s="1">
        <f t="shared" si="45"/>
        <v>543.24</v>
      </c>
      <c r="AC72" s="6">
        <v>12</v>
      </c>
      <c r="AD72" s="10">
        <f t="shared" si="38"/>
        <v>154</v>
      </c>
      <c r="AE72" s="1">
        <f t="shared" si="39"/>
        <v>554.4</v>
      </c>
      <c r="AF72" s="1">
        <f>VLOOKUP(A72,[1]Sheet!$A:$AG,32,0)</f>
        <v>14</v>
      </c>
      <c r="AG72" s="1">
        <f>VLOOKUP(A72,[1]Sheet!$A:$AG,33,0)</f>
        <v>70</v>
      </c>
      <c r="AH72" s="33">
        <f t="shared" si="40"/>
        <v>2.2000000000000002</v>
      </c>
      <c r="AI72" s="1">
        <f t="shared" si="46"/>
        <v>0</v>
      </c>
      <c r="AJ72" s="1" t="str">
        <f>VLOOKUP(A72,[2]Лист1!$A:$B,2,0)</f>
        <v>SU002564</v>
      </c>
      <c r="AK72" s="1">
        <f>VLOOKUP(AJ72,'[3]Бланк заказа'!$A:$AG,7,0)</f>
        <v>12</v>
      </c>
      <c r="AL72" s="1" t="str">
        <f>VLOOKUP(AJ72,'[3]Бланк заказа'!$A:$AG,11,0)</f>
        <v>14</v>
      </c>
      <c r="AM72" s="1">
        <f>VLOOKUP(AJ72,'[3]Бланк заказа'!$A:$AG,10,0)</f>
        <v>70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1" t="s">
        <v>113</v>
      </c>
      <c r="B73" s="21" t="s">
        <v>37</v>
      </c>
      <c r="C73" s="21">
        <v>150</v>
      </c>
      <c r="D73" s="21"/>
      <c r="E73" s="21">
        <v>35</v>
      </c>
      <c r="F73" s="21">
        <v>103</v>
      </c>
      <c r="G73" s="22">
        <v>0</v>
      </c>
      <c r="H73" s="21">
        <v>365</v>
      </c>
      <c r="I73" s="21" t="s">
        <v>51</v>
      </c>
      <c r="J73" s="21">
        <v>35</v>
      </c>
      <c r="K73" s="21">
        <f t="shared" si="41"/>
        <v>0</v>
      </c>
      <c r="L73" s="21"/>
      <c r="M73" s="21"/>
      <c r="N73" s="21"/>
      <c r="O73" s="21">
        <f t="shared" si="42"/>
        <v>7</v>
      </c>
      <c r="P73" s="23"/>
      <c r="Q73" s="23"/>
      <c r="R73" s="23"/>
      <c r="S73" s="21"/>
      <c r="T73" s="21">
        <f t="shared" si="43"/>
        <v>14.714285714285714</v>
      </c>
      <c r="U73" s="21">
        <f t="shared" si="44"/>
        <v>14.714285714285714</v>
      </c>
      <c r="V73" s="21">
        <v>9.4</v>
      </c>
      <c r="W73" s="21">
        <v>8</v>
      </c>
      <c r="X73" s="21">
        <v>9.4</v>
      </c>
      <c r="Y73" s="21">
        <v>17.600000000000001</v>
      </c>
      <c r="Z73" s="21">
        <v>14.4</v>
      </c>
      <c r="AA73" s="25" t="s">
        <v>91</v>
      </c>
      <c r="AB73" s="21">
        <f t="shared" si="45"/>
        <v>0</v>
      </c>
      <c r="AC73" s="22">
        <v>0</v>
      </c>
      <c r="AD73" s="24"/>
      <c r="AE73" s="21"/>
      <c r="AF73" s="21"/>
      <c r="AG73" s="2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8" t="s">
        <v>114</v>
      </c>
      <c r="B74" s="28" t="s">
        <v>37</v>
      </c>
      <c r="C74" s="28"/>
      <c r="D74" s="28"/>
      <c r="E74" s="28"/>
      <c r="F74" s="28"/>
      <c r="G74" s="29">
        <v>0</v>
      </c>
      <c r="H74" s="28">
        <v>180</v>
      </c>
      <c r="I74" s="28" t="s">
        <v>35</v>
      </c>
      <c r="J74" s="28"/>
      <c r="K74" s="28">
        <f t="shared" si="41"/>
        <v>0</v>
      </c>
      <c r="L74" s="28"/>
      <c r="M74" s="28"/>
      <c r="N74" s="28"/>
      <c r="O74" s="28">
        <f t="shared" si="42"/>
        <v>0</v>
      </c>
      <c r="P74" s="30"/>
      <c r="Q74" s="30"/>
      <c r="R74" s="30"/>
      <c r="S74" s="28"/>
      <c r="T74" s="28" t="e">
        <f t="shared" si="43"/>
        <v>#DIV/0!</v>
      </c>
      <c r="U74" s="28" t="e">
        <f t="shared" si="44"/>
        <v>#DIV/0!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 t="s">
        <v>39</v>
      </c>
      <c r="AB74" s="28">
        <f t="shared" si="45"/>
        <v>0</v>
      </c>
      <c r="AC74" s="29">
        <f>VLOOKUP(A74,[4]Sheet!$A:$AC,29,0)</f>
        <v>14</v>
      </c>
      <c r="AD74" s="31"/>
      <c r="AE74" s="28"/>
      <c r="AF74" s="28">
        <f>VLOOKUP(A74,[1]Sheet!$A:$AG,32,0)</f>
        <v>14</v>
      </c>
      <c r="AG74" s="28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8" t="s">
        <v>115</v>
      </c>
      <c r="B75" s="28" t="s">
        <v>37</v>
      </c>
      <c r="C75" s="28"/>
      <c r="D75" s="28"/>
      <c r="E75" s="28"/>
      <c r="F75" s="28"/>
      <c r="G75" s="29">
        <v>0</v>
      </c>
      <c r="H75" s="28">
        <v>180</v>
      </c>
      <c r="I75" s="28" t="s">
        <v>35</v>
      </c>
      <c r="J75" s="28"/>
      <c r="K75" s="28">
        <f t="shared" si="41"/>
        <v>0</v>
      </c>
      <c r="L75" s="28"/>
      <c r="M75" s="28"/>
      <c r="N75" s="28"/>
      <c r="O75" s="28">
        <f t="shared" si="42"/>
        <v>0</v>
      </c>
      <c r="P75" s="30"/>
      <c r="Q75" s="30"/>
      <c r="R75" s="30"/>
      <c r="S75" s="28"/>
      <c r="T75" s="28" t="e">
        <f t="shared" si="43"/>
        <v>#DIV/0!</v>
      </c>
      <c r="U75" s="28" t="e">
        <f t="shared" si="44"/>
        <v>#DIV/0!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 t="s">
        <v>39</v>
      </c>
      <c r="AB75" s="28">
        <f t="shared" si="45"/>
        <v>0</v>
      </c>
      <c r="AC75" s="29">
        <f>VLOOKUP(A75,[4]Sheet!$A:$AC,29,0)</f>
        <v>8</v>
      </c>
      <c r="AD75" s="31"/>
      <c r="AE75" s="28"/>
      <c r="AF75" s="28">
        <f>VLOOKUP(A75,[1]Sheet!$A:$AG,32,0)</f>
        <v>14</v>
      </c>
      <c r="AG75" s="28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37</v>
      </c>
      <c r="C76" s="1">
        <v>764</v>
      </c>
      <c r="D76" s="1">
        <v>2352</v>
      </c>
      <c r="E76" s="1">
        <v>1053</v>
      </c>
      <c r="F76" s="1">
        <v>1611</v>
      </c>
      <c r="G76" s="6">
        <v>0.25</v>
      </c>
      <c r="H76" s="1">
        <v>180</v>
      </c>
      <c r="I76" s="1" t="s">
        <v>35</v>
      </c>
      <c r="J76" s="1">
        <v>1050</v>
      </c>
      <c r="K76" s="1">
        <f t="shared" si="41"/>
        <v>3</v>
      </c>
      <c r="L76" s="1"/>
      <c r="M76" s="1"/>
      <c r="N76" s="1">
        <v>1680</v>
      </c>
      <c r="O76" s="1">
        <f t="shared" si="42"/>
        <v>210.6</v>
      </c>
      <c r="P76" s="5"/>
      <c r="Q76" s="5">
        <f t="shared" ref="Q76:Q80" si="48">AC76*AD76</f>
        <v>0</v>
      </c>
      <c r="R76" s="5"/>
      <c r="S76" s="1"/>
      <c r="T76" s="1">
        <f t="shared" si="43"/>
        <v>15.626780626780628</v>
      </c>
      <c r="U76" s="1">
        <f t="shared" si="44"/>
        <v>15.626780626780628</v>
      </c>
      <c r="V76" s="1">
        <v>252.6</v>
      </c>
      <c r="W76" s="1">
        <v>241.4</v>
      </c>
      <c r="X76" s="1">
        <v>271.2</v>
      </c>
      <c r="Y76" s="1">
        <v>214.6</v>
      </c>
      <c r="Z76" s="1">
        <v>211.8</v>
      </c>
      <c r="AA76" s="1" t="s">
        <v>41</v>
      </c>
      <c r="AB76" s="1">
        <f t="shared" si="45"/>
        <v>0</v>
      </c>
      <c r="AC76" s="6">
        <v>12</v>
      </c>
      <c r="AD76" s="10">
        <f t="shared" ref="AD76:AD80" si="49">MROUND(P76,AC76*AF76)/AC76</f>
        <v>0</v>
      </c>
      <c r="AE76" s="1">
        <f t="shared" ref="AE76:AE80" si="50">AD76*AC76*G76</f>
        <v>0</v>
      </c>
      <c r="AF76" s="1">
        <f>VLOOKUP(A76,[1]Sheet!$A:$AG,32,0)</f>
        <v>14</v>
      </c>
      <c r="AG76" s="1">
        <f>VLOOKUP(A76,[1]Sheet!$A:$AG,33,0)</f>
        <v>70</v>
      </c>
      <c r="AH76" s="33">
        <f t="shared" ref="AH76:AH80" si="51">AD76/AG76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37</v>
      </c>
      <c r="C77" s="1">
        <v>705</v>
      </c>
      <c r="D77" s="1">
        <v>2701</v>
      </c>
      <c r="E77" s="1">
        <v>1305</v>
      </c>
      <c r="F77" s="1">
        <v>1701</v>
      </c>
      <c r="G77" s="6">
        <v>0.25</v>
      </c>
      <c r="H77" s="1">
        <v>180</v>
      </c>
      <c r="I77" s="1" t="s">
        <v>35</v>
      </c>
      <c r="J77" s="1">
        <v>1312</v>
      </c>
      <c r="K77" s="1">
        <f t="shared" si="41"/>
        <v>-7</v>
      </c>
      <c r="L77" s="1"/>
      <c r="M77" s="1"/>
      <c r="N77" s="1">
        <v>1848</v>
      </c>
      <c r="O77" s="1">
        <f t="shared" si="42"/>
        <v>261</v>
      </c>
      <c r="P77" s="5">
        <f>16*O77-N77-F77</f>
        <v>627</v>
      </c>
      <c r="Q77" s="5">
        <f t="shared" si="48"/>
        <v>672</v>
      </c>
      <c r="R77" s="5"/>
      <c r="S77" s="1"/>
      <c r="T77" s="1">
        <f t="shared" si="43"/>
        <v>16.172413793103448</v>
      </c>
      <c r="U77" s="1">
        <f t="shared" si="44"/>
        <v>13.597701149425287</v>
      </c>
      <c r="V77" s="1">
        <v>284.60000000000002</v>
      </c>
      <c r="W77" s="1">
        <v>279.8</v>
      </c>
      <c r="X77" s="1">
        <v>292.60000000000002</v>
      </c>
      <c r="Y77" s="1">
        <v>233.8</v>
      </c>
      <c r="Z77" s="1">
        <v>214</v>
      </c>
      <c r="AA77" s="1" t="s">
        <v>41</v>
      </c>
      <c r="AB77" s="1">
        <f t="shared" si="45"/>
        <v>156.75</v>
      </c>
      <c r="AC77" s="6">
        <v>12</v>
      </c>
      <c r="AD77" s="10">
        <f t="shared" si="49"/>
        <v>56</v>
      </c>
      <c r="AE77" s="1">
        <f t="shared" si="50"/>
        <v>168</v>
      </c>
      <c r="AF77" s="1">
        <f>VLOOKUP(A77,[1]Sheet!$A:$AG,32,0)</f>
        <v>14</v>
      </c>
      <c r="AG77" s="1">
        <f>VLOOKUP(A77,[1]Sheet!$A:$AG,33,0)</f>
        <v>70</v>
      </c>
      <c r="AH77" s="33">
        <f t="shared" si="51"/>
        <v>0.8</v>
      </c>
      <c r="AI77" s="1">
        <f t="shared" ref="AI77:AI80" si="52">AC77+AF77+AG77-AK77-AL77-AM77</f>
        <v>0</v>
      </c>
      <c r="AJ77" s="1" t="str">
        <f>VLOOKUP(A77,[2]Лист1!$A:$B,2,0)</f>
        <v>SU003578</v>
      </c>
      <c r="AK77" s="1">
        <f>VLOOKUP(AJ77,'[3]Бланк заказа'!$A:$AG,7,0)</f>
        <v>12</v>
      </c>
      <c r="AL77" s="1" t="str">
        <f>VLOOKUP(AJ77,'[3]Бланк заказа'!$A:$AG,11,0)</f>
        <v>14</v>
      </c>
      <c r="AM77" s="1">
        <f>VLOOKUP(AJ77,'[3]Бланк заказа'!$A:$AG,10,0)</f>
        <v>70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97.2</v>
      </c>
      <c r="D78" s="1">
        <v>189</v>
      </c>
      <c r="E78" s="1">
        <v>89.1</v>
      </c>
      <c r="F78" s="1">
        <v>194.4</v>
      </c>
      <c r="G78" s="6">
        <v>1</v>
      </c>
      <c r="H78" s="1">
        <v>180</v>
      </c>
      <c r="I78" s="1" t="s">
        <v>35</v>
      </c>
      <c r="J78" s="1">
        <v>89.6</v>
      </c>
      <c r="K78" s="1">
        <f t="shared" si="41"/>
        <v>-0.5</v>
      </c>
      <c r="L78" s="1"/>
      <c r="M78" s="1"/>
      <c r="N78" s="1">
        <v>0</v>
      </c>
      <c r="O78" s="1">
        <f t="shared" si="42"/>
        <v>17.82</v>
      </c>
      <c r="P78" s="5">
        <f t="shared" ref="P78:P79" si="53">16*O78-N78-F78</f>
        <v>90.72</v>
      </c>
      <c r="Q78" s="5">
        <f t="shared" si="48"/>
        <v>75.600000000000009</v>
      </c>
      <c r="R78" s="5"/>
      <c r="S78" s="1"/>
      <c r="T78" s="1">
        <f t="shared" si="43"/>
        <v>15.15151515151515</v>
      </c>
      <c r="U78" s="1">
        <f t="shared" si="44"/>
        <v>10.90909090909091</v>
      </c>
      <c r="V78" s="1">
        <v>4.8600000000000003</v>
      </c>
      <c r="W78" s="1">
        <v>18.36</v>
      </c>
      <c r="X78" s="1">
        <v>10.8</v>
      </c>
      <c r="Y78" s="1">
        <v>7.56</v>
      </c>
      <c r="Z78" s="1">
        <v>17.82</v>
      </c>
      <c r="AA78" s="1"/>
      <c r="AB78" s="1">
        <f t="shared" si="45"/>
        <v>90.72</v>
      </c>
      <c r="AC78" s="6">
        <v>2.7</v>
      </c>
      <c r="AD78" s="10">
        <f t="shared" si="49"/>
        <v>28</v>
      </c>
      <c r="AE78" s="1">
        <f t="shared" si="50"/>
        <v>75.600000000000009</v>
      </c>
      <c r="AF78" s="1">
        <f>VLOOKUP(A78,[1]Sheet!$A:$AG,32,0)</f>
        <v>14</v>
      </c>
      <c r="AG78" s="1">
        <f>VLOOKUP(A78,[1]Sheet!$A:$AG,33,0)</f>
        <v>126</v>
      </c>
      <c r="AH78" s="33">
        <f t="shared" si="51"/>
        <v>0.22222222222222221</v>
      </c>
      <c r="AI78" s="1">
        <f t="shared" si="52"/>
        <v>1.6999999999999886</v>
      </c>
      <c r="AJ78" s="1" t="str">
        <f>VLOOKUP(A78,[2]Лист1!$A:$B,2,0)</f>
        <v>SU003012</v>
      </c>
      <c r="AK78" s="1">
        <f>VLOOKUP(AJ78,'[3]Бланк заказа'!$A:$AG,7,0)</f>
        <v>1</v>
      </c>
      <c r="AL78" s="1" t="str">
        <f>VLOOKUP(AJ78,'[3]Бланк заказа'!$A:$AG,11,0)</f>
        <v>14</v>
      </c>
      <c r="AM78" s="1">
        <f>VLOOKUP(AJ78,'[3]Бланк заказа'!$A:$AG,10,0)</f>
        <v>126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1039.5999999999999</v>
      </c>
      <c r="D79" s="1">
        <v>1566.8</v>
      </c>
      <c r="E79" s="1">
        <v>776.4</v>
      </c>
      <c r="F79" s="1">
        <v>1685</v>
      </c>
      <c r="G79" s="6">
        <v>1</v>
      </c>
      <c r="H79" s="1">
        <v>180</v>
      </c>
      <c r="I79" s="1" t="s">
        <v>35</v>
      </c>
      <c r="J79" s="1">
        <v>794.5</v>
      </c>
      <c r="K79" s="1">
        <f t="shared" si="41"/>
        <v>-18.100000000000023</v>
      </c>
      <c r="L79" s="1"/>
      <c r="M79" s="1"/>
      <c r="N79" s="1">
        <v>0</v>
      </c>
      <c r="O79" s="1">
        <f t="shared" si="42"/>
        <v>155.28</v>
      </c>
      <c r="P79" s="5">
        <f t="shared" si="53"/>
        <v>799.48</v>
      </c>
      <c r="Q79" s="5">
        <f t="shared" si="48"/>
        <v>780</v>
      </c>
      <c r="R79" s="5"/>
      <c r="S79" s="1"/>
      <c r="T79" s="1">
        <f t="shared" si="43"/>
        <v>15.874549201442555</v>
      </c>
      <c r="U79" s="1">
        <f t="shared" si="44"/>
        <v>10.851365275631117</v>
      </c>
      <c r="V79" s="1">
        <v>150.08000000000001</v>
      </c>
      <c r="W79" s="1">
        <v>200</v>
      </c>
      <c r="X79" s="1">
        <v>190.08</v>
      </c>
      <c r="Y79" s="1">
        <v>197.08</v>
      </c>
      <c r="Z79" s="1">
        <v>185</v>
      </c>
      <c r="AA79" s="1"/>
      <c r="AB79" s="1">
        <f t="shared" si="45"/>
        <v>799.48</v>
      </c>
      <c r="AC79" s="6">
        <v>5</v>
      </c>
      <c r="AD79" s="10">
        <f t="shared" si="49"/>
        <v>156</v>
      </c>
      <c r="AE79" s="1">
        <f t="shared" si="50"/>
        <v>780</v>
      </c>
      <c r="AF79" s="1">
        <f>VLOOKUP(A79,[1]Sheet!$A:$AG,32,0)</f>
        <v>12</v>
      </c>
      <c r="AG79" s="1">
        <f>VLOOKUP(A79,[1]Sheet!$A:$AG,33,0)</f>
        <v>84</v>
      </c>
      <c r="AH79" s="33">
        <f t="shared" si="51"/>
        <v>1.8571428571428572</v>
      </c>
      <c r="AI79" s="1">
        <f t="shared" si="52"/>
        <v>4</v>
      </c>
      <c r="AJ79" s="1" t="str">
        <f>VLOOKUP(A79,[2]Лист1!$A:$B,2,0)</f>
        <v>SU003010</v>
      </c>
      <c r="AK79" s="1">
        <f>VLOOKUP(AJ79,'[3]Бланк заказа'!$A:$AG,7,0)</f>
        <v>1</v>
      </c>
      <c r="AL79" s="1" t="str">
        <f>VLOOKUP(AJ79,'[3]Бланк заказа'!$A:$AG,11,0)</f>
        <v>12</v>
      </c>
      <c r="AM79" s="1">
        <f>VLOOKUP(AJ79,'[3]Бланк заказа'!$A:$AG,10,0)</f>
        <v>84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37</v>
      </c>
      <c r="C80" s="1"/>
      <c r="D80" s="1">
        <v>792</v>
      </c>
      <c r="E80" s="1">
        <v>241</v>
      </c>
      <c r="F80" s="1">
        <v>545</v>
      </c>
      <c r="G80" s="6">
        <v>0.14000000000000001</v>
      </c>
      <c r="H80" s="1">
        <v>180</v>
      </c>
      <c r="I80" s="1" t="s">
        <v>35</v>
      </c>
      <c r="J80" s="1">
        <v>241</v>
      </c>
      <c r="K80" s="1">
        <f t="shared" si="41"/>
        <v>0</v>
      </c>
      <c r="L80" s="1"/>
      <c r="M80" s="1"/>
      <c r="N80" s="1">
        <v>0</v>
      </c>
      <c r="O80" s="1">
        <f t="shared" si="42"/>
        <v>48.2</v>
      </c>
      <c r="P80" s="5">
        <f>15*O80-N80-F80</f>
        <v>178</v>
      </c>
      <c r="Q80" s="5">
        <f t="shared" si="48"/>
        <v>264</v>
      </c>
      <c r="R80" s="5"/>
      <c r="S80" s="1"/>
      <c r="T80" s="1">
        <f t="shared" si="43"/>
        <v>16.784232365145229</v>
      </c>
      <c r="U80" s="1">
        <f t="shared" si="44"/>
        <v>11.307053941908713</v>
      </c>
      <c r="V80" s="1">
        <v>52.8</v>
      </c>
      <c r="W80" s="1">
        <v>60.2</v>
      </c>
      <c r="X80" s="1">
        <v>219.6</v>
      </c>
      <c r="Y80" s="1">
        <v>25.6</v>
      </c>
      <c r="Z80" s="1">
        <v>22.6</v>
      </c>
      <c r="AA80" s="1" t="s">
        <v>41</v>
      </c>
      <c r="AB80" s="1">
        <f t="shared" si="45"/>
        <v>24.92</v>
      </c>
      <c r="AC80" s="6">
        <v>22</v>
      </c>
      <c r="AD80" s="10">
        <f t="shared" si="49"/>
        <v>12</v>
      </c>
      <c r="AE80" s="1">
        <f t="shared" si="50"/>
        <v>36.96</v>
      </c>
      <c r="AF80" s="1">
        <f>VLOOKUP(A80,[1]Sheet!$A:$AG,32,0)</f>
        <v>12</v>
      </c>
      <c r="AG80" s="1">
        <f>VLOOKUP(A80,[1]Sheet!$A:$AG,33,0)</f>
        <v>84</v>
      </c>
      <c r="AH80" s="33">
        <f t="shared" si="51"/>
        <v>0.14285714285714285</v>
      </c>
      <c r="AI80" s="1">
        <f t="shared" si="52"/>
        <v>0</v>
      </c>
      <c r="AJ80" s="1" t="str">
        <f>VLOOKUP(A80,[2]Лист1!$A:$B,2,0)</f>
        <v>SU002570</v>
      </c>
      <c r="AK80" s="1">
        <f>VLOOKUP(AJ80,'[3]Бланк заказа'!$A:$AG,7,0)</f>
        <v>22</v>
      </c>
      <c r="AL80" s="1" t="str">
        <f>VLOOKUP(AJ80,'[3]Бланк заказа'!$A:$AG,11,0)</f>
        <v>12</v>
      </c>
      <c r="AM80" s="1">
        <f>VLOOKUP(AJ80,'[3]Бланк заказа'!$A:$AG,10,0)</f>
        <v>84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3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3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3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3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3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3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3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3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3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3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3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3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3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3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3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3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3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33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3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3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3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3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3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3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33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3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3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3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3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3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3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33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3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3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3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3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3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3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3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3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3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3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33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3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3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3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3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3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3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3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3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3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3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3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3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3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3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3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3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3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3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3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3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3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3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3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3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3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3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3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3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3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3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3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3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3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3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3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3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3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3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3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3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3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3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3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3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3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3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3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3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3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3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3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3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3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3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3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3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3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3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3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3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3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3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3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3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3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3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3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3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3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3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3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3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3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3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3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3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3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3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3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3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3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3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3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3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3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3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3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3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33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33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33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33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33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33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33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33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33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33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33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33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33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33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33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33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33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33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33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33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33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33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33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33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33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33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33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33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33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33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33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33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33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33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33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33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33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33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33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33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33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33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33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33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33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33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33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33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33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33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33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33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33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33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33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33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33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33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33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33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33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33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33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33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33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33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33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33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33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33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33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33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33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33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33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33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33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33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33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33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33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33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33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33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33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33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33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33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33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33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33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33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33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33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33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33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33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33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33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33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33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33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33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33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33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33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33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33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33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33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33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33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33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33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33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33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33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33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33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33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33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33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33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33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33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33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33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33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33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33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33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33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33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33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33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33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33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33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33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33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33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33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33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33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33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33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33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33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33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33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33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33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33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33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33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33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33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33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33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33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33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33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33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33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33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33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33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33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33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33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33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33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33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33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33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33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33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33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33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33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33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33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33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33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33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33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33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33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33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33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33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33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33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33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33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33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33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33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33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33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33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33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33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33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33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33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33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33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33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33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33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33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33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33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33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33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33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33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33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33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33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33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33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33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33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33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33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33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33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33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33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33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33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33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33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33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33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33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33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33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33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33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33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33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33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33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33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33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33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33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33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33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33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33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33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33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33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33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33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33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33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33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33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33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33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33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33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33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33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33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33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33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33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33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33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33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33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33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33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33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33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33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33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33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33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33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33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33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80" xr:uid="{3D92EE21-714F-46F9-AB1E-C50111033F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2024-12-05T10:11:59Z</dcterms:created>
  <dcterms:modified xsi:type="dcterms:W3CDTF">2024-12-06T10:34:55Z</dcterms:modified>
</cp:coreProperties>
</file>