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428A488-DA26-47E3-BA17-4EF295E3A8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N245" i="1"/>
  <c r="BM245" i="1"/>
  <c r="Z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6" i="1" l="1"/>
  <c r="Y665" i="1" s="1"/>
  <c r="Y60" i="1"/>
  <c r="Y74" i="1"/>
  <c r="Y104" i="1"/>
  <c r="Y56" i="1"/>
  <c r="Y80" i="1"/>
  <c r="Y90" i="1"/>
  <c r="Y98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Z36" i="1" s="1"/>
  <c r="BN27" i="1"/>
  <c r="Y662" i="1" s="1"/>
  <c r="Y664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Y663" i="1" s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Z89" i="1" s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Z120" i="1" s="1"/>
  <c r="BN115" i="1"/>
  <c r="Z117" i="1"/>
  <c r="BN117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Z242" i="1"/>
  <c r="Z246" i="1" s="1"/>
  <c r="BN242" i="1"/>
  <c r="Z244" i="1"/>
  <c r="BN244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Y395" i="1"/>
  <c r="BP390" i="1"/>
  <c r="BN390" i="1"/>
  <c r="Z390" i="1"/>
  <c r="Z394" i="1" s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Z544" i="1" s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Z453" i="1" s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Z528" i="1" s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Z583" i="1" s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613" i="1" l="1"/>
  <c r="Z565" i="1"/>
  <c r="Z503" i="1"/>
  <c r="Z427" i="1"/>
  <c r="Z571" i="1"/>
  <c r="Z466" i="1"/>
  <c r="Z224" i="1"/>
  <c r="Z180" i="1"/>
  <c r="Z98" i="1"/>
  <c r="Z666" i="1" s="1"/>
  <c r="Z411" i="1"/>
  <c r="Z634" i="1"/>
  <c r="Z647" i="1"/>
  <c r="Z594" i="1"/>
  <c r="Y661" i="1"/>
  <c r="Z311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<sst xmlns="http://schemas.openxmlformats.org/spreadsheetml/2006/main" count="3120" uniqueCount="1074">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</sst>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3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70</v>
      </c>
      <c r="Y199" s="774">
        <f t="shared" si="36"/>
        <v>71.400000000000006</v>
      </c>
      <c r="Z199" s="36">
        <f>IFERROR(IF(Y199=0,"",ROUNDUP(Y199/H199,0)*0.00502),"")</f>
        <v>0.17068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73.333333333333329</v>
      </c>
      <c r="BN199" s="64">
        <f t="shared" si="38"/>
        <v>74.8</v>
      </c>
      <c r="BO199" s="64">
        <f t="shared" si="39"/>
        <v>0.14245014245014245</v>
      </c>
      <c r="BP199" s="64">
        <f t="shared" si="40"/>
        <v>0.14529914529914531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33.333333333333329</v>
      </c>
      <c r="Y202" s="775">
        <f>IFERROR(Y194/H194,"0")+IFERROR(Y195/H195,"0")+IFERROR(Y196/H196,"0")+IFERROR(Y197/H197,"0")+IFERROR(Y198/H198,"0")+IFERROR(Y199/H199,"0")+IFERROR(Y200/H200,"0")+IFERROR(Y201/H201,"0")</f>
        <v>34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0.17068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70</v>
      </c>
      <c r="Y203" s="775">
        <f>IFERROR(SUM(Y194:Y201),"0")</f>
        <v>71.400000000000006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60</v>
      </c>
      <c r="Y221" s="774">
        <f t="shared" si="41"/>
        <v>61.2</v>
      </c>
      <c r="Z221" s="36">
        <f>IFERROR(IF(Y221=0,"",ROUNDUP(Y221/H221,0)*0.00502),"")</f>
        <v>0.17068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63.333333333333329</v>
      </c>
      <c r="BN221" s="64">
        <f t="shared" si="43"/>
        <v>64.599999999999994</v>
      </c>
      <c r="BO221" s="64">
        <f t="shared" si="44"/>
        <v>0.14245014245014248</v>
      </c>
      <c r="BP221" s="64">
        <f t="shared" si="45"/>
        <v>0.14529914529914531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33.333333333333336</v>
      </c>
      <c r="Y224" s="775">
        <f>IFERROR(Y216/H216,"0")+IFERROR(Y217/H217,"0")+IFERROR(Y218/H218,"0")+IFERROR(Y219/H219,"0")+IFERROR(Y220/H220,"0")+IFERROR(Y221/H221,"0")+IFERROR(Y222/H222,"0")+IFERROR(Y223/H223,"0")</f>
        <v>34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0.17068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60</v>
      </c>
      <c r="Y225" s="775">
        <f>IFERROR(SUM(Y216:Y223),"0")</f>
        <v>61.2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1000</v>
      </c>
      <c r="Y417" s="774">
        <f t="shared" si="81"/>
        <v>1005</v>
      </c>
      <c r="Z417" s="36">
        <f>IFERROR(IF(Y417=0,"",ROUNDUP(Y417/H417,0)*0.02175),"")</f>
        <v>1.4572499999999999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1032</v>
      </c>
      <c r="BN417" s="64">
        <f t="shared" si="83"/>
        <v>1037.1600000000001</v>
      </c>
      <c r="BO417" s="64">
        <f t="shared" si="84"/>
        <v>1.3888888888888888</v>
      </c>
      <c r="BP417" s="64">
        <f t="shared" si="85"/>
        <v>1.3958333333333333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66.666666666666671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1.4572499999999999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1000</v>
      </c>
      <c r="Y428" s="775">
        <f>IFERROR(SUM(Y416:Y426),"0")</f>
        <v>1005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600</v>
      </c>
      <c r="Y430" s="774">
        <f>IFERROR(IF(X430="",0,CEILING((X430/$H430),1)*$H430),"")</f>
        <v>600</v>
      </c>
      <c r="Z430" s="36">
        <f>IFERROR(IF(Y430=0,"",ROUNDUP(Y430/H430,0)*0.02175),"")</f>
        <v>0.86999999999999988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619.20000000000005</v>
      </c>
      <c r="BN430" s="64">
        <f>IFERROR(Y430*I430/H430,"0")</f>
        <v>619.20000000000005</v>
      </c>
      <c r="BO430" s="64">
        <f>IFERROR(1/J430*(X430/H430),"0")</f>
        <v>0.83333333333333326</v>
      </c>
      <c r="BP430" s="64">
        <f>IFERROR(1/J430*(Y430/H430),"0")</f>
        <v>0.83333333333333326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40</v>
      </c>
      <c r="Y432" s="775">
        <f>IFERROR(Y430/H430,"0")+IFERROR(Y431/H431,"0")</f>
        <v>40</v>
      </c>
      <c r="Z432" s="775">
        <f>IFERROR(IF(Z430="",0,Z430),"0")+IFERROR(IF(Z431="",0,Z431),"0")</f>
        <v>0.86999999999999988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600</v>
      </c>
      <c r="Y433" s="775">
        <f>IFERROR(SUM(Y430:Y431),"0")</f>
        <v>600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1730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1737.6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1787.8666666666668</v>
      </c>
      <c r="Y662" s="775">
        <f>IFERROR(SUM(BN22:BN658),"0")</f>
        <v>1795.76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3</v>
      </c>
      <c r="Y663" s="38">
        <f>ROUNDUP(SUM(BP22:BP658),0)</f>
        <v>3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1862.8666666666668</v>
      </c>
      <c r="Y664" s="775">
        <f>GrossWeightTotalR+PalletQtyTotalR*25</f>
        <v>1870.76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173.33333333333331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175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2.6686100000000001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71.400000000000006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61.2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1605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2024-12-06T09:39:46Z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