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714A1CE-3818-46EB-8ED9-58EA510036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1" i="1" l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Z592" i="1"/>
  <c r="Y592" i="1"/>
  <c r="P592" i="1"/>
  <c r="X590" i="1"/>
  <c r="Y589" i="1"/>
  <c r="X589" i="1"/>
  <c r="BP588" i="1"/>
  <c r="BO588" i="1"/>
  <c r="BN588" i="1"/>
  <c r="BM588" i="1"/>
  <c r="Z588" i="1"/>
  <c r="Y588" i="1"/>
  <c r="P588" i="1"/>
  <c r="BO587" i="1"/>
  <c r="BM587" i="1"/>
  <c r="Y587" i="1"/>
  <c r="P587" i="1"/>
  <c r="BP586" i="1"/>
  <c r="BO586" i="1"/>
  <c r="BN586" i="1"/>
  <c r="BM586" i="1"/>
  <c r="Z586" i="1"/>
  <c r="Y586" i="1"/>
  <c r="Y590" i="1" s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BP574" i="1"/>
  <c r="BO574" i="1"/>
  <c r="BN574" i="1"/>
  <c r="BM574" i="1"/>
  <c r="Z574" i="1"/>
  <c r="Y574" i="1"/>
  <c r="Y584" i="1" s="1"/>
  <c r="P574" i="1"/>
  <c r="X572" i="1"/>
  <c r="X571" i="1"/>
  <c r="BP570" i="1"/>
  <c r="BO570" i="1"/>
  <c r="BN570" i="1"/>
  <c r="BM570" i="1"/>
  <c r="Z570" i="1"/>
  <c r="Y570" i="1"/>
  <c r="P570" i="1"/>
  <c r="BO569" i="1"/>
  <c r="BM569" i="1"/>
  <c r="Y569" i="1"/>
  <c r="P569" i="1"/>
  <c r="BP568" i="1"/>
  <c r="BO568" i="1"/>
  <c r="BN568" i="1"/>
  <c r="BM568" i="1"/>
  <c r="Z568" i="1"/>
  <c r="Y568" i="1"/>
  <c r="P568" i="1"/>
  <c r="X566" i="1"/>
  <c r="X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X550" i="1"/>
  <c r="Y549" i="1"/>
  <c r="X549" i="1"/>
  <c r="BP548" i="1"/>
  <c r="BO548" i="1"/>
  <c r="BN548" i="1"/>
  <c r="BM548" i="1"/>
  <c r="Z548" i="1"/>
  <c r="Z549" i="1" s="1"/>
  <c r="Y548" i="1"/>
  <c r="Y550" i="1" s="1"/>
  <c r="P548" i="1"/>
  <c r="X545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Y513" i="1" s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X504" i="1"/>
  <c r="X503" i="1"/>
  <c r="BO502" i="1"/>
  <c r="BM502" i="1"/>
  <c r="Y502" i="1"/>
  <c r="P502" i="1"/>
  <c r="BP501" i="1"/>
  <c r="BO501" i="1"/>
  <c r="BN501" i="1"/>
  <c r="BM501" i="1"/>
  <c r="Z501" i="1"/>
  <c r="Y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P480" i="1"/>
  <c r="BP479" i="1"/>
  <c r="BO479" i="1"/>
  <c r="BN479" i="1"/>
  <c r="BM479" i="1"/>
  <c r="Z479" i="1"/>
  <c r="Y479" i="1"/>
  <c r="Y503" i="1" s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Y387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Y388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Y213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G671" i="1" s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7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F671" i="1" s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71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D671" i="1" s="1"/>
  <c r="P64" i="1"/>
  <c r="X61" i="1"/>
  <c r="X60" i="1"/>
  <c r="BO59" i="1"/>
  <c r="BM59" i="1"/>
  <c r="Y59" i="1"/>
  <c r="BP59" i="1" s="1"/>
  <c r="P59" i="1"/>
  <c r="BP58" i="1"/>
  <c r="BO58" i="1"/>
  <c r="BN58" i="1"/>
  <c r="BM58" i="1"/>
  <c r="Z58" i="1"/>
  <c r="Y58" i="1"/>
  <c r="Y60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C671" i="1" s="1"/>
  <c r="P49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P34" i="1"/>
  <c r="BO34" i="1"/>
  <c r="BN34" i="1"/>
  <c r="BM34" i="1"/>
  <c r="Z34" i="1"/>
  <c r="Y34" i="1"/>
  <c r="P34" i="1"/>
  <c r="BO33" i="1"/>
  <c r="BM33" i="1"/>
  <c r="Y33" i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661" i="1" s="1"/>
  <c r="X23" i="1"/>
  <c r="X665" i="1" s="1"/>
  <c r="BO22" i="1"/>
  <c r="BM22" i="1"/>
  <c r="X662" i="1" s="1"/>
  <c r="Y22" i="1"/>
  <c r="P22" i="1"/>
  <c r="H10" i="1"/>
  <c r="A9" i="1"/>
  <c r="D7" i="1"/>
  <c r="Q6" i="1"/>
  <c r="P2" i="1"/>
  <c r="F10" i="1" l="1"/>
  <c r="J9" i="1"/>
  <c r="F9" i="1"/>
  <c r="A10" i="1"/>
  <c r="H9" i="1"/>
  <c r="B671" i="1"/>
  <c r="Y23" i="1"/>
  <c r="BP22" i="1"/>
  <c r="BN22" i="1"/>
  <c r="Z22" i="1"/>
  <c r="Z23" i="1" s="1"/>
  <c r="X663" i="1"/>
  <c r="Y24" i="1"/>
  <c r="Y36" i="1"/>
  <c r="BP26" i="1"/>
  <c r="BN26" i="1"/>
  <c r="Z26" i="1"/>
  <c r="BP29" i="1"/>
  <c r="BN29" i="1"/>
  <c r="Z29" i="1"/>
  <c r="BP33" i="1"/>
  <c r="BN33" i="1"/>
  <c r="Z33" i="1"/>
  <c r="Z162" i="1"/>
  <c r="X664" i="1"/>
  <c r="BP28" i="1"/>
  <c r="BN28" i="1"/>
  <c r="Z28" i="1"/>
  <c r="BP30" i="1"/>
  <c r="BN30" i="1"/>
  <c r="Z30" i="1"/>
  <c r="BP35" i="1"/>
  <c r="BN35" i="1"/>
  <c r="Z35" i="1"/>
  <c r="Y37" i="1"/>
  <c r="Y40" i="1"/>
  <c r="BP39" i="1"/>
  <c r="BN39" i="1"/>
  <c r="Z39" i="1"/>
  <c r="Z40" i="1" s="1"/>
  <c r="Y41" i="1"/>
  <c r="Y45" i="1"/>
  <c r="Y55" i="1"/>
  <c r="Y61" i="1"/>
  <c r="Y73" i="1"/>
  <c r="Y81" i="1"/>
  <c r="Y89" i="1"/>
  <c r="Y99" i="1"/>
  <c r="Y105" i="1"/>
  <c r="Y112" i="1"/>
  <c r="Y121" i="1"/>
  <c r="Y130" i="1"/>
  <c r="Y136" i="1"/>
  <c r="BP144" i="1"/>
  <c r="BN144" i="1"/>
  <c r="Z144" i="1"/>
  <c r="BP161" i="1"/>
  <c r="BN161" i="1"/>
  <c r="Z161" i="1"/>
  <c r="Y163" i="1"/>
  <c r="Y168" i="1"/>
  <c r="BP165" i="1"/>
  <c r="BN165" i="1"/>
  <c r="Z165" i="1"/>
  <c r="Z167" i="1" s="1"/>
  <c r="BP178" i="1"/>
  <c r="BN178" i="1"/>
  <c r="Z178" i="1"/>
  <c r="BP196" i="1"/>
  <c r="BN196" i="1"/>
  <c r="Z196" i="1"/>
  <c r="BP200" i="1"/>
  <c r="BN200" i="1"/>
  <c r="Z200" i="1"/>
  <c r="BP217" i="1"/>
  <c r="BN217" i="1"/>
  <c r="Z217" i="1"/>
  <c r="Z224" i="1" s="1"/>
  <c r="BP221" i="1"/>
  <c r="BN221" i="1"/>
  <c r="Z221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Y412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Y467" i="1"/>
  <c r="BP481" i="1"/>
  <c r="BN481" i="1"/>
  <c r="Z48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2" i="1"/>
  <c r="BN502" i="1"/>
  <c r="Z502" i="1"/>
  <c r="Y504" i="1"/>
  <c r="Y509" i="1"/>
  <c r="BP506" i="1"/>
  <c r="BN506" i="1"/>
  <c r="Z506" i="1"/>
  <c r="Z508" i="1" s="1"/>
  <c r="Y508" i="1"/>
  <c r="BP557" i="1"/>
  <c r="BN557" i="1"/>
  <c r="Z557" i="1"/>
  <c r="BP561" i="1"/>
  <c r="BN561" i="1"/>
  <c r="Z561" i="1"/>
  <c r="Y565" i="1"/>
  <c r="Z571" i="1"/>
  <c r="BP569" i="1"/>
  <c r="BN569" i="1"/>
  <c r="Z569" i="1"/>
  <c r="Y571" i="1"/>
  <c r="BP610" i="1"/>
  <c r="BN610" i="1"/>
  <c r="Z610" i="1"/>
  <c r="BP612" i="1"/>
  <c r="BN612" i="1"/>
  <c r="Z612" i="1"/>
  <c r="Y614" i="1"/>
  <c r="Y634" i="1"/>
  <c r="BP626" i="1"/>
  <c r="BN626" i="1"/>
  <c r="Z626" i="1"/>
  <c r="Y635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48" i="1"/>
  <c r="Y655" i="1"/>
  <c r="BP654" i="1"/>
  <c r="BN654" i="1"/>
  <c r="Z654" i="1"/>
  <c r="Z655" i="1" s="1"/>
  <c r="Y656" i="1"/>
  <c r="X671" i="1"/>
  <c r="Z43" i="1"/>
  <c r="Z44" i="1" s="1"/>
  <c r="BN43" i="1"/>
  <c r="BP43" i="1"/>
  <c r="Z49" i="1"/>
  <c r="Z55" i="1" s="1"/>
  <c r="BN49" i="1"/>
  <c r="BP49" i="1"/>
  <c r="Z51" i="1"/>
  <c r="BN51" i="1"/>
  <c r="Z53" i="1"/>
  <c r="BN53" i="1"/>
  <c r="Y56" i="1"/>
  <c r="Z59" i="1"/>
  <c r="Z60" i="1" s="1"/>
  <c r="BN59" i="1"/>
  <c r="Z64" i="1"/>
  <c r="Z73" i="1" s="1"/>
  <c r="BN64" i="1"/>
  <c r="BP64" i="1"/>
  <c r="Z66" i="1"/>
  <c r="BN66" i="1"/>
  <c r="Z68" i="1"/>
  <c r="BN68" i="1"/>
  <c r="Z69" i="1"/>
  <c r="BN69" i="1"/>
  <c r="Z71" i="1"/>
  <c r="BN71" i="1"/>
  <c r="Y74" i="1"/>
  <c r="Z77" i="1"/>
  <c r="Z80" i="1" s="1"/>
  <c r="BN77" i="1"/>
  <c r="Z79" i="1"/>
  <c r="BN79" i="1"/>
  <c r="Z83" i="1"/>
  <c r="Z89" i="1" s="1"/>
  <c r="BN83" i="1"/>
  <c r="BP83" i="1"/>
  <c r="Z85" i="1"/>
  <c r="BN85" i="1"/>
  <c r="Z87" i="1"/>
  <c r="BN87" i="1"/>
  <c r="Z93" i="1"/>
  <c r="Z98" i="1" s="1"/>
  <c r="BN93" i="1"/>
  <c r="Z95" i="1"/>
  <c r="BN95" i="1"/>
  <c r="Z97" i="1"/>
  <c r="BN97" i="1"/>
  <c r="Z101" i="1"/>
  <c r="BN101" i="1"/>
  <c r="BP101" i="1"/>
  <c r="Z103" i="1"/>
  <c r="BN103" i="1"/>
  <c r="Z108" i="1"/>
  <c r="Z111" i="1" s="1"/>
  <c r="BN108" i="1"/>
  <c r="BP108" i="1"/>
  <c r="Z110" i="1"/>
  <c r="BN110" i="1"/>
  <c r="Y111" i="1"/>
  <c r="Z114" i="1"/>
  <c r="Z120" i="1" s="1"/>
  <c r="BN114" i="1"/>
  <c r="BP114" i="1"/>
  <c r="Z116" i="1"/>
  <c r="BN116" i="1"/>
  <c r="Z118" i="1"/>
  <c r="BN118" i="1"/>
  <c r="Z119" i="1"/>
  <c r="BN119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Y147" i="1"/>
  <c r="Z140" i="1"/>
  <c r="Z146" i="1" s="1"/>
  <c r="BN140" i="1"/>
  <c r="Z142" i="1"/>
  <c r="BN142" i="1"/>
  <c r="Y146" i="1"/>
  <c r="BP150" i="1"/>
  <c r="BN150" i="1"/>
  <c r="Z150" i="1"/>
  <c r="Z151" i="1" s="1"/>
  <c r="Y152" i="1"/>
  <c r="Y158" i="1"/>
  <c r="BP155" i="1"/>
  <c r="BN155" i="1"/>
  <c r="Z155" i="1"/>
  <c r="Z157" i="1" s="1"/>
  <c r="Y162" i="1"/>
  <c r="Y167" i="1"/>
  <c r="Z180" i="1"/>
  <c r="BP176" i="1"/>
  <c r="BN176" i="1"/>
  <c r="Z176" i="1"/>
  <c r="Y180" i="1"/>
  <c r="BP184" i="1"/>
  <c r="BN184" i="1"/>
  <c r="Z184" i="1"/>
  <c r="Z185" i="1" s="1"/>
  <c r="Y186" i="1"/>
  <c r="I671" i="1"/>
  <c r="Y191" i="1"/>
  <c r="BP190" i="1"/>
  <c r="BN190" i="1"/>
  <c r="Z190" i="1"/>
  <c r="Z191" i="1" s="1"/>
  <c r="Y192" i="1"/>
  <c r="Y203" i="1"/>
  <c r="BP194" i="1"/>
  <c r="BN194" i="1"/>
  <c r="Z194" i="1"/>
  <c r="Z202" i="1" s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Z213" i="1" s="1"/>
  <c r="Y224" i="1"/>
  <c r="BP219" i="1"/>
  <c r="BN219" i="1"/>
  <c r="Z219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Z311" i="1" s="1"/>
  <c r="BP309" i="1"/>
  <c r="BN309" i="1"/>
  <c r="Z309" i="1"/>
  <c r="Y338" i="1"/>
  <c r="Y348" i="1"/>
  <c r="BP357" i="1"/>
  <c r="BN357" i="1"/>
  <c r="Z357" i="1"/>
  <c r="BP361" i="1"/>
  <c r="BN361" i="1"/>
  <c r="Z361" i="1"/>
  <c r="Z365" i="1" s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BP522" i="1"/>
  <c r="BN522" i="1"/>
  <c r="Z522" i="1"/>
  <c r="BP525" i="1"/>
  <c r="BN525" i="1"/>
  <c r="Z525" i="1"/>
  <c r="BP542" i="1"/>
  <c r="BN542" i="1"/>
  <c r="Z542" i="1"/>
  <c r="BP577" i="1"/>
  <c r="BN577" i="1"/>
  <c r="Z577" i="1"/>
  <c r="BP581" i="1"/>
  <c r="BN581" i="1"/>
  <c r="Z581" i="1"/>
  <c r="P671" i="1"/>
  <c r="H671" i="1"/>
  <c r="Y173" i="1"/>
  <c r="J671" i="1"/>
  <c r="Y208" i="1"/>
  <c r="L671" i="1"/>
  <c r="Y272" i="1"/>
  <c r="M671" i="1"/>
  <c r="Y289" i="1"/>
  <c r="Y317" i="1"/>
  <c r="S671" i="1"/>
  <c r="Y330" i="1"/>
  <c r="U671" i="1"/>
  <c r="Y366" i="1"/>
  <c r="Y454" i="1"/>
  <c r="BP447" i="1"/>
  <c r="BN447" i="1"/>
  <c r="Z447" i="1"/>
  <c r="Z453" i="1" s="1"/>
  <c r="BP451" i="1"/>
  <c r="BN451" i="1"/>
  <c r="Z451" i="1"/>
  <c r="Y458" i="1"/>
  <c r="Y466" i="1"/>
  <c r="BP465" i="1"/>
  <c r="BN465" i="1"/>
  <c r="Z465" i="1"/>
  <c r="BP480" i="1"/>
  <c r="BN480" i="1"/>
  <c r="Z480" i="1"/>
  <c r="BP484" i="1"/>
  <c r="BN484" i="1"/>
  <c r="Z484" i="1"/>
  <c r="BP487" i="1"/>
  <c r="BN487" i="1"/>
  <c r="Z487" i="1"/>
  <c r="BP491" i="1"/>
  <c r="BN491" i="1"/>
  <c r="Z491" i="1"/>
  <c r="BP494" i="1"/>
  <c r="BN494" i="1"/>
  <c r="Z494" i="1"/>
  <c r="BP499" i="1"/>
  <c r="BN499" i="1"/>
  <c r="Z499" i="1"/>
  <c r="BP512" i="1"/>
  <c r="BN512" i="1"/>
  <c r="Z512" i="1"/>
  <c r="Z513" i="1" s="1"/>
  <c r="Y514" i="1"/>
  <c r="Z671" i="1"/>
  <c r="Y518" i="1"/>
  <c r="BP517" i="1"/>
  <c r="BN517" i="1"/>
  <c r="Z517" i="1"/>
  <c r="Z518" i="1" s="1"/>
  <c r="Y519" i="1"/>
  <c r="Y528" i="1"/>
  <c r="BP521" i="1"/>
  <c r="BN521" i="1"/>
  <c r="Z521" i="1"/>
  <c r="Z528" i="1" s="1"/>
  <c r="BP524" i="1"/>
  <c r="BN524" i="1"/>
  <c r="Z524" i="1"/>
  <c r="BP527" i="1"/>
  <c r="BN527" i="1"/>
  <c r="Z527" i="1"/>
  <c r="Y529" i="1"/>
  <c r="Y532" i="1"/>
  <c r="BP531" i="1"/>
  <c r="BN531" i="1"/>
  <c r="Z531" i="1"/>
  <c r="Z532" i="1" s="1"/>
  <c r="Y533" i="1"/>
  <c r="Y536" i="1"/>
  <c r="BP535" i="1"/>
  <c r="BN535" i="1"/>
  <c r="Z535" i="1"/>
  <c r="Z536" i="1" s="1"/>
  <c r="Y537" i="1"/>
  <c r="AA671" i="1"/>
  <c r="Y545" i="1"/>
  <c r="BP540" i="1"/>
  <c r="BN540" i="1"/>
  <c r="Z540" i="1"/>
  <c r="Z544" i="1" s="1"/>
  <c r="Y544" i="1"/>
  <c r="BP555" i="1"/>
  <c r="BN555" i="1"/>
  <c r="Z555" i="1"/>
  <c r="BP559" i="1"/>
  <c r="BN559" i="1"/>
  <c r="Z559" i="1"/>
  <c r="Z565" i="1" s="1"/>
  <c r="BP563" i="1"/>
  <c r="BN563" i="1"/>
  <c r="Z563" i="1"/>
  <c r="Y572" i="1"/>
  <c r="BP575" i="1"/>
  <c r="BN575" i="1"/>
  <c r="Z575" i="1"/>
  <c r="Z583" i="1" s="1"/>
  <c r="BP579" i="1"/>
  <c r="BN579" i="1"/>
  <c r="Z579" i="1"/>
  <c r="Y583" i="1"/>
  <c r="BP587" i="1"/>
  <c r="BN587" i="1"/>
  <c r="Z587" i="1"/>
  <c r="Z589" i="1" s="1"/>
  <c r="Y671" i="1"/>
  <c r="Y477" i="1"/>
  <c r="AC671" i="1"/>
  <c r="Y566" i="1"/>
  <c r="Y594" i="1"/>
  <c r="BP592" i="1"/>
  <c r="BN592" i="1"/>
  <c r="BP593" i="1"/>
  <c r="BN593" i="1"/>
  <c r="Z593" i="1"/>
  <c r="Z594" i="1" s="1"/>
  <c r="Y595" i="1"/>
  <c r="Y613" i="1"/>
  <c r="BP609" i="1"/>
  <c r="BN609" i="1"/>
  <c r="Z609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AE671" i="1"/>
  <c r="Y647" i="1"/>
  <c r="BP645" i="1"/>
  <c r="BN645" i="1"/>
  <c r="Z645" i="1"/>
  <c r="Z647" i="1" s="1"/>
  <c r="AD671" i="1"/>
  <c r="Z613" i="1" l="1"/>
  <c r="Z503" i="1"/>
  <c r="Z136" i="1"/>
  <c r="Z129" i="1"/>
  <c r="Z104" i="1"/>
  <c r="Z400" i="1"/>
  <c r="Z394" i="1"/>
  <c r="Z246" i="1"/>
  <c r="Z36" i="1"/>
  <c r="Y661" i="1"/>
  <c r="Y663" i="1"/>
  <c r="Z238" i="1"/>
  <c r="Z666" i="1" s="1"/>
  <c r="Z634" i="1"/>
  <c r="Z437" i="1"/>
  <c r="Z427" i="1"/>
  <c r="Z381" i="1"/>
  <c r="Z301" i="1"/>
  <c r="Z258" i="1"/>
  <c r="Y662" i="1"/>
  <c r="Y664" i="1" s="1"/>
  <c r="Y665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<sst xmlns="http://schemas.openxmlformats.org/spreadsheetml/2006/main" count="3120" uniqueCount="1074">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</sst>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47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14</v>
      </c>
      <c r="Y76" s="774">
        <f>IFERROR(IF(X76="",0,CEILING((X76/$H76),1)*$H76),"")</f>
        <v>21.6</v>
      </c>
      <c r="Z76" s="36">
        <f>IFERROR(IF(Y76=0,"",ROUNDUP(Y76/H76,0)*0.02175),"")</f>
        <v>4.3499999999999997E-2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14.62222222222222</v>
      </c>
      <c r="BN76" s="64">
        <f>IFERROR(Y76*I76/H76,"0")</f>
        <v>22.56</v>
      </c>
      <c r="BO76" s="64">
        <f>IFERROR(1/J76*(X76/H76),"0")</f>
        <v>2.3148148148148147E-2</v>
      </c>
      <c r="BP76" s="64">
        <f>IFERROR(1/J76*(Y76/H76),"0")</f>
        <v>3.5714285714285712E-2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1.2962962962962963</v>
      </c>
      <c r="Y80" s="775">
        <f>IFERROR(Y76/H76,"0")+IFERROR(Y77/H77,"0")+IFERROR(Y78/H78,"0")+IFERROR(Y79/H79,"0")</f>
        <v>2</v>
      </c>
      <c r="Z80" s="775">
        <f>IFERROR(IF(Z76="",0,Z76),"0")+IFERROR(IF(Z77="",0,Z77),"0")+IFERROR(IF(Z78="",0,Z78),"0")+IFERROR(IF(Z79="",0,Z79),"0")</f>
        <v>4.3499999999999997E-2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14</v>
      </c>
      <c r="Y81" s="775">
        <f>IFERROR(SUM(Y76:Y79),"0")</f>
        <v>21.6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14</v>
      </c>
      <c r="Y87" s="774">
        <f t="shared" si="16"/>
        <v>14.4</v>
      </c>
      <c r="Z87" s="36">
        <f>IFERROR(IF(Y87=0,"",ROUNDUP(Y87/H87,0)*0.00502),"")</f>
        <v>4.0160000000000001E-2</v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14.777777777777777</v>
      </c>
      <c r="BN87" s="64">
        <f t="shared" si="18"/>
        <v>15.2</v>
      </c>
      <c r="BO87" s="64">
        <f t="shared" si="19"/>
        <v>3.3238366571699908E-2</v>
      </c>
      <c r="BP87" s="64">
        <f t="shared" si="20"/>
        <v>3.4188034188034191E-2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24</v>
      </c>
      <c r="Y88" s="774">
        <f t="shared" si="16"/>
        <v>25.2</v>
      </c>
      <c r="Z88" s="36">
        <f>IFERROR(IF(Y88=0,"",ROUNDUP(Y88/H88,0)*0.00502),"")</f>
        <v>7.0280000000000009E-2</v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25.333333333333329</v>
      </c>
      <c r="BN88" s="64">
        <f t="shared" si="18"/>
        <v>26.599999999999998</v>
      </c>
      <c r="BO88" s="64">
        <f t="shared" si="19"/>
        <v>5.6980056980056981E-2</v>
      </c>
      <c r="BP88" s="64">
        <f t="shared" si="20"/>
        <v>5.9829059829059839E-2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21.111111111111111</v>
      </c>
      <c r="Y89" s="775">
        <f>IFERROR(Y83/H83,"0")+IFERROR(Y84/H84,"0")+IFERROR(Y85/H85,"0")+IFERROR(Y86/H86,"0")+IFERROR(Y87/H87,"0")+IFERROR(Y88/H88,"0")</f>
        <v>22</v>
      </c>
      <c r="Z89" s="775">
        <f>IFERROR(IF(Z83="",0,Z83),"0")+IFERROR(IF(Z84="",0,Z84),"0")+IFERROR(IF(Z85="",0,Z85),"0")+IFERROR(IF(Z86="",0,Z86),"0")+IFERROR(IF(Z87="",0,Z87),"0")+IFERROR(IF(Z88="",0,Z88),"0")</f>
        <v>0.11044000000000001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38</v>
      </c>
      <c r="Y90" s="775">
        <f>IFERROR(SUM(Y83:Y88),"0")</f>
        <v>39.6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25</v>
      </c>
      <c r="Y102" s="774">
        <f>IFERROR(IF(X102="",0,CEILING((X102/$H102),1)*$H102),"")</f>
        <v>25.200000000000003</v>
      </c>
      <c r="Z102" s="36">
        <f>IFERROR(IF(Y102=0,"",ROUNDUP(Y102/H102,0)*0.02175),"")</f>
        <v>6.5250000000000002E-2</v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26.678571428571431</v>
      </c>
      <c r="BN102" s="64">
        <f>IFERROR(Y102*I102/H102,"0")</f>
        <v>26.892000000000003</v>
      </c>
      <c r="BO102" s="64">
        <f>IFERROR(1/J102*(X102/H102),"0")</f>
        <v>5.3146258503401357E-2</v>
      </c>
      <c r="BP102" s="64">
        <f>IFERROR(1/J102*(Y102/H102),"0")</f>
        <v>5.3571428571428568E-2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2.9761904761904763</v>
      </c>
      <c r="Y104" s="775">
        <f>IFERROR(Y101/H101,"0")+IFERROR(Y102/H102,"0")+IFERROR(Y103/H103,"0")</f>
        <v>3</v>
      </c>
      <c r="Z104" s="775">
        <f>IFERROR(IF(Z101="",0,Z101),"0")+IFERROR(IF(Z102="",0,Z102),"0")+IFERROR(IF(Z103="",0,Z103),"0")</f>
        <v>6.5250000000000002E-2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25</v>
      </c>
      <c r="Y105" s="775">
        <f>IFERROR(SUM(Y101:Y103),"0")</f>
        <v>25.200000000000003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170</v>
      </c>
      <c r="Y115" s="774">
        <f t="shared" si="26"/>
        <v>176.4</v>
      </c>
      <c r="Z115" s="36">
        <f>IFERROR(IF(Y115=0,"",ROUNDUP(Y115/H115,0)*0.02175),"")</f>
        <v>0.45674999999999999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181.41428571428571</v>
      </c>
      <c r="BN115" s="64">
        <f t="shared" si="28"/>
        <v>188.244</v>
      </c>
      <c r="BO115" s="64">
        <f t="shared" si="29"/>
        <v>0.36139455782312924</v>
      </c>
      <c r="BP115" s="64">
        <f t="shared" si="30"/>
        <v>0.375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20.238095238095237</v>
      </c>
      <c r="Y120" s="775">
        <f>IFERROR(Y114/H114,"0")+IFERROR(Y115/H115,"0")+IFERROR(Y116/H116,"0")+IFERROR(Y117/H117,"0")+IFERROR(Y118/H118,"0")+IFERROR(Y119/H119,"0")</f>
        <v>21</v>
      </c>
      <c r="Z120" s="775">
        <f>IFERROR(IF(Z114="",0,Z114),"0")+IFERROR(IF(Z115="",0,Z115),"0")+IFERROR(IF(Z116="",0,Z116),"0")+IFERROR(IF(Z117="",0,Z117),"0")+IFERROR(IF(Z118="",0,Z118),"0")+IFERROR(IF(Z119="",0,Z119),"0")</f>
        <v>0.45674999999999999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170</v>
      </c>
      <c r="Y121" s="775">
        <f>IFERROR(SUM(Y114:Y119),"0")</f>
        <v>176.4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43</v>
      </c>
      <c r="Y132" s="774">
        <f>IFERROR(IF(X132="",0,CEILING((X132/$H132),1)*$H132),"")</f>
        <v>43.2</v>
      </c>
      <c r="Z132" s="36">
        <f>IFERROR(IF(Y132=0,"",ROUNDUP(Y132/H132,0)*0.02175),"")</f>
        <v>8.6999999999999994E-2</v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44.911111111111104</v>
      </c>
      <c r="BN132" s="64">
        <f>IFERROR(Y132*I132/H132,"0")</f>
        <v>45.12</v>
      </c>
      <c r="BO132" s="64">
        <f>IFERROR(1/J132*(X132/H132),"0")</f>
        <v>7.109788359788359E-2</v>
      </c>
      <c r="BP132" s="64">
        <f>IFERROR(1/J132*(Y132/H132),"0")</f>
        <v>7.1428571428571425E-2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3.9814814814814814</v>
      </c>
      <c r="Y136" s="775">
        <f>IFERROR(Y132/H132,"0")+IFERROR(Y133/H133,"0")+IFERROR(Y134/H134,"0")+IFERROR(Y135/H135,"0")</f>
        <v>4</v>
      </c>
      <c r="Z136" s="775">
        <f>IFERROR(IF(Z132="",0,Z132),"0")+IFERROR(IF(Z133="",0,Z133),"0")+IFERROR(IF(Z134="",0,Z134),"0")+IFERROR(IF(Z135="",0,Z135),"0")</f>
        <v>8.6999999999999994E-2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43</v>
      </c>
      <c r="Y137" s="775">
        <f>IFERROR(SUM(Y132:Y135),"0")</f>
        <v>43.2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330</v>
      </c>
      <c r="Y140" s="774">
        <f t="shared" si="31"/>
        <v>336</v>
      </c>
      <c r="Z140" s="36">
        <f>IFERROR(IF(Y140=0,"",ROUNDUP(Y140/H140,0)*0.02175),"")</f>
        <v>0.86999999999999988</v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351.92142857142852</v>
      </c>
      <c r="BN140" s="64">
        <f t="shared" si="33"/>
        <v>358.32</v>
      </c>
      <c r="BO140" s="64">
        <f t="shared" si="34"/>
        <v>0.70153061224489788</v>
      </c>
      <c r="BP140" s="64">
        <f t="shared" si="35"/>
        <v>0.71428571428571419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39.285714285714285</v>
      </c>
      <c r="Y146" s="775">
        <f>IFERROR(Y139/H139,"0")+IFERROR(Y140/H140,"0")+IFERROR(Y141/H141,"0")+IFERROR(Y142/H142,"0")+IFERROR(Y143/H143,"0")+IFERROR(Y144/H144,"0")+IFERROR(Y145/H145,"0")</f>
        <v>40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0.86999999999999988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330</v>
      </c>
      <c r="Y147" s="775">
        <f>IFERROR(SUM(Y139:Y145),"0")</f>
        <v>336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201</v>
      </c>
      <c r="Y216" s="774">
        <f t="shared" ref="Y216:Y223" si="41">IFERROR(IF(X216="",0,CEILING((X216/$H216),1)*$H216),"")</f>
        <v>205.20000000000002</v>
      </c>
      <c r="Z216" s="36">
        <f>IFERROR(IF(Y216=0,"",ROUNDUP(Y216/H216,0)*0.00902),"")</f>
        <v>0.34276000000000001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208.81666666666666</v>
      </c>
      <c r="BN216" s="64">
        <f t="shared" ref="BN216:BN223" si="43">IFERROR(Y216*I216/H216,"0")</f>
        <v>213.18000000000004</v>
      </c>
      <c r="BO216" s="64">
        <f t="shared" ref="BO216:BO223" si="44">IFERROR(1/J216*(X216/H216),"0")</f>
        <v>0.28198653198653201</v>
      </c>
      <c r="BP216" s="64">
        <f t="shared" ref="BP216:BP223" si="45">IFERROR(1/J216*(Y216/H216),"0")</f>
        <v>0.2878787878787879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73</v>
      </c>
      <c r="Y217" s="774">
        <f t="shared" si="41"/>
        <v>75.600000000000009</v>
      </c>
      <c r="Z217" s="36">
        <f>IFERROR(IF(Y217=0,"",ROUNDUP(Y217/H217,0)*0.00902),"")</f>
        <v>0.12628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75.838888888888889</v>
      </c>
      <c r="BN217" s="64">
        <f t="shared" si="43"/>
        <v>78.540000000000006</v>
      </c>
      <c r="BO217" s="64">
        <f t="shared" si="44"/>
        <v>0.10241301907968574</v>
      </c>
      <c r="BP217" s="64">
        <f t="shared" si="45"/>
        <v>0.10606060606060606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50.74074074074074</v>
      </c>
      <c r="Y224" s="775">
        <f>IFERROR(Y216/H216,"0")+IFERROR(Y217/H217,"0")+IFERROR(Y218/H218,"0")+IFERROR(Y219/H219,"0")+IFERROR(Y220/H220,"0")+IFERROR(Y221/H221,"0")+IFERROR(Y222/H222,"0")+IFERROR(Y223/H223,"0")</f>
        <v>52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0.46904000000000001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274</v>
      </c>
      <c r="Y225" s="775">
        <f>IFERROR(SUM(Y216:Y223),"0")</f>
        <v>280.8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27</v>
      </c>
      <c r="Y228" s="774">
        <f t="shared" si="46"/>
        <v>31.2</v>
      </c>
      <c r="Z228" s="36">
        <f>IFERROR(IF(Y228=0,"",ROUNDUP(Y228/H228,0)*0.02175),"")</f>
        <v>8.6999999999999994E-2</v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28.952307692307699</v>
      </c>
      <c r="BN228" s="64">
        <f t="shared" si="48"/>
        <v>33.456000000000003</v>
      </c>
      <c r="BO228" s="64">
        <f t="shared" si="49"/>
        <v>6.1813186813186816E-2</v>
      </c>
      <c r="BP228" s="64">
        <f t="shared" si="50"/>
        <v>7.1428571428571425E-2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69</v>
      </c>
      <c r="Y231" s="774">
        <f t="shared" si="46"/>
        <v>69.599999999999994</v>
      </c>
      <c r="Z231" s="36">
        <f>IFERROR(IF(Y231=0,"",ROUNDUP(Y231/H231,0)*0.00651),"")</f>
        <v>0.18879000000000001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76.762500000000003</v>
      </c>
      <c r="BN231" s="64">
        <f t="shared" si="48"/>
        <v>77.430000000000007</v>
      </c>
      <c r="BO231" s="64">
        <f t="shared" si="49"/>
        <v>0.15796703296703299</v>
      </c>
      <c r="BP231" s="64">
        <f t="shared" si="50"/>
        <v>0.15934065934065936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33</v>
      </c>
      <c r="Y233" s="774">
        <f t="shared" si="46"/>
        <v>33.6</v>
      </c>
      <c r="Z233" s="36">
        <f>IFERROR(IF(Y233=0,"",ROUNDUP(Y233/H233,0)*0.00753),"")</f>
        <v>0.10542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36.74</v>
      </c>
      <c r="BN233" s="64">
        <f t="shared" si="48"/>
        <v>37.408000000000001</v>
      </c>
      <c r="BO233" s="64">
        <f t="shared" si="49"/>
        <v>8.8141025641025633E-2</v>
      </c>
      <c r="BP233" s="64">
        <f t="shared" si="50"/>
        <v>8.9743589743589758E-2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71</v>
      </c>
      <c r="Y234" s="774">
        <f t="shared" si="46"/>
        <v>72</v>
      </c>
      <c r="Z234" s="36">
        <f>IFERROR(IF(Y234=0,"",ROUNDUP(Y234/H234,0)*0.00753),"")</f>
        <v>0.22590000000000002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79.046666666666681</v>
      </c>
      <c r="BN234" s="64">
        <f t="shared" si="48"/>
        <v>80.160000000000011</v>
      </c>
      <c r="BO234" s="64">
        <f t="shared" si="49"/>
        <v>0.18963675213675216</v>
      </c>
      <c r="BP234" s="64">
        <f t="shared" si="50"/>
        <v>0.19230769230769229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75.544871794871796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77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0.60711000000000004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200</v>
      </c>
      <c r="Y239" s="775">
        <f>IFERROR(SUM(Y227:Y237),"0")</f>
        <v>206.4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56</v>
      </c>
      <c r="Y244" s="774">
        <f>IFERROR(IF(X244="",0,CEILING((X244/$H244),1)*$H244),"")</f>
        <v>57.599999999999994</v>
      </c>
      <c r="Z244" s="36">
        <f>IFERROR(IF(Y244=0,"",ROUNDUP(Y244/H244,0)*0.00753),"")</f>
        <v>0.18071999999999999</v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62.346666666666671</v>
      </c>
      <c r="BN244" s="64">
        <f>IFERROR(Y244*I244/H244,"0")</f>
        <v>64.128</v>
      </c>
      <c r="BO244" s="64">
        <f>IFERROR(1/J244*(X244/H244),"0")</f>
        <v>0.1495726495726496</v>
      </c>
      <c r="BP244" s="64">
        <f>IFERROR(1/J244*(Y244/H244),"0")</f>
        <v>0.15384615384615385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9</v>
      </c>
      <c r="Y245" s="774">
        <f>IFERROR(IF(X245="",0,CEILING((X245/$H245),1)*$H245),"")</f>
        <v>9.6</v>
      </c>
      <c r="Z245" s="36">
        <f>IFERROR(IF(Y245=0,"",ROUNDUP(Y245/H245,0)*0.00651),"")</f>
        <v>2.6040000000000001E-2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9.9450000000000021</v>
      </c>
      <c r="BN245" s="64">
        <f>IFERROR(Y245*I245/H245,"0")</f>
        <v>10.608000000000001</v>
      </c>
      <c r="BO245" s="64">
        <f>IFERROR(1/J245*(X245/H245),"0")</f>
        <v>2.0604395604395608E-2</v>
      </c>
      <c r="BP245" s="64">
        <f>IFERROR(1/J245*(Y245/H245),"0")</f>
        <v>2.197802197802198E-2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27.083333333333336</v>
      </c>
      <c r="Y246" s="775">
        <f>IFERROR(Y241/H241,"0")+IFERROR(Y242/H242,"0")+IFERROR(Y243/H243,"0")+IFERROR(Y244/H244,"0")+IFERROR(Y245/H245,"0")</f>
        <v>28</v>
      </c>
      <c r="Z246" s="775">
        <f>IFERROR(IF(Z241="",0,Z241),"0")+IFERROR(IF(Z242="",0,Z242),"0")+IFERROR(IF(Z243="",0,Z243),"0")+IFERROR(IF(Z244="",0,Z244),"0")+IFERROR(IF(Z245="",0,Z245),"0")</f>
        <v>0.20676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65</v>
      </c>
      <c r="Y247" s="775">
        <f>IFERROR(SUM(Y241:Y245),"0")</f>
        <v>67.199999999999989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9</v>
      </c>
      <c r="Y267" s="774">
        <f t="shared" si="56"/>
        <v>12</v>
      </c>
      <c r="Z267" s="36">
        <f>IFERROR(IF(Y267=0,"",ROUNDUP(Y267/H267,0)*0.00902),"")</f>
        <v>2.7060000000000001E-2</v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9.4725000000000001</v>
      </c>
      <c r="BN267" s="64">
        <f t="shared" si="58"/>
        <v>12.629999999999999</v>
      </c>
      <c r="BO267" s="64">
        <f t="shared" si="59"/>
        <v>1.7045454545454544E-2</v>
      </c>
      <c r="BP267" s="64">
        <f t="shared" si="60"/>
        <v>2.2727272727272728E-2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2.25</v>
      </c>
      <c r="Y271" s="775">
        <f>IFERROR(Y262/H262,"0")+IFERROR(Y263/H263,"0")+IFERROR(Y264/H264,"0")+IFERROR(Y265/H265,"0")+IFERROR(Y266/H266,"0")+IFERROR(Y267/H267,"0")+IFERROR(Y268/H268,"0")+IFERROR(Y269/H269,"0")+IFERROR(Y270/H270,"0")</f>
        <v>3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2.7060000000000001E-2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9</v>
      </c>
      <c r="Y272" s="775">
        <f>IFERROR(SUM(Y262:Y270),"0")</f>
        <v>12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5</v>
      </c>
      <c r="Y359" s="774">
        <f t="shared" si="71"/>
        <v>10.8</v>
      </c>
      <c r="Z359" s="36">
        <f>IFERROR(IF(Y359=0,"",ROUNDUP(Y359/H359,0)*0.02175),"")</f>
        <v>2.1749999999999999E-2</v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5.2222222222222214</v>
      </c>
      <c r="BN359" s="64">
        <f t="shared" si="73"/>
        <v>11.28</v>
      </c>
      <c r="BO359" s="64">
        <f t="shared" si="74"/>
        <v>8.267195767195765E-3</v>
      </c>
      <c r="BP359" s="64">
        <f t="shared" si="75"/>
        <v>1.7857142857142856E-2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0.46296296296296291</v>
      </c>
      <c r="Y365" s="775">
        <f>IFERROR(Y356/H356,"0")+IFERROR(Y357/H357,"0")+IFERROR(Y358/H358,"0")+IFERROR(Y359/H359,"0")+IFERROR(Y360/H360,"0")+IFERROR(Y361/H361,"0")+IFERROR(Y362/H362,"0")+IFERROR(Y363/H363,"0")+IFERROR(Y364/H364,"0")</f>
        <v>1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2.1749999999999999E-2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5</v>
      </c>
      <c r="Y366" s="775">
        <f>IFERROR(SUM(Y356:Y364),"0")</f>
        <v>10.8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61</v>
      </c>
      <c r="Y384" s="774">
        <f>IFERROR(IF(X384="",0,CEILING((X384/$H384),1)*$H384),"")</f>
        <v>67.2</v>
      </c>
      <c r="Z384" s="36">
        <f>IFERROR(IF(Y384=0,"",ROUNDUP(Y384/H384,0)*0.02175),"")</f>
        <v>0.17399999999999999</v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65.09571428571428</v>
      </c>
      <c r="BN384" s="64">
        <f>IFERROR(Y384*I384/H384,"0")</f>
        <v>71.712000000000003</v>
      </c>
      <c r="BO384" s="64">
        <f>IFERROR(1/J384*(X384/H384),"0")</f>
        <v>0.12967687074829931</v>
      </c>
      <c r="BP384" s="64">
        <f>IFERROR(1/J384*(Y384/H384),"0")</f>
        <v>0.14285714285714285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35</v>
      </c>
      <c r="Y386" s="774">
        <f>IFERROR(IF(X386="",0,CEILING((X386/$H386),1)*$H386),"")</f>
        <v>42</v>
      </c>
      <c r="Z386" s="36">
        <f>IFERROR(IF(Y386=0,"",ROUNDUP(Y386/H386,0)*0.02175),"")</f>
        <v>0.10874999999999999</v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37.35</v>
      </c>
      <c r="BN386" s="64">
        <f>IFERROR(Y386*I386/H386,"0")</f>
        <v>44.82</v>
      </c>
      <c r="BO386" s="64">
        <f>IFERROR(1/J386*(X386/H386),"0")</f>
        <v>7.440476190476189E-2</v>
      </c>
      <c r="BP386" s="64">
        <f>IFERROR(1/J386*(Y386/H386),"0")</f>
        <v>8.9285714285714274E-2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11.428571428571427</v>
      </c>
      <c r="Y387" s="775">
        <f>IFERROR(Y384/H384,"0")+IFERROR(Y385/H385,"0")+IFERROR(Y386/H386,"0")</f>
        <v>13</v>
      </c>
      <c r="Z387" s="775">
        <f>IFERROR(IF(Z384="",0,Z384),"0")+IFERROR(IF(Z385="",0,Z385),"0")+IFERROR(IF(Z386="",0,Z386),"0")</f>
        <v>0.28274999999999995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96</v>
      </c>
      <c r="Y388" s="775">
        <f>IFERROR(SUM(Y384:Y386),"0")</f>
        <v>109.2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750</v>
      </c>
      <c r="Y417" s="774">
        <f t="shared" si="81"/>
        <v>750</v>
      </c>
      <c r="Z417" s="36">
        <f>IFERROR(IF(Y417=0,"",ROUNDUP(Y417/H417,0)*0.02175),"")</f>
        <v>1.0874999999999999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774</v>
      </c>
      <c r="BN417" s="64">
        <f t="shared" si="83"/>
        <v>774</v>
      </c>
      <c r="BO417" s="64">
        <f t="shared" si="84"/>
        <v>1.0416666666666665</v>
      </c>
      <c r="BP417" s="64">
        <f t="shared" si="85"/>
        <v>1.0416666666666665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600</v>
      </c>
      <c r="Y419" s="774">
        <f t="shared" si="81"/>
        <v>600</v>
      </c>
      <c r="Z419" s="36">
        <f>IFERROR(IF(Y419=0,"",ROUNDUP(Y419/H419,0)*0.02175),"")</f>
        <v>0.86999999999999988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619.20000000000005</v>
      </c>
      <c r="BN419" s="64">
        <f t="shared" si="83"/>
        <v>619.20000000000005</v>
      </c>
      <c r="BO419" s="64">
        <f t="shared" si="84"/>
        <v>0.83333333333333326</v>
      </c>
      <c r="BP419" s="64">
        <f t="shared" si="85"/>
        <v>0.83333333333333326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90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90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1.9574999999999998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1350</v>
      </c>
      <c r="Y428" s="775">
        <f>IFERROR(SUM(Y416:Y426),"0")</f>
        <v>1350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700</v>
      </c>
      <c r="Y430" s="774">
        <f>IFERROR(IF(X430="",0,CEILING((X430/$H430),1)*$H430),"")</f>
        <v>705</v>
      </c>
      <c r="Z430" s="36">
        <f>IFERROR(IF(Y430=0,"",ROUNDUP(Y430/H430,0)*0.02175),"")</f>
        <v>1.0222499999999999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722.4</v>
      </c>
      <c r="BN430" s="64">
        <f>IFERROR(Y430*I430/H430,"0")</f>
        <v>727.56</v>
      </c>
      <c r="BO430" s="64">
        <f>IFERROR(1/J430*(X430/H430),"0")</f>
        <v>0.9722222222222221</v>
      </c>
      <c r="BP430" s="64">
        <f>IFERROR(1/J430*(Y430/H430),"0")</f>
        <v>0.97916666666666663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46.666666666666664</v>
      </c>
      <c r="Y432" s="775">
        <f>IFERROR(Y430/H430,"0")+IFERROR(Y431/H431,"0")</f>
        <v>47</v>
      </c>
      <c r="Z432" s="775">
        <f>IFERROR(IF(Z430="",0,Z430),"0")+IFERROR(IF(Z431="",0,Z431),"0")</f>
        <v>1.0222499999999999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700</v>
      </c>
      <c r="Y433" s="775">
        <f>IFERROR(SUM(Y430:Y431),"0")</f>
        <v>705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113</v>
      </c>
      <c r="Y436" s="774">
        <f>IFERROR(IF(X436="",0,CEILING((X436/$H436),1)*$H436),"")</f>
        <v>117</v>
      </c>
      <c r="Z436" s="36">
        <f>IFERROR(IF(Y436=0,"",ROUNDUP(Y436/H436,0)*0.02175),"")</f>
        <v>0.28275</v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120.08133333333333</v>
      </c>
      <c r="BN436" s="64">
        <f>IFERROR(Y436*I436/H436,"0")</f>
        <v>124.33200000000001</v>
      </c>
      <c r="BO436" s="64">
        <f>IFERROR(1/J436*(X436/H436),"0")</f>
        <v>0.22420634920634919</v>
      </c>
      <c r="BP436" s="64">
        <f>IFERROR(1/J436*(Y436/H436),"0")</f>
        <v>0.23214285714285712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12.555555555555555</v>
      </c>
      <c r="Y437" s="775">
        <f>IFERROR(Y435/H435,"0")+IFERROR(Y436/H436,"0")</f>
        <v>13</v>
      </c>
      <c r="Z437" s="775">
        <f>IFERROR(IF(Z435="",0,Z435),"0")+IFERROR(IF(Z436="",0,Z436),"0")</f>
        <v>0.28275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113</v>
      </c>
      <c r="Y438" s="775">
        <f>IFERROR(SUM(Y435:Y436),"0")</f>
        <v>117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17</v>
      </c>
      <c r="Y440" s="774">
        <f>IFERROR(IF(X440="",0,CEILING((X440/$H440),1)*$H440),"")</f>
        <v>18</v>
      </c>
      <c r="Z440" s="36">
        <f>IFERROR(IF(Y440=0,"",ROUNDUP(Y440/H440,0)*0.02175),"")</f>
        <v>4.3499999999999997E-2</v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18.065333333333331</v>
      </c>
      <c r="BN440" s="64">
        <f>IFERROR(Y440*I440/H440,"0")</f>
        <v>19.128</v>
      </c>
      <c r="BO440" s="64">
        <f>IFERROR(1/J440*(X440/H440),"0")</f>
        <v>3.3730158730158728E-2</v>
      </c>
      <c r="BP440" s="64">
        <f>IFERROR(1/J440*(Y440/H440),"0")</f>
        <v>3.5714285714285712E-2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1.8888888888888888</v>
      </c>
      <c r="Y441" s="775">
        <f>IFERROR(Y440/H440,"0")</f>
        <v>2</v>
      </c>
      <c r="Z441" s="775">
        <f>IFERROR(IF(Z440="",0,Z440),"0")</f>
        <v>4.3499999999999997E-2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17</v>
      </c>
      <c r="Y442" s="775">
        <f>IFERROR(SUM(Y440:Y440),"0")</f>
        <v>18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56</v>
      </c>
      <c r="Y521" s="774">
        <f t="shared" ref="Y521:Y527" si="98">IFERROR(IF(X521="",0,CEILING((X521/$H521),1)*$H521),"")</f>
        <v>58.800000000000004</v>
      </c>
      <c r="Z521" s="36">
        <f>IFERROR(IF(Y521=0,"",ROUNDUP(Y521/H521,0)*0.00753),"")</f>
        <v>0.10542</v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59.066666666666663</v>
      </c>
      <c r="BN521" s="64">
        <f t="shared" ref="BN521:BN527" si="100">IFERROR(Y521*I521/H521,"0")</f>
        <v>62.019999999999996</v>
      </c>
      <c r="BO521" s="64">
        <f t="shared" ref="BO521:BO527" si="101">IFERROR(1/J521*(X521/H521),"0")</f>
        <v>8.5470085470085458E-2</v>
      </c>
      <c r="BP521" s="64">
        <f t="shared" ref="BP521:BP527" si="102">IFERROR(1/J521*(Y521/H521),"0")</f>
        <v>8.9743589743589744E-2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13.333333333333332</v>
      </c>
      <c r="Y528" s="775">
        <f>IFERROR(Y521/H521,"0")+IFERROR(Y522/H522,"0")+IFERROR(Y523/H523,"0")+IFERROR(Y524/H524,"0")+IFERROR(Y525/H525,"0")+IFERROR(Y526/H526,"0")+IFERROR(Y527/H527,"0")</f>
        <v>14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0.10542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56</v>
      </c>
      <c r="Y529" s="775">
        <f>IFERROR(SUM(Y521:Y527),"0")</f>
        <v>58.800000000000004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6</v>
      </c>
      <c r="Y542" s="774">
        <f>IFERROR(IF(X542="",0,CEILING((X542/$H542),1)*$H542),"")</f>
        <v>6</v>
      </c>
      <c r="Z542" s="36">
        <f>IFERROR(IF(Y542=0,"",ROUNDUP(Y542/H542,0)*0.00502),"")</f>
        <v>2.5100000000000001E-2</v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10.100000000000001</v>
      </c>
      <c r="BN542" s="64">
        <f>IFERROR(Y542*I542/H542,"0")</f>
        <v>10.100000000000001</v>
      </c>
      <c r="BO542" s="64">
        <f>IFERROR(1/J542*(X542/H542),"0")</f>
        <v>2.1367521367521368E-2</v>
      </c>
      <c r="BP542" s="64">
        <f>IFERROR(1/J542*(Y542/H542),"0")</f>
        <v>2.1367521367521368E-2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5</v>
      </c>
      <c r="Y544" s="775">
        <f>IFERROR(Y540/H540,"0")+IFERROR(Y541/H541,"0")+IFERROR(Y542/H542,"0")+IFERROR(Y543/H543,"0")</f>
        <v>5</v>
      </c>
      <c r="Z544" s="775">
        <f>IFERROR(IF(Z540="",0,Z540),"0")+IFERROR(IF(Z541="",0,Z541),"0")+IFERROR(IF(Z542="",0,Z542),"0")+IFERROR(IF(Z543="",0,Z543),"0")</f>
        <v>2.5100000000000001E-2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6</v>
      </c>
      <c r="Y545" s="775">
        <f>IFERROR(SUM(Y540:Y543),"0")</f>
        <v>6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550</v>
      </c>
      <c r="Y557" s="774">
        <f t="shared" si="103"/>
        <v>554.4</v>
      </c>
      <c r="Z557" s="36">
        <f t="shared" si="104"/>
        <v>1.2558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587.5</v>
      </c>
      <c r="BN557" s="64">
        <f t="shared" si="106"/>
        <v>592.19999999999993</v>
      </c>
      <c r="BO557" s="64">
        <f t="shared" si="107"/>
        <v>1.0016025641025641</v>
      </c>
      <c r="BP557" s="64">
        <f t="shared" si="108"/>
        <v>1.0096153846153846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48</v>
      </c>
      <c r="Y559" s="774">
        <f t="shared" si="103"/>
        <v>52.800000000000004</v>
      </c>
      <c r="Z559" s="36">
        <f t="shared" si="104"/>
        <v>0.1196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51.272727272727266</v>
      </c>
      <c r="BN559" s="64">
        <f t="shared" si="106"/>
        <v>56.400000000000006</v>
      </c>
      <c r="BO559" s="64">
        <f t="shared" si="107"/>
        <v>8.7412587412587409E-2</v>
      </c>
      <c r="BP559" s="64">
        <f t="shared" si="108"/>
        <v>9.6153846153846159E-2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113.25757575757575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114.99999999999999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1.3754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598</v>
      </c>
      <c r="Y566" s="775">
        <f>IFERROR(SUM(Y554:Y564),"0")</f>
        <v>607.19999999999993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203</v>
      </c>
      <c r="Y576" s="774">
        <f t="shared" si="109"/>
        <v>205.92000000000002</v>
      </c>
      <c r="Z576" s="36">
        <f>IFERROR(IF(Y576=0,"",ROUNDUP(Y576/H576,0)*0.01196),"")</f>
        <v>0.46644000000000002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216.84090909090907</v>
      </c>
      <c r="BN576" s="64">
        <f t="shared" si="111"/>
        <v>219.95999999999998</v>
      </c>
      <c r="BO576" s="64">
        <f t="shared" si="112"/>
        <v>0.36968240093240096</v>
      </c>
      <c r="BP576" s="64">
        <f t="shared" si="113"/>
        <v>0.375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38.446969696969695</v>
      </c>
      <c r="Y583" s="775">
        <f>IFERROR(Y574/H574,"0")+IFERROR(Y575/H575,"0")+IFERROR(Y576/H576,"0")+IFERROR(Y577/H577,"0")+IFERROR(Y578/H578,"0")+IFERROR(Y579/H579,"0")+IFERROR(Y580/H580,"0")+IFERROR(Y581/H581,"0")+IFERROR(Y582/H582,"0")</f>
        <v>39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0.46644000000000002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203</v>
      </c>
      <c r="Y584" s="775">
        <f>IFERROR(SUM(Y574:Y582),"0")</f>
        <v>205.92000000000002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293</v>
      </c>
      <c r="Y626" s="774">
        <f t="shared" ref="Y626:Y633" si="124">IFERROR(IF(X626="",0,CEILING((X626/$H626),1)*$H626),"")</f>
        <v>296.39999999999998</v>
      </c>
      <c r="Z626" s="36">
        <f>IFERROR(IF(Y626=0,"",ROUNDUP(Y626/H626,0)*0.02175),"")</f>
        <v>0.8264999999999999</v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314.18615384615384</v>
      </c>
      <c r="BN626" s="64">
        <f t="shared" ref="BN626:BN633" si="126">IFERROR(Y626*I626/H626,"0")</f>
        <v>317.83200000000005</v>
      </c>
      <c r="BO626" s="64">
        <f t="shared" ref="BO626:BO633" si="127">IFERROR(1/J626*(X626/H626),"0")</f>
        <v>0.67078754578754574</v>
      </c>
      <c r="BP626" s="64">
        <f t="shared" ref="BP626:BP633" si="128">IFERROR(1/J626*(Y626/H626),"0")</f>
        <v>0.67857142857142849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37.564102564102562</v>
      </c>
      <c r="Y634" s="775">
        <f>IFERROR(Y626/H626,"0")+IFERROR(Y627/H627,"0")+IFERROR(Y628/H628,"0")+IFERROR(Y629/H629,"0")+IFERROR(Y630/H630,"0")+IFERROR(Y631/H631,"0")+IFERROR(Y632/H632,"0")+IFERROR(Y633/H633,"0")</f>
        <v>38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0.8264999999999999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293</v>
      </c>
      <c r="Y635" s="775">
        <f>IFERROR(SUM(Y626:Y633),"0")</f>
        <v>296.39999999999998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4605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4692.72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4847.9609867909867</v>
      </c>
      <c r="Y662" s="775">
        <f>IFERROR(SUM(BN22:BN658),"0")</f>
        <v>4941.0199999999995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8</v>
      </c>
      <c r="Y663" s="38">
        <f>ROUNDUP(SUM(BP22:BP658),0)</f>
        <v>9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5047.9609867909867</v>
      </c>
      <c r="Y664" s="775">
        <f>GrossWeightTotalR+PalletQtyTotalR*25</f>
        <v>5166.0199999999995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615.11246161246163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629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9.352269999999999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86.4</v>
      </c>
      <c r="E671" s="46">
        <f>IFERROR(Y108*1,"0")+IFERROR(Y109*1,"0")+IFERROR(Y110*1,"0")+IFERROR(Y114*1,"0")+IFERROR(Y115*1,"0")+IFERROR(Y116*1,"0")+IFERROR(Y117*1,"0")+IFERROR(Y118*1,"0")+IFERROR(Y119*1,"0")</f>
        <v>176.4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379.2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554.40000000000009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12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120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2190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58.800000000000004</v>
      </c>
      <c r="AA671" s="46">
        <f>IFERROR(Y540*1,"0")+IFERROR(Y541*1,"0")+IFERROR(Y542*1,"0")+IFERROR(Y543*1,"0")</f>
        <v>6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813.11999999999989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296.39999999999998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2024-12-06T09:46:42Z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