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2,24 ПОКОМ КИ филиалы\"/>
    </mc:Choice>
  </mc:AlternateContent>
  <xr:revisionPtr revIDLastSave="0" documentId="13_ncr:1_{694FFC59-615E-404B-9FB6-A783873A4F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1" i="1" l="1"/>
  <c r="R100" i="1"/>
  <c r="AE100" i="1" s="1"/>
  <c r="R99" i="1"/>
  <c r="R98" i="1"/>
  <c r="AE98" i="1" s="1"/>
  <c r="R97" i="1"/>
  <c r="R95" i="1"/>
  <c r="R94" i="1"/>
  <c r="R93" i="1"/>
  <c r="R91" i="1"/>
  <c r="R90" i="1"/>
  <c r="AE90" i="1" s="1"/>
  <c r="R89" i="1"/>
  <c r="R87" i="1"/>
  <c r="R86" i="1"/>
  <c r="AE86" i="1" s="1"/>
  <c r="R84" i="1"/>
  <c r="R83" i="1"/>
  <c r="AE83" i="1" s="1"/>
  <c r="R82" i="1"/>
  <c r="R78" i="1"/>
  <c r="AE78" i="1" s="1"/>
  <c r="R77" i="1"/>
  <c r="R76" i="1"/>
  <c r="AE76" i="1" s="1"/>
  <c r="R75" i="1"/>
  <c r="R67" i="1"/>
  <c r="R61" i="1"/>
  <c r="R59" i="1"/>
  <c r="R56" i="1"/>
  <c r="R55" i="1"/>
  <c r="R46" i="1"/>
  <c r="AE46" i="1" s="1"/>
  <c r="R43" i="1"/>
  <c r="R42" i="1"/>
  <c r="AE42" i="1" s="1"/>
  <c r="R40" i="1"/>
  <c r="R38" i="1"/>
  <c r="R37" i="1"/>
  <c r="AE37" i="1" s="1"/>
  <c r="R36" i="1"/>
  <c r="R30" i="1"/>
  <c r="R26" i="1"/>
  <c r="R25" i="1"/>
  <c r="R23" i="1"/>
  <c r="R21" i="1"/>
  <c r="R18" i="1"/>
  <c r="AE18" i="1" s="1"/>
  <c r="R17" i="1"/>
  <c r="R16" i="1"/>
  <c r="AE16" i="1" s="1"/>
  <c r="R14" i="1"/>
  <c r="R13" i="1"/>
  <c r="R8" i="1"/>
  <c r="R7" i="1"/>
  <c r="AE7" i="1"/>
  <c r="AE8" i="1"/>
  <c r="AE13" i="1"/>
  <c r="AE14" i="1"/>
  <c r="AE15" i="1"/>
  <c r="AE17" i="1"/>
  <c r="AE20" i="1"/>
  <c r="AE21" i="1"/>
  <c r="AE22" i="1"/>
  <c r="AE23" i="1"/>
  <c r="AE24" i="1"/>
  <c r="AE25" i="1"/>
  <c r="AE26" i="1"/>
  <c r="AE28" i="1"/>
  <c r="AE29" i="1"/>
  <c r="AE30" i="1"/>
  <c r="AE31" i="1"/>
  <c r="AE33" i="1"/>
  <c r="AE34" i="1"/>
  <c r="AE35" i="1"/>
  <c r="AE36" i="1"/>
  <c r="AE38" i="1"/>
  <c r="AE40" i="1"/>
  <c r="AE41" i="1"/>
  <c r="AE43" i="1"/>
  <c r="AE51" i="1"/>
  <c r="AE52" i="1"/>
  <c r="AE54" i="1"/>
  <c r="AE55" i="1"/>
  <c r="AE56" i="1"/>
  <c r="AE59" i="1"/>
  <c r="AE60" i="1"/>
  <c r="AE61" i="1"/>
  <c r="AE67" i="1"/>
  <c r="AE69" i="1"/>
  <c r="AE70" i="1"/>
  <c r="AE71" i="1"/>
  <c r="AE73" i="1"/>
  <c r="AE75" i="1"/>
  <c r="AE77" i="1"/>
  <c r="AE80" i="1"/>
  <c r="AE82" i="1"/>
  <c r="AE84" i="1"/>
  <c r="AE85" i="1"/>
  <c r="AE87" i="1"/>
  <c r="AE89" i="1"/>
  <c r="AE91" i="1"/>
  <c r="AE92" i="1"/>
  <c r="AE93" i="1"/>
  <c r="AE94" i="1"/>
  <c r="AE95" i="1"/>
  <c r="AE96" i="1"/>
  <c r="AE97" i="1"/>
  <c r="AE99" i="1"/>
  <c r="AE101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6" i="1"/>
  <c r="Q5" i="1"/>
  <c r="O7" i="1" l="1"/>
  <c r="O8" i="1"/>
  <c r="O9" i="1"/>
  <c r="O10" i="1"/>
  <c r="P10" i="1" s="1"/>
  <c r="R10" i="1" s="1"/>
  <c r="AE10" i="1" s="1"/>
  <c r="O11" i="1"/>
  <c r="O12" i="1"/>
  <c r="O13" i="1"/>
  <c r="O14" i="1"/>
  <c r="O15" i="1"/>
  <c r="U15" i="1" s="1"/>
  <c r="O16" i="1"/>
  <c r="O17" i="1"/>
  <c r="O18" i="1"/>
  <c r="O19" i="1"/>
  <c r="O20" i="1"/>
  <c r="U20" i="1" s="1"/>
  <c r="O21" i="1"/>
  <c r="O22" i="1"/>
  <c r="U22" i="1" s="1"/>
  <c r="O23" i="1"/>
  <c r="O24" i="1"/>
  <c r="U24" i="1" s="1"/>
  <c r="O25" i="1"/>
  <c r="O26" i="1"/>
  <c r="O27" i="1"/>
  <c r="O28" i="1"/>
  <c r="U28" i="1" s="1"/>
  <c r="O29" i="1"/>
  <c r="U29" i="1" s="1"/>
  <c r="O30" i="1"/>
  <c r="O31" i="1"/>
  <c r="U31" i="1" s="1"/>
  <c r="O32" i="1"/>
  <c r="P32" i="1" s="1"/>
  <c r="R32" i="1" s="1"/>
  <c r="AE32" i="1" s="1"/>
  <c r="O33" i="1"/>
  <c r="U33" i="1" s="1"/>
  <c r="O34" i="1"/>
  <c r="U34" i="1" s="1"/>
  <c r="O35" i="1"/>
  <c r="U35" i="1" s="1"/>
  <c r="O36" i="1"/>
  <c r="O37" i="1"/>
  <c r="O38" i="1"/>
  <c r="O39" i="1"/>
  <c r="O40" i="1"/>
  <c r="O41" i="1"/>
  <c r="U41" i="1" s="1"/>
  <c r="O42" i="1"/>
  <c r="O43" i="1"/>
  <c r="O44" i="1"/>
  <c r="P44" i="1" s="1"/>
  <c r="R44" i="1" s="1"/>
  <c r="AE44" i="1" s="1"/>
  <c r="O45" i="1"/>
  <c r="O46" i="1"/>
  <c r="O47" i="1"/>
  <c r="O48" i="1"/>
  <c r="P48" i="1" s="1"/>
  <c r="R48" i="1" s="1"/>
  <c r="AE48" i="1" s="1"/>
  <c r="O49" i="1"/>
  <c r="O50" i="1"/>
  <c r="P50" i="1" s="1"/>
  <c r="R50" i="1" s="1"/>
  <c r="AE50" i="1" s="1"/>
  <c r="O51" i="1"/>
  <c r="U51" i="1" s="1"/>
  <c r="O52" i="1"/>
  <c r="U52" i="1" s="1"/>
  <c r="O53" i="1"/>
  <c r="O54" i="1"/>
  <c r="U54" i="1" s="1"/>
  <c r="O55" i="1"/>
  <c r="O56" i="1"/>
  <c r="O57" i="1"/>
  <c r="P57" i="1" s="1"/>
  <c r="R57" i="1" s="1"/>
  <c r="AE57" i="1" s="1"/>
  <c r="O58" i="1"/>
  <c r="O59" i="1"/>
  <c r="O60" i="1"/>
  <c r="U60" i="1" s="1"/>
  <c r="O61" i="1"/>
  <c r="O62" i="1"/>
  <c r="P62" i="1" s="1"/>
  <c r="R62" i="1" s="1"/>
  <c r="AE62" i="1" s="1"/>
  <c r="O63" i="1"/>
  <c r="O64" i="1"/>
  <c r="P64" i="1" s="1"/>
  <c r="R64" i="1" s="1"/>
  <c r="AE64" i="1" s="1"/>
  <c r="O65" i="1"/>
  <c r="O66" i="1"/>
  <c r="P66" i="1" s="1"/>
  <c r="R66" i="1" s="1"/>
  <c r="AE66" i="1" s="1"/>
  <c r="O67" i="1"/>
  <c r="O68" i="1"/>
  <c r="P68" i="1" s="1"/>
  <c r="R68" i="1" s="1"/>
  <c r="AE68" i="1" s="1"/>
  <c r="O69" i="1"/>
  <c r="U69" i="1" s="1"/>
  <c r="O70" i="1"/>
  <c r="U70" i="1" s="1"/>
  <c r="O71" i="1"/>
  <c r="U71" i="1" s="1"/>
  <c r="O72" i="1"/>
  <c r="O73" i="1"/>
  <c r="U73" i="1" s="1"/>
  <c r="O74" i="1"/>
  <c r="O75" i="1"/>
  <c r="O76" i="1"/>
  <c r="V76" i="1" s="1"/>
  <c r="O77" i="1"/>
  <c r="O78" i="1"/>
  <c r="V78" i="1" s="1"/>
  <c r="O79" i="1"/>
  <c r="O80" i="1"/>
  <c r="V80" i="1" s="1"/>
  <c r="O81" i="1"/>
  <c r="O82" i="1"/>
  <c r="V82" i="1" s="1"/>
  <c r="O83" i="1"/>
  <c r="O84" i="1"/>
  <c r="V84" i="1" s="1"/>
  <c r="O85" i="1"/>
  <c r="V85" i="1" s="1"/>
  <c r="O86" i="1"/>
  <c r="V86" i="1" s="1"/>
  <c r="O87" i="1"/>
  <c r="O88" i="1"/>
  <c r="O89" i="1"/>
  <c r="O90" i="1"/>
  <c r="V90" i="1" s="1"/>
  <c r="O91" i="1"/>
  <c r="O92" i="1"/>
  <c r="V92" i="1" s="1"/>
  <c r="O93" i="1"/>
  <c r="O94" i="1"/>
  <c r="V94" i="1" s="1"/>
  <c r="O95" i="1"/>
  <c r="O96" i="1"/>
  <c r="V96" i="1" s="1"/>
  <c r="O97" i="1"/>
  <c r="O98" i="1"/>
  <c r="V98" i="1" s="1"/>
  <c r="O99" i="1"/>
  <c r="O100" i="1"/>
  <c r="V100" i="1" s="1"/>
  <c r="O101" i="1"/>
  <c r="O6" i="1"/>
  <c r="V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V88" i="1" l="1"/>
  <c r="P88" i="1"/>
  <c r="R88" i="1" s="1"/>
  <c r="AE88" i="1" s="1"/>
  <c r="P74" i="1"/>
  <c r="R74" i="1" s="1"/>
  <c r="AE74" i="1" s="1"/>
  <c r="V101" i="1"/>
  <c r="V99" i="1"/>
  <c r="V97" i="1"/>
  <c r="V95" i="1"/>
  <c r="V93" i="1"/>
  <c r="V91" i="1"/>
  <c r="V89" i="1"/>
  <c r="V87" i="1"/>
  <c r="V83" i="1"/>
  <c r="V81" i="1"/>
  <c r="P81" i="1"/>
  <c r="R81" i="1" s="1"/>
  <c r="AE81" i="1" s="1"/>
  <c r="V79" i="1"/>
  <c r="P79" i="1"/>
  <c r="V77" i="1"/>
  <c r="P65" i="1"/>
  <c r="R65" i="1" s="1"/>
  <c r="AE65" i="1" s="1"/>
  <c r="P63" i="1"/>
  <c r="R63" i="1" s="1"/>
  <c r="AE63" i="1" s="1"/>
  <c r="P53" i="1"/>
  <c r="R53" i="1" s="1"/>
  <c r="AE53" i="1" s="1"/>
  <c r="P49" i="1"/>
  <c r="R49" i="1" s="1"/>
  <c r="AE49" i="1" s="1"/>
  <c r="P47" i="1"/>
  <c r="R47" i="1" s="1"/>
  <c r="AE47" i="1" s="1"/>
  <c r="P45" i="1"/>
  <c r="R45" i="1" s="1"/>
  <c r="AE45" i="1" s="1"/>
  <c r="P39" i="1"/>
  <c r="R39" i="1" s="1"/>
  <c r="AE39" i="1" s="1"/>
  <c r="P27" i="1"/>
  <c r="R27" i="1" s="1"/>
  <c r="AE27" i="1" s="1"/>
  <c r="P19" i="1"/>
  <c r="R19" i="1" s="1"/>
  <c r="AE19" i="1" s="1"/>
  <c r="P11" i="1"/>
  <c r="R11" i="1" s="1"/>
  <c r="AE11" i="1" s="1"/>
  <c r="P9" i="1"/>
  <c r="R9" i="1" s="1"/>
  <c r="AE9" i="1" s="1"/>
  <c r="P6" i="1"/>
  <c r="R6" i="1" s="1"/>
  <c r="P12" i="1"/>
  <c r="R12" i="1" s="1"/>
  <c r="AE12" i="1" s="1"/>
  <c r="P58" i="1"/>
  <c r="R58" i="1" s="1"/>
  <c r="AE58" i="1" s="1"/>
  <c r="P72" i="1"/>
  <c r="R72" i="1" s="1"/>
  <c r="AE72" i="1" s="1"/>
  <c r="U74" i="1"/>
  <c r="U68" i="1"/>
  <c r="U66" i="1"/>
  <c r="U64" i="1"/>
  <c r="U62" i="1"/>
  <c r="U50" i="1"/>
  <c r="U48" i="1"/>
  <c r="U46" i="1"/>
  <c r="U44" i="1"/>
  <c r="U42" i="1"/>
  <c r="U32" i="1"/>
  <c r="U18" i="1"/>
  <c r="U16" i="1"/>
  <c r="U98" i="1"/>
  <c r="U92" i="1"/>
  <c r="U88" i="1"/>
  <c r="U82" i="1"/>
  <c r="U78" i="1"/>
  <c r="U76" i="1"/>
  <c r="V74" i="1"/>
  <c r="V70" i="1"/>
  <c r="V68" i="1"/>
  <c r="V66" i="1"/>
  <c r="V62" i="1"/>
  <c r="V58" i="1"/>
  <c r="V54" i="1"/>
  <c r="V51" i="1"/>
  <c r="V44" i="1"/>
  <c r="V41" i="1"/>
  <c r="V38" i="1"/>
  <c r="V35" i="1"/>
  <c r="V31" i="1"/>
  <c r="V27" i="1"/>
  <c r="V23" i="1"/>
  <c r="V19" i="1"/>
  <c r="V15" i="1"/>
  <c r="V11" i="1"/>
  <c r="U100" i="1"/>
  <c r="U96" i="1"/>
  <c r="U90" i="1"/>
  <c r="U86" i="1"/>
  <c r="U80" i="1"/>
  <c r="V72" i="1"/>
  <c r="V64" i="1"/>
  <c r="V60" i="1"/>
  <c r="V56" i="1"/>
  <c r="V53" i="1"/>
  <c r="V49" i="1"/>
  <c r="V46" i="1"/>
  <c r="V42" i="1"/>
  <c r="V36" i="1"/>
  <c r="V33" i="1"/>
  <c r="V29" i="1"/>
  <c r="V25" i="1"/>
  <c r="V21" i="1"/>
  <c r="V17" i="1"/>
  <c r="V14" i="1"/>
  <c r="V8" i="1"/>
  <c r="U101" i="1"/>
  <c r="U97" i="1"/>
  <c r="U93" i="1"/>
  <c r="U89" i="1"/>
  <c r="U85" i="1"/>
  <c r="U83" i="1"/>
  <c r="K5" i="1"/>
  <c r="O5" i="1"/>
  <c r="V75" i="1"/>
  <c r="V73" i="1"/>
  <c r="V71" i="1"/>
  <c r="V69" i="1"/>
  <c r="V67" i="1"/>
  <c r="V65" i="1"/>
  <c r="V63" i="1"/>
  <c r="V61" i="1"/>
  <c r="V59" i="1"/>
  <c r="V57" i="1"/>
  <c r="V55" i="1"/>
  <c r="V52" i="1"/>
  <c r="V50" i="1"/>
  <c r="V48" i="1"/>
  <c r="V47" i="1"/>
  <c r="V45" i="1"/>
  <c r="V43" i="1"/>
  <c r="V40" i="1"/>
  <c r="V39" i="1"/>
  <c r="V37" i="1"/>
  <c r="V34" i="1"/>
  <c r="V32" i="1"/>
  <c r="V30" i="1"/>
  <c r="V28" i="1"/>
  <c r="V26" i="1"/>
  <c r="V24" i="1"/>
  <c r="V22" i="1"/>
  <c r="V20" i="1"/>
  <c r="V18" i="1"/>
  <c r="V16" i="1"/>
  <c r="V13" i="1"/>
  <c r="V12" i="1"/>
  <c r="V10" i="1"/>
  <c r="V9" i="1"/>
  <c r="V7" i="1"/>
  <c r="AE6" i="1" l="1"/>
  <c r="U79" i="1"/>
  <c r="R79" i="1"/>
  <c r="AE79" i="1" s="1"/>
  <c r="U6" i="1"/>
  <c r="U84" i="1"/>
  <c r="U8" i="1"/>
  <c r="U12" i="1"/>
  <c r="U26" i="1"/>
  <c r="U36" i="1"/>
  <c r="U40" i="1"/>
  <c r="U58" i="1"/>
  <c r="P5" i="1"/>
  <c r="AD5" i="1"/>
  <c r="U77" i="1"/>
  <c r="U81" i="1"/>
  <c r="U87" i="1"/>
  <c r="U91" i="1"/>
  <c r="U95" i="1"/>
  <c r="U99" i="1"/>
  <c r="U94" i="1"/>
  <c r="U10" i="1"/>
  <c r="U14" i="1"/>
  <c r="U30" i="1"/>
  <c r="U38" i="1"/>
  <c r="U56" i="1"/>
  <c r="U72" i="1"/>
  <c r="U7" i="1"/>
  <c r="U9" i="1"/>
  <c r="U11" i="1"/>
  <c r="U13" i="1"/>
  <c r="U17" i="1"/>
  <c r="U19" i="1"/>
  <c r="U21" i="1"/>
  <c r="U23" i="1"/>
  <c r="U25" i="1"/>
  <c r="U27" i="1"/>
  <c r="U37" i="1"/>
  <c r="U39" i="1"/>
  <c r="U43" i="1"/>
  <c r="U45" i="1"/>
  <c r="U47" i="1"/>
  <c r="U49" i="1"/>
  <c r="U53" i="1"/>
  <c r="U55" i="1"/>
  <c r="U57" i="1"/>
  <c r="U59" i="1"/>
  <c r="U61" i="1"/>
  <c r="U63" i="1"/>
  <c r="U65" i="1"/>
  <c r="U67" i="1"/>
  <c r="U75" i="1"/>
  <c r="R5" i="1" l="1"/>
  <c r="AE5" i="1"/>
</calcChain>
</file>

<file path=xl/sharedStrings.xml><?xml version="1.0" encoding="utf-8"?>
<sst xmlns="http://schemas.openxmlformats.org/spreadsheetml/2006/main" count="400" uniqueCount="156">
  <si>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</si>
  <si>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</si>
  <si>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</si>
  <si>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</si>
  <si>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</si>
  <si>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</si>
  <si>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</si>
  <si>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</si>
  <si>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</si>
  <si>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</si>
  <si>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</si>
  <si>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</si>
  <si>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</si>
  <si>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</si>
  <si>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</si>
  <si>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</si>
  <si>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</si>
  <si>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</si>
  <si>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</si>
  <si>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</si>
  <si>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</si>
  <si>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</si>
  <si>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</si>
  <si>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11,12,</t>
  </si>
  <si>
    <t>05,12,</t>
  </si>
  <si>
    <t>04,12,</t>
  </si>
  <si>
    <t>28,11,</t>
  </si>
  <si>
    <t>27,11,</t>
  </si>
  <si>
    <t>21,11,</t>
  </si>
  <si>
    <t>20,11,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</si>
  <si>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</si>
  <si>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</si>
  <si>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</si>
  <si>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</si>
  <si>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</si>
  <si>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</si>
  <si>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</si>
  <si>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>шт</t>
  </si>
  <si>
    <t>не в матрице</t>
  </si>
  <si>
    <t xml:space="preserve"> 030  Сосиски Вязанка Молочные, Вязанка вискофан МГС, 0.45кг, ПОКОМ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</si>
  <si>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</si>
  <si>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</si>
  <si>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</si>
  <si>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</si>
  <si>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</si>
  <si>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</si>
  <si>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</si>
  <si>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</si>
  <si>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</si>
  <si>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</si>
  <si>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</si>
  <si>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</si>
  <si>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</si>
  <si>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</si>
  <si>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</si>
  <si>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</si>
  <si>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</si>
  <si>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</si>
  <si>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</si>
  <si>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</si>
  <si>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</si>
  <si>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</si>
  <si>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</si>
  <si>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</si>
  <si>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</si>
  <si>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</si>
  <si>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</si>
  <si>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</si>
  <si>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</si>
  <si>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продавать / нет потребности / товар Луганска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</si>
  <si>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</si>
  <si>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</si>
  <si>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</si>
  <si>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</si>
  <si>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</si>
  <si>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</si>
  <si>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</si>
  <si>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</si>
  <si>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</si>
  <si>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</si>
  <si>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</si>
  <si>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</si>
  <si>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</si>
  <si>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</si>
  <si>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</si>
  <si>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</si>
  <si>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нужно увеличить продажи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</si>
  <si>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</si>
  <si>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</si>
  <si>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</si>
  <si>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</si>
  <si>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</si>
  <si>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</si>
  <si>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</si>
  <si>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</si>
  <si>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</si>
  <si>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</si>
  <si>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</si>
  <si>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</si>
  <si>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</si>
  <si>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</si>
  <si>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</si>
  <si>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</si>
  <si>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</si>
  <si>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</si>
  <si>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</si>
  <si>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</si>
  <si>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</si>
  <si>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</si>
  <si>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</si>
  <si>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</si>
  <si>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</si>
  <si>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</si>
  <si>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</si>
  <si>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</si>
  <si>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</si>
  <si>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</si>
  <si>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</si>
  <si>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</si>
  <si>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</si>
  <si>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</si>
  <si>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</si>
  <si>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</si>
  <si>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</si>
  <si>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</si>
  <si>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</si>
  <si>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</si>
  <si>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</si>
  <si>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</si>
  <si>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</si>
  <si>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</si>
  <si>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</si>
  <si>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декабрь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</si>
  <si>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</si>
  <si>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</si>
  <si>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</si>
  <si>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</si>
  <si>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</si>
  <si>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</si>
  <si>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</si>
  <si>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</si>
  <si>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376  Сардельки Сочинки с сочным окороком ТМ Стародворье полиамид мгс ф/в 0,4 кг СК3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</si>
  <si>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</si>
  <si>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</si>
  <si>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</si>
  <si>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</si>
  <si>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</si>
  <si>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</si>
  <si>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</si>
  <si>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</si>
  <si>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</si>
  <si>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</si>
  <si>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t>нужно увеличить продажи / новинка</t>
  </si>
  <si>
    <t>заказ</t>
  </si>
  <si>
    <t>14,12,(1)</t>
  </si>
  <si>
    <t>14,12,(2)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</si>
</sst>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1" width="6.5703125" customWidth="1"/>
    <col min="12" max="13" width="0.85546875" customWidth="1"/>
    <col min="14" max="14" width="1" customWidth="1"/>
    <col min="15" max="19" width="6.5703125" customWidth="1"/>
    <col min="20" max="20" width="21.5703125" customWidth="1"/>
    <col min="21" max="22" width="5.140625" customWidth="1"/>
    <col min="23" max="28" width="6.28515625" customWidth="1"/>
    <col min="29" max="29" width="41.710937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153</v>
      </c>
      <c r="R3" s="3" t="s">
        <v>153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148</v>
      </c>
      <c r="O4" s="1" t="s">
        <v>23</v>
      </c>
      <c r="P4" s="1"/>
      <c r="Q4" s="1" t="s">
        <v>154</v>
      </c>
      <c r="R4" s="1" t="s">
        <v>155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154</v>
      </c>
      <c r="AE4" s="1" t="s">
        <v>155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SUM(E6:E478)</f>
        <v>36623.087000000014</v>
      </c>
      <c r="F5" s="4">
        <f>SUM(F6:F478)</f>
        <v>77383.320999999996</v>
      </c>
      <c r="G5" s="6"/>
      <c r="H5" s="1"/>
      <c r="I5" s="1"/>
      <c r="J5" s="4">
        <f t="shared" ref="J5:S5" si="0">SUM(J6:J478)</f>
        <v>36502.800000000003</v>
      </c>
      <c r="K5" s="4">
        <f t="shared" si="0"/>
        <v>120.2870000000004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7324.6174000000019</v>
      </c>
      <c r="P5" s="4">
        <f t="shared" si="0"/>
        <v>9869.7944000000007</v>
      </c>
      <c r="Q5" s="4">
        <f t="shared" si="0"/>
        <v>2590</v>
      </c>
      <c r="R5" s="4">
        <f t="shared" ref="R5" si="1">SUM(R6:R478)</f>
        <v>7279.7944000000007</v>
      </c>
      <c r="S5" s="4">
        <f t="shared" si="0"/>
        <v>0</v>
      </c>
      <c r="T5" s="1"/>
      <c r="U5" s="1"/>
      <c r="V5" s="1"/>
      <c r="W5" s="4">
        <f t="shared" ref="W5:AB5" si="2">SUM(W6:W478)</f>
        <v>8688.0720000000001</v>
      </c>
      <c r="X5" s="4">
        <f t="shared" si="2"/>
        <v>8089.7003999999988</v>
      </c>
      <c r="Y5" s="4">
        <f t="shared" si="2"/>
        <v>8202.4791999999998</v>
      </c>
      <c r="Z5" s="4">
        <f t="shared" si="2"/>
        <v>8721.1906000000035</v>
      </c>
      <c r="AA5" s="4">
        <f t="shared" si="2"/>
        <v>8025.9836000000014</v>
      </c>
      <c r="AB5" s="4">
        <f t="shared" si="2"/>
        <v>8211.2245999999977</v>
      </c>
      <c r="AC5" s="1"/>
      <c r="AD5" s="4">
        <f>SUM(AD6:AD478)</f>
        <v>2440</v>
      </c>
      <c r="AE5" s="4">
        <f>SUM(AE6:AE478)</f>
        <v>4854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830.04200000000003</v>
      </c>
      <c r="D6" s="1">
        <v>883.49199999999996</v>
      </c>
      <c r="E6" s="1">
        <v>568.94200000000001</v>
      </c>
      <c r="F6" s="1">
        <v>1013.699</v>
      </c>
      <c r="G6" s="6">
        <v>1</v>
      </c>
      <c r="H6" s="1">
        <v>50</v>
      </c>
      <c r="I6" s="1" t="s">
        <v>32</v>
      </c>
      <c r="J6" s="1">
        <v>547.9</v>
      </c>
      <c r="K6" s="1">
        <f t="shared" ref="K6:K32" si="3">E6-J6</f>
        <v>21.04200000000003</v>
      </c>
      <c r="L6" s="1"/>
      <c r="M6" s="1"/>
      <c r="N6" s="1"/>
      <c r="O6" s="1">
        <f>E6/5</f>
        <v>113.7884</v>
      </c>
      <c r="P6" s="5">
        <f>10*O6-F6</f>
        <v>124.18500000000006</v>
      </c>
      <c r="Q6" s="5"/>
      <c r="R6" s="5">
        <f>P6-Q6</f>
        <v>124.18500000000006</v>
      </c>
      <c r="S6" s="5"/>
      <c r="T6" s="1"/>
      <c r="U6" s="1">
        <f>(F6+P6)/O6</f>
        <v>10</v>
      </c>
      <c r="V6" s="1">
        <f>F6/O6</f>
        <v>8.9086321628566711</v>
      </c>
      <c r="W6" s="1">
        <v>125.88339999999999</v>
      </c>
      <c r="X6" s="1">
        <v>105.6046</v>
      </c>
      <c r="Y6" s="1">
        <v>108.11020000000001</v>
      </c>
      <c r="Z6" s="1">
        <v>121.2212</v>
      </c>
      <c r="AA6" s="1">
        <v>103.24979999999999</v>
      </c>
      <c r="AB6" s="1">
        <v>113.14279999999999</v>
      </c>
      <c r="AC6" s="1"/>
      <c r="AD6" s="1">
        <f>ROUND(Q6*G6,0)</f>
        <v>0</v>
      </c>
      <c r="AE6" s="1">
        <f>ROUND(R6*G6,0)</f>
        <v>124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314.88900000000001</v>
      </c>
      <c r="D7" s="1">
        <v>998.51199999999994</v>
      </c>
      <c r="E7" s="1">
        <v>284.863</v>
      </c>
      <c r="F7" s="1">
        <v>912.50099999999998</v>
      </c>
      <c r="G7" s="6">
        <v>1</v>
      </c>
      <c r="H7" s="1">
        <v>45</v>
      </c>
      <c r="I7" s="1" t="s">
        <v>32</v>
      </c>
      <c r="J7" s="1">
        <v>263.2</v>
      </c>
      <c r="K7" s="1">
        <f t="shared" si="3"/>
        <v>21.663000000000011</v>
      </c>
      <c r="L7" s="1"/>
      <c r="M7" s="1"/>
      <c r="N7" s="1"/>
      <c r="O7" s="1">
        <f t="shared" ref="O7:O60" si="4">E7/5</f>
        <v>56.9726</v>
      </c>
      <c r="P7" s="5"/>
      <c r="Q7" s="5"/>
      <c r="R7" s="5">
        <f t="shared" ref="R7:R14" si="5">P7-Q7</f>
        <v>0</v>
      </c>
      <c r="S7" s="5"/>
      <c r="T7" s="1"/>
      <c r="U7" s="1">
        <f t="shared" ref="U7:U60" si="6">(F7+P7)/O7</f>
        <v>16.016488627866728</v>
      </c>
      <c r="V7" s="1">
        <f t="shared" ref="V7:V60" si="7">F7/O7</f>
        <v>16.016488627866728</v>
      </c>
      <c r="W7" s="1">
        <v>95.841800000000006</v>
      </c>
      <c r="X7" s="1">
        <v>80.511800000000008</v>
      </c>
      <c r="Y7" s="1">
        <v>58.092799999999997</v>
      </c>
      <c r="Z7" s="1">
        <v>58.819399999999987</v>
      </c>
      <c r="AA7" s="1">
        <v>57.506399999999999</v>
      </c>
      <c r="AB7" s="1">
        <v>72.272799999999989</v>
      </c>
      <c r="AC7" s="1"/>
      <c r="AD7" s="1">
        <f t="shared" ref="AD7:AD70" si="8">ROUND(Q7*G7,0)</f>
        <v>0</v>
      </c>
      <c r="AE7" s="1">
        <f t="shared" ref="AE7:AE70" si="9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950.28499999999997</v>
      </c>
      <c r="D8" s="1">
        <v>1496.364</v>
      </c>
      <c r="E8" s="1">
        <v>660.38099999999997</v>
      </c>
      <c r="F8" s="1">
        <v>1601.2349999999999</v>
      </c>
      <c r="G8" s="6">
        <v>1</v>
      </c>
      <c r="H8" s="1">
        <v>45</v>
      </c>
      <c r="I8" s="1" t="s">
        <v>32</v>
      </c>
      <c r="J8" s="1">
        <v>626.79999999999995</v>
      </c>
      <c r="K8" s="1">
        <f t="shared" si="3"/>
        <v>33.581000000000017</v>
      </c>
      <c r="L8" s="1"/>
      <c r="M8" s="1"/>
      <c r="N8" s="1"/>
      <c r="O8" s="1">
        <f t="shared" si="4"/>
        <v>132.0762</v>
      </c>
      <c r="P8" s="5"/>
      <c r="Q8" s="5"/>
      <c r="R8" s="5">
        <f t="shared" si="5"/>
        <v>0</v>
      </c>
      <c r="S8" s="5"/>
      <c r="T8" s="1"/>
      <c r="U8" s="1">
        <f t="shared" si="6"/>
        <v>12.123569575744909</v>
      </c>
      <c r="V8" s="1">
        <f t="shared" si="7"/>
        <v>12.123569575744909</v>
      </c>
      <c r="W8" s="1">
        <v>190.03</v>
      </c>
      <c r="X8" s="1">
        <v>187.3724</v>
      </c>
      <c r="Y8" s="1">
        <v>173.5566</v>
      </c>
      <c r="Z8" s="1">
        <v>169.7148</v>
      </c>
      <c r="AA8" s="1">
        <v>209.851</v>
      </c>
      <c r="AB8" s="1">
        <v>207.45480000000001</v>
      </c>
      <c r="AC8" s="1"/>
      <c r="AD8" s="1">
        <f t="shared" si="8"/>
        <v>0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9" t="s">
        <v>35</v>
      </c>
      <c r="B9" s="1" t="s">
        <v>31</v>
      </c>
      <c r="C9" s="1">
        <v>42.722999999999999</v>
      </c>
      <c r="D9" s="1"/>
      <c r="E9" s="1">
        <v>36.924999999999997</v>
      </c>
      <c r="F9" s="1">
        <v>2.5249999999999999</v>
      </c>
      <c r="G9" s="6">
        <v>1</v>
      </c>
      <c r="H9" s="1">
        <v>40</v>
      </c>
      <c r="I9" s="1" t="s">
        <v>32</v>
      </c>
      <c r="J9" s="1">
        <v>45.4</v>
      </c>
      <c r="K9" s="1">
        <f t="shared" si="3"/>
        <v>-8.4750000000000014</v>
      </c>
      <c r="L9" s="1"/>
      <c r="M9" s="1"/>
      <c r="N9" s="1"/>
      <c r="O9" s="1">
        <f t="shared" si="4"/>
        <v>7.3849999999999998</v>
      </c>
      <c r="P9" s="5">
        <f t="shared" ref="P9:P12" si="10">10*O9-F9</f>
        <v>71.324999999999989</v>
      </c>
      <c r="Q9" s="5"/>
      <c r="R9" s="5">
        <f t="shared" si="5"/>
        <v>71.324999999999989</v>
      </c>
      <c r="S9" s="5"/>
      <c r="T9" s="1"/>
      <c r="U9" s="1">
        <f t="shared" si="6"/>
        <v>10</v>
      </c>
      <c r="V9" s="1">
        <f t="shared" si="7"/>
        <v>0.34190927555856465</v>
      </c>
      <c r="W9" s="1">
        <v>8.8111999999999995</v>
      </c>
      <c r="X9" s="1">
        <v>9.344199999999999</v>
      </c>
      <c r="Y9" s="1">
        <v>1.5955999999999999</v>
      </c>
      <c r="Z9" s="1">
        <v>1.1204000000000001</v>
      </c>
      <c r="AA9" s="1">
        <v>6.5224000000000002</v>
      </c>
      <c r="AB9" s="1">
        <v>6.4426000000000014</v>
      </c>
      <c r="AC9" s="19" t="s">
        <v>36</v>
      </c>
      <c r="AD9" s="1">
        <f t="shared" si="8"/>
        <v>0</v>
      </c>
      <c r="AE9" s="1">
        <f t="shared" si="9"/>
        <v>71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37</v>
      </c>
      <c r="C10" s="1">
        <v>3016.6439999999998</v>
      </c>
      <c r="D10" s="1">
        <v>138</v>
      </c>
      <c r="E10" s="1">
        <v>1266</v>
      </c>
      <c r="F10" s="1">
        <v>1652.644</v>
      </c>
      <c r="G10" s="6">
        <v>0.45</v>
      </c>
      <c r="H10" s="1">
        <v>45</v>
      </c>
      <c r="I10" s="1" t="s">
        <v>32</v>
      </c>
      <c r="J10" s="1">
        <v>1274</v>
      </c>
      <c r="K10" s="1">
        <f t="shared" si="3"/>
        <v>-8</v>
      </c>
      <c r="L10" s="1"/>
      <c r="M10" s="1"/>
      <c r="N10" s="1"/>
      <c r="O10" s="1">
        <f t="shared" si="4"/>
        <v>253.2</v>
      </c>
      <c r="P10" s="5">
        <f>9*O10-F10</f>
        <v>626.15599999999972</v>
      </c>
      <c r="Q10" s="5"/>
      <c r="R10" s="5">
        <f t="shared" si="5"/>
        <v>626.15599999999972</v>
      </c>
      <c r="S10" s="5"/>
      <c r="T10" s="1"/>
      <c r="U10" s="1">
        <f t="shared" si="6"/>
        <v>9</v>
      </c>
      <c r="V10" s="1">
        <f t="shared" si="7"/>
        <v>6.5270300157977887</v>
      </c>
      <c r="W10" s="1">
        <v>147.87119999999999</v>
      </c>
      <c r="X10" s="1">
        <v>141.6712</v>
      </c>
      <c r="Y10" s="1">
        <v>143.4</v>
      </c>
      <c r="Z10" s="1">
        <v>147.6</v>
      </c>
      <c r="AA10" s="1">
        <v>154.80000000000001</v>
      </c>
      <c r="AB10" s="1">
        <v>167.4</v>
      </c>
      <c r="AC10" s="1" t="s">
        <v>42</v>
      </c>
      <c r="AD10" s="1">
        <f t="shared" si="8"/>
        <v>0</v>
      </c>
      <c r="AE10" s="1">
        <f t="shared" si="9"/>
        <v>282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37</v>
      </c>
      <c r="C11" s="1">
        <v>2029.0360000000001</v>
      </c>
      <c r="D11" s="1">
        <v>1038</v>
      </c>
      <c r="E11" s="1">
        <v>1087</v>
      </c>
      <c r="F11" s="1">
        <v>1644.0360000000001</v>
      </c>
      <c r="G11" s="6">
        <v>0.45</v>
      </c>
      <c r="H11" s="1">
        <v>45</v>
      </c>
      <c r="I11" s="1" t="s">
        <v>32</v>
      </c>
      <c r="J11" s="1">
        <v>1100</v>
      </c>
      <c r="K11" s="1">
        <f t="shared" si="3"/>
        <v>-13</v>
      </c>
      <c r="L11" s="1"/>
      <c r="M11" s="1"/>
      <c r="N11" s="1"/>
      <c r="O11" s="1">
        <f t="shared" si="4"/>
        <v>217.4</v>
      </c>
      <c r="P11" s="5">
        <f t="shared" si="10"/>
        <v>529.96399999999994</v>
      </c>
      <c r="Q11" s="5"/>
      <c r="R11" s="5">
        <f t="shared" si="5"/>
        <v>529.96399999999994</v>
      </c>
      <c r="S11" s="5"/>
      <c r="T11" s="1"/>
      <c r="U11" s="1">
        <f t="shared" si="6"/>
        <v>10</v>
      </c>
      <c r="V11" s="1">
        <f t="shared" si="7"/>
        <v>7.5622631094756212</v>
      </c>
      <c r="W11" s="1">
        <v>223.29759999999999</v>
      </c>
      <c r="X11" s="1">
        <v>213.89760000000001</v>
      </c>
      <c r="Y11" s="1">
        <v>230.6</v>
      </c>
      <c r="Z11" s="1">
        <v>226.8</v>
      </c>
      <c r="AA11" s="1">
        <v>225</v>
      </c>
      <c r="AB11" s="1">
        <v>242</v>
      </c>
      <c r="AC11" s="1" t="s">
        <v>42</v>
      </c>
      <c r="AD11" s="1">
        <f t="shared" si="8"/>
        <v>0</v>
      </c>
      <c r="AE11" s="1">
        <f t="shared" si="9"/>
        <v>238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37</v>
      </c>
      <c r="C12" s="1">
        <v>75</v>
      </c>
      <c r="D12" s="1">
        <v>180</v>
      </c>
      <c r="E12" s="1">
        <v>126</v>
      </c>
      <c r="F12" s="1">
        <v>104</v>
      </c>
      <c r="G12" s="6">
        <v>0.17</v>
      </c>
      <c r="H12" s="1">
        <v>180</v>
      </c>
      <c r="I12" s="1" t="s">
        <v>32</v>
      </c>
      <c r="J12" s="1">
        <v>151</v>
      </c>
      <c r="K12" s="1">
        <f t="shared" si="3"/>
        <v>-25</v>
      </c>
      <c r="L12" s="1"/>
      <c r="M12" s="1"/>
      <c r="N12" s="1"/>
      <c r="O12" s="1">
        <f t="shared" si="4"/>
        <v>25.2</v>
      </c>
      <c r="P12" s="5">
        <f t="shared" si="10"/>
        <v>148</v>
      </c>
      <c r="Q12" s="5"/>
      <c r="R12" s="5">
        <f t="shared" si="5"/>
        <v>148</v>
      </c>
      <c r="S12" s="5"/>
      <c r="T12" s="1"/>
      <c r="U12" s="1">
        <f t="shared" si="6"/>
        <v>10</v>
      </c>
      <c r="V12" s="1">
        <f t="shared" si="7"/>
        <v>4.1269841269841274</v>
      </c>
      <c r="W12" s="1">
        <v>17.2</v>
      </c>
      <c r="X12" s="1">
        <v>17.600000000000001</v>
      </c>
      <c r="Y12" s="1">
        <v>20.399999999999999</v>
      </c>
      <c r="Z12" s="1">
        <v>17.2</v>
      </c>
      <c r="AA12" s="1">
        <v>19.600000000000001</v>
      </c>
      <c r="AB12" s="1">
        <v>19</v>
      </c>
      <c r="AC12" s="1" t="s">
        <v>42</v>
      </c>
      <c r="AD12" s="1">
        <f t="shared" si="8"/>
        <v>0</v>
      </c>
      <c r="AE12" s="1">
        <f t="shared" si="9"/>
        <v>25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37</v>
      </c>
      <c r="C13" s="1">
        <v>34</v>
      </c>
      <c r="D13" s="1">
        <v>54</v>
      </c>
      <c r="E13" s="1">
        <v>13</v>
      </c>
      <c r="F13" s="1">
        <v>66</v>
      </c>
      <c r="G13" s="6">
        <v>0.3</v>
      </c>
      <c r="H13" s="1">
        <v>40</v>
      </c>
      <c r="I13" s="1" t="s">
        <v>32</v>
      </c>
      <c r="J13" s="1">
        <v>16</v>
      </c>
      <c r="K13" s="1">
        <f t="shared" si="3"/>
        <v>-3</v>
      </c>
      <c r="L13" s="1"/>
      <c r="M13" s="1"/>
      <c r="N13" s="1"/>
      <c r="O13" s="1">
        <f t="shared" si="4"/>
        <v>2.6</v>
      </c>
      <c r="P13" s="5"/>
      <c r="Q13" s="5"/>
      <c r="R13" s="5">
        <f t="shared" si="5"/>
        <v>0</v>
      </c>
      <c r="S13" s="5"/>
      <c r="T13" s="1"/>
      <c r="U13" s="1">
        <f t="shared" si="6"/>
        <v>25.384615384615383</v>
      </c>
      <c r="V13" s="1">
        <f t="shared" si="7"/>
        <v>25.384615384615383</v>
      </c>
      <c r="W13" s="1">
        <v>6.2</v>
      </c>
      <c r="X13" s="1">
        <v>6.4</v>
      </c>
      <c r="Y13" s="1">
        <v>6</v>
      </c>
      <c r="Z13" s="1">
        <v>5.6</v>
      </c>
      <c r="AA13" s="1">
        <v>5.8</v>
      </c>
      <c r="AB13" s="1">
        <v>6.8</v>
      </c>
      <c r="AC13" s="13" t="s">
        <v>86</v>
      </c>
      <c r="AD13" s="1">
        <f t="shared" si="8"/>
        <v>0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37</v>
      </c>
      <c r="C14" s="1">
        <v>60</v>
      </c>
      <c r="D14" s="1">
        <v>315</v>
      </c>
      <c r="E14" s="1">
        <v>88</v>
      </c>
      <c r="F14" s="1">
        <v>255</v>
      </c>
      <c r="G14" s="6">
        <v>0.17</v>
      </c>
      <c r="H14" s="1">
        <v>180</v>
      </c>
      <c r="I14" s="1" t="s">
        <v>32</v>
      </c>
      <c r="J14" s="1">
        <v>264</v>
      </c>
      <c r="K14" s="1">
        <f t="shared" si="3"/>
        <v>-176</v>
      </c>
      <c r="L14" s="1"/>
      <c r="M14" s="1"/>
      <c r="N14" s="1"/>
      <c r="O14" s="1">
        <f t="shared" si="4"/>
        <v>17.600000000000001</v>
      </c>
      <c r="P14" s="5"/>
      <c r="Q14" s="5"/>
      <c r="R14" s="5">
        <f t="shared" si="5"/>
        <v>0</v>
      </c>
      <c r="S14" s="5"/>
      <c r="T14" s="1"/>
      <c r="U14" s="1">
        <f t="shared" si="6"/>
        <v>14.488636363636363</v>
      </c>
      <c r="V14" s="1">
        <f t="shared" si="7"/>
        <v>14.488636363636363</v>
      </c>
      <c r="W14" s="1">
        <v>27.2</v>
      </c>
      <c r="X14" s="1">
        <v>24</v>
      </c>
      <c r="Y14" s="1">
        <v>0</v>
      </c>
      <c r="Z14" s="1">
        <v>10.199999999999999</v>
      </c>
      <c r="AA14" s="1">
        <v>37.6</v>
      </c>
      <c r="AB14" s="1">
        <v>29.6</v>
      </c>
      <c r="AC14" s="1"/>
      <c r="AD14" s="1">
        <f t="shared" si="8"/>
        <v>0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46</v>
      </c>
      <c r="B15" s="15" t="s">
        <v>37</v>
      </c>
      <c r="C15" s="15"/>
      <c r="D15" s="15"/>
      <c r="E15" s="15"/>
      <c r="F15" s="15"/>
      <c r="G15" s="16">
        <v>0</v>
      </c>
      <c r="H15" s="15">
        <v>50</v>
      </c>
      <c r="I15" s="15" t="s">
        <v>32</v>
      </c>
      <c r="J15" s="15"/>
      <c r="K15" s="15">
        <f t="shared" si="3"/>
        <v>0</v>
      </c>
      <c r="L15" s="15"/>
      <c r="M15" s="15"/>
      <c r="N15" s="15"/>
      <c r="O15" s="15">
        <f t="shared" si="4"/>
        <v>0</v>
      </c>
      <c r="P15" s="17"/>
      <c r="Q15" s="17"/>
      <c r="R15" s="17"/>
      <c r="S15" s="17"/>
      <c r="T15" s="15"/>
      <c r="U15" s="15" t="e">
        <f t="shared" si="6"/>
        <v>#DIV/0!</v>
      </c>
      <c r="V15" s="15" t="e">
        <f t="shared" si="7"/>
        <v>#DIV/0!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 t="s">
        <v>47</v>
      </c>
      <c r="AD15" s="15">
        <f t="shared" si="8"/>
        <v>0</v>
      </c>
      <c r="AE15" s="15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37</v>
      </c>
      <c r="C16" s="1">
        <v>224</v>
      </c>
      <c r="D16" s="1"/>
      <c r="E16" s="1">
        <v>51</v>
      </c>
      <c r="F16" s="1">
        <v>157</v>
      </c>
      <c r="G16" s="6">
        <v>0.35</v>
      </c>
      <c r="H16" s="1">
        <v>50</v>
      </c>
      <c r="I16" s="1" t="s">
        <v>32</v>
      </c>
      <c r="J16" s="1">
        <v>77</v>
      </c>
      <c r="K16" s="1">
        <f t="shared" si="3"/>
        <v>-26</v>
      </c>
      <c r="L16" s="1"/>
      <c r="M16" s="1"/>
      <c r="N16" s="1"/>
      <c r="O16" s="1">
        <f t="shared" si="4"/>
        <v>10.199999999999999</v>
      </c>
      <c r="P16" s="5"/>
      <c r="Q16" s="5"/>
      <c r="R16" s="5">
        <f t="shared" ref="R16:R19" si="11">P16-Q16</f>
        <v>0</v>
      </c>
      <c r="S16" s="5"/>
      <c r="T16" s="1"/>
      <c r="U16" s="1">
        <f t="shared" si="6"/>
        <v>15.392156862745098</v>
      </c>
      <c r="V16" s="1">
        <f t="shared" si="7"/>
        <v>15.392156862745098</v>
      </c>
      <c r="W16" s="1">
        <v>9.1999999999999993</v>
      </c>
      <c r="X16" s="1">
        <v>11.6</v>
      </c>
      <c r="Y16" s="1">
        <v>16.8</v>
      </c>
      <c r="Z16" s="1">
        <v>15.2</v>
      </c>
      <c r="AA16" s="1">
        <v>13</v>
      </c>
      <c r="AB16" s="1">
        <v>15.6</v>
      </c>
      <c r="AC16" s="13" t="s">
        <v>40</v>
      </c>
      <c r="AD16" s="1">
        <f t="shared" si="8"/>
        <v>0</v>
      </c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31</v>
      </c>
      <c r="C17" s="1">
        <v>1442.952</v>
      </c>
      <c r="D17" s="1">
        <v>3701.36</v>
      </c>
      <c r="E17" s="1">
        <v>1469.249</v>
      </c>
      <c r="F17" s="1">
        <v>3266.5970000000002</v>
      </c>
      <c r="G17" s="6">
        <v>1</v>
      </c>
      <c r="H17" s="1">
        <v>55</v>
      </c>
      <c r="I17" s="1" t="s">
        <v>32</v>
      </c>
      <c r="J17" s="1">
        <v>1382.54</v>
      </c>
      <c r="K17" s="1">
        <f t="shared" si="3"/>
        <v>86.70900000000006</v>
      </c>
      <c r="L17" s="1"/>
      <c r="M17" s="1"/>
      <c r="N17" s="1"/>
      <c r="O17" s="1">
        <f t="shared" si="4"/>
        <v>293.84980000000002</v>
      </c>
      <c r="P17" s="5"/>
      <c r="Q17" s="5"/>
      <c r="R17" s="5">
        <f t="shared" si="11"/>
        <v>0</v>
      </c>
      <c r="S17" s="5"/>
      <c r="T17" s="1"/>
      <c r="U17" s="1">
        <f t="shared" si="6"/>
        <v>11.11655342287114</v>
      </c>
      <c r="V17" s="1">
        <f t="shared" si="7"/>
        <v>11.11655342287114</v>
      </c>
      <c r="W17" s="1">
        <v>483.03399999999999</v>
      </c>
      <c r="X17" s="1">
        <v>462.90499999999997</v>
      </c>
      <c r="Y17" s="1">
        <v>465.12580000000003</v>
      </c>
      <c r="Z17" s="1">
        <v>479.73459999999989</v>
      </c>
      <c r="AA17" s="1">
        <v>416.9932</v>
      </c>
      <c r="AB17" s="1">
        <v>439.90339999999998</v>
      </c>
      <c r="AC17" s="1" t="s">
        <v>50</v>
      </c>
      <c r="AD17" s="1">
        <f t="shared" si="8"/>
        <v>0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31</v>
      </c>
      <c r="C18" s="1">
        <v>5107.4009999999998</v>
      </c>
      <c r="D18" s="1">
        <v>6521.067</v>
      </c>
      <c r="E18" s="1">
        <v>2640.8090000000002</v>
      </c>
      <c r="F18" s="1">
        <v>7838.567</v>
      </c>
      <c r="G18" s="6">
        <v>1</v>
      </c>
      <c r="H18" s="1">
        <v>50</v>
      </c>
      <c r="I18" s="1" t="s">
        <v>32</v>
      </c>
      <c r="J18" s="1">
        <v>2628.8</v>
      </c>
      <c r="K18" s="1">
        <f t="shared" si="3"/>
        <v>12.009000000000015</v>
      </c>
      <c r="L18" s="1"/>
      <c r="M18" s="1"/>
      <c r="N18" s="1"/>
      <c r="O18" s="1">
        <f t="shared" si="4"/>
        <v>528.16180000000008</v>
      </c>
      <c r="P18" s="5"/>
      <c r="Q18" s="5"/>
      <c r="R18" s="5">
        <f t="shared" si="11"/>
        <v>0</v>
      </c>
      <c r="S18" s="5"/>
      <c r="T18" s="1"/>
      <c r="U18" s="1">
        <f t="shared" si="6"/>
        <v>14.841222897983153</v>
      </c>
      <c r="V18" s="1">
        <f t="shared" si="7"/>
        <v>14.841222897983153</v>
      </c>
      <c r="W18" s="1">
        <v>729.57100000000003</v>
      </c>
      <c r="X18" s="1">
        <v>532.32339999999999</v>
      </c>
      <c r="Y18" s="1">
        <v>623.65420000000006</v>
      </c>
      <c r="Z18" s="1">
        <v>746.73180000000002</v>
      </c>
      <c r="AA18" s="1">
        <v>406.92099999999999</v>
      </c>
      <c r="AB18" s="1">
        <v>428.27159999999998</v>
      </c>
      <c r="AC18" s="1" t="s">
        <v>52</v>
      </c>
      <c r="AD18" s="1">
        <f t="shared" si="8"/>
        <v>0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31</v>
      </c>
      <c r="C19" s="1">
        <v>208.76900000000001</v>
      </c>
      <c r="D19" s="1">
        <v>238.81</v>
      </c>
      <c r="E19" s="1">
        <v>177.696</v>
      </c>
      <c r="F19" s="1">
        <v>208.59</v>
      </c>
      <c r="G19" s="6">
        <v>1</v>
      </c>
      <c r="H19" s="1">
        <v>60</v>
      </c>
      <c r="I19" s="1" t="s">
        <v>32</v>
      </c>
      <c r="J19" s="1">
        <v>166.75</v>
      </c>
      <c r="K19" s="1">
        <f t="shared" si="3"/>
        <v>10.945999999999998</v>
      </c>
      <c r="L19" s="1"/>
      <c r="M19" s="1"/>
      <c r="N19" s="1"/>
      <c r="O19" s="1">
        <f t="shared" si="4"/>
        <v>35.539200000000001</v>
      </c>
      <c r="P19" s="5">
        <f t="shared" ref="P19" si="12">10*O19-F19</f>
        <v>146.80199999999999</v>
      </c>
      <c r="Q19" s="5"/>
      <c r="R19" s="5">
        <f t="shared" si="11"/>
        <v>146.80199999999999</v>
      </c>
      <c r="S19" s="5"/>
      <c r="T19" s="1"/>
      <c r="U19" s="1">
        <f t="shared" si="6"/>
        <v>10</v>
      </c>
      <c r="V19" s="1">
        <f t="shared" si="7"/>
        <v>5.8692936250675309</v>
      </c>
      <c r="W19" s="1">
        <v>32.645200000000003</v>
      </c>
      <c r="X19" s="1">
        <v>34.461399999999998</v>
      </c>
      <c r="Y19" s="1">
        <v>34.059800000000003</v>
      </c>
      <c r="Z19" s="1">
        <v>32.155799999999999</v>
      </c>
      <c r="AA19" s="1">
        <v>33.8384</v>
      </c>
      <c r="AB19" s="1">
        <v>40.127400000000002</v>
      </c>
      <c r="AC19" s="1"/>
      <c r="AD19" s="1">
        <f t="shared" si="8"/>
        <v>0</v>
      </c>
      <c r="AE19" s="1">
        <f t="shared" si="9"/>
        <v>147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54</v>
      </c>
      <c r="B20" s="10" t="s">
        <v>31</v>
      </c>
      <c r="C20" s="10"/>
      <c r="D20" s="10">
        <v>0.86499999999999999</v>
      </c>
      <c r="E20" s="10">
        <v>0.86499999999999999</v>
      </c>
      <c r="F20" s="10"/>
      <c r="G20" s="11">
        <v>0</v>
      </c>
      <c r="H20" s="10" t="e">
        <v>#N/A</v>
      </c>
      <c r="I20" s="10" t="s">
        <v>38</v>
      </c>
      <c r="J20" s="10">
        <v>0.85</v>
      </c>
      <c r="K20" s="10">
        <f t="shared" si="3"/>
        <v>1.5000000000000013E-2</v>
      </c>
      <c r="L20" s="10"/>
      <c r="M20" s="10"/>
      <c r="N20" s="10"/>
      <c r="O20" s="10">
        <f t="shared" si="4"/>
        <v>0.17299999999999999</v>
      </c>
      <c r="P20" s="12"/>
      <c r="Q20" s="12"/>
      <c r="R20" s="12"/>
      <c r="S20" s="12"/>
      <c r="T20" s="10"/>
      <c r="U20" s="10">
        <f t="shared" si="6"/>
        <v>0</v>
      </c>
      <c r="V20" s="10">
        <f t="shared" si="7"/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/>
      <c r="AD20" s="10">
        <f t="shared" si="8"/>
        <v>0</v>
      </c>
      <c r="AE20" s="10">
        <f t="shared" si="9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31</v>
      </c>
      <c r="C21" s="1"/>
      <c r="D21" s="1">
        <v>1008.928</v>
      </c>
      <c r="E21" s="1"/>
      <c r="F21" s="1">
        <v>1008.928</v>
      </c>
      <c r="G21" s="6">
        <v>1</v>
      </c>
      <c r="H21" s="1">
        <v>60</v>
      </c>
      <c r="I21" s="1" t="s">
        <v>32</v>
      </c>
      <c r="J21" s="1"/>
      <c r="K21" s="1">
        <f t="shared" si="3"/>
        <v>0</v>
      </c>
      <c r="L21" s="1"/>
      <c r="M21" s="1"/>
      <c r="N21" s="1"/>
      <c r="O21" s="1">
        <f t="shared" si="4"/>
        <v>0</v>
      </c>
      <c r="P21" s="5"/>
      <c r="Q21" s="5"/>
      <c r="R21" s="5">
        <f>P21-Q21</f>
        <v>0</v>
      </c>
      <c r="S21" s="5"/>
      <c r="T21" s="1"/>
      <c r="U21" s="1" t="e">
        <f t="shared" si="6"/>
        <v>#DIV/0!</v>
      </c>
      <c r="V21" s="1" t="e">
        <f t="shared" si="7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 t="s">
        <v>56</v>
      </c>
      <c r="AD21" s="1">
        <f t="shared" si="8"/>
        <v>0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57</v>
      </c>
      <c r="B22" s="15" t="s">
        <v>31</v>
      </c>
      <c r="C22" s="15"/>
      <c r="D22" s="15"/>
      <c r="E22" s="15"/>
      <c r="F22" s="15"/>
      <c r="G22" s="16">
        <v>0</v>
      </c>
      <c r="H22" s="15">
        <v>60</v>
      </c>
      <c r="I22" s="15" t="s">
        <v>32</v>
      </c>
      <c r="J22" s="15"/>
      <c r="K22" s="15">
        <f t="shared" si="3"/>
        <v>0</v>
      </c>
      <c r="L22" s="15"/>
      <c r="M22" s="15"/>
      <c r="N22" s="15"/>
      <c r="O22" s="15">
        <f t="shared" si="4"/>
        <v>0</v>
      </c>
      <c r="P22" s="17"/>
      <c r="Q22" s="17"/>
      <c r="R22" s="17"/>
      <c r="S22" s="17"/>
      <c r="T22" s="15"/>
      <c r="U22" s="15" t="e">
        <f t="shared" si="6"/>
        <v>#DIV/0!</v>
      </c>
      <c r="V22" s="15" t="e">
        <f t="shared" si="7"/>
        <v>#DIV/0!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 t="s">
        <v>47</v>
      </c>
      <c r="AD22" s="15">
        <f t="shared" si="8"/>
        <v>0</v>
      </c>
      <c r="AE22" s="15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31</v>
      </c>
      <c r="C23" s="1">
        <v>2032.154</v>
      </c>
      <c r="D23" s="1">
        <v>8878.94</v>
      </c>
      <c r="E23" s="1">
        <v>3283.5129999999999</v>
      </c>
      <c r="F23" s="1">
        <v>6940.1719999999996</v>
      </c>
      <c r="G23" s="6">
        <v>1</v>
      </c>
      <c r="H23" s="1">
        <v>60</v>
      </c>
      <c r="I23" s="1" t="s">
        <v>32</v>
      </c>
      <c r="J23" s="1">
        <v>3110.61</v>
      </c>
      <c r="K23" s="1">
        <f t="shared" si="3"/>
        <v>172.90299999999979</v>
      </c>
      <c r="L23" s="1"/>
      <c r="M23" s="1"/>
      <c r="N23" s="1"/>
      <c r="O23" s="1">
        <f t="shared" si="4"/>
        <v>656.70259999999996</v>
      </c>
      <c r="P23" s="5"/>
      <c r="Q23" s="5"/>
      <c r="R23" s="5">
        <f>P23-Q23</f>
        <v>0</v>
      </c>
      <c r="S23" s="5"/>
      <c r="T23" s="1"/>
      <c r="U23" s="1">
        <f t="shared" si="6"/>
        <v>10.568211546596586</v>
      </c>
      <c r="V23" s="1">
        <f t="shared" si="7"/>
        <v>10.568211546596586</v>
      </c>
      <c r="W23" s="1">
        <v>750.80520000000001</v>
      </c>
      <c r="X23" s="1">
        <v>721.33079999999995</v>
      </c>
      <c r="Y23" s="1">
        <v>654.45360000000005</v>
      </c>
      <c r="Z23" s="1">
        <v>658.31540000000007</v>
      </c>
      <c r="AA23" s="1">
        <v>514.51260000000002</v>
      </c>
      <c r="AB23" s="1">
        <v>547.99160000000006</v>
      </c>
      <c r="AC23" s="1" t="s">
        <v>59</v>
      </c>
      <c r="AD23" s="1">
        <f t="shared" si="8"/>
        <v>0</v>
      </c>
      <c r="AE23" s="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60</v>
      </c>
      <c r="B24" s="10" t="s">
        <v>31</v>
      </c>
      <c r="C24" s="10">
        <v>-2.5750000000000002</v>
      </c>
      <c r="D24" s="10">
        <v>2.5750000000000002</v>
      </c>
      <c r="E24" s="10"/>
      <c r="F24" s="10"/>
      <c r="G24" s="11">
        <v>0</v>
      </c>
      <c r="H24" s="10" t="e">
        <v>#N/A</v>
      </c>
      <c r="I24" s="10" t="s">
        <v>38</v>
      </c>
      <c r="J24" s="10"/>
      <c r="K24" s="10">
        <f t="shared" si="3"/>
        <v>0</v>
      </c>
      <c r="L24" s="10"/>
      <c r="M24" s="10"/>
      <c r="N24" s="10"/>
      <c r="O24" s="10">
        <f t="shared" si="4"/>
        <v>0</v>
      </c>
      <c r="P24" s="12"/>
      <c r="Q24" s="12"/>
      <c r="R24" s="12"/>
      <c r="S24" s="12"/>
      <c r="T24" s="10"/>
      <c r="U24" s="10" t="e">
        <f t="shared" si="6"/>
        <v>#DIV/0!</v>
      </c>
      <c r="V24" s="10" t="e">
        <f t="shared" si="7"/>
        <v>#DIV/0!</v>
      </c>
      <c r="W24" s="10">
        <v>0.51500000000000001</v>
      </c>
      <c r="X24" s="10">
        <v>0.51500000000000001</v>
      </c>
      <c r="Y24" s="10">
        <v>0</v>
      </c>
      <c r="Z24" s="10">
        <v>0</v>
      </c>
      <c r="AA24" s="10">
        <v>0</v>
      </c>
      <c r="AB24" s="10">
        <v>0</v>
      </c>
      <c r="AC24" s="10" t="s">
        <v>61</v>
      </c>
      <c r="AD24" s="10">
        <f t="shared" si="8"/>
        <v>0</v>
      </c>
      <c r="AE24" s="10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31</v>
      </c>
      <c r="C25" s="1">
        <v>862.09299999999996</v>
      </c>
      <c r="D25" s="1">
        <v>1359.74</v>
      </c>
      <c r="E25" s="1">
        <v>543.36699999999996</v>
      </c>
      <c r="F25" s="1">
        <v>1490.5730000000001</v>
      </c>
      <c r="G25" s="6">
        <v>1</v>
      </c>
      <c r="H25" s="1">
        <v>60</v>
      </c>
      <c r="I25" s="1" t="s">
        <v>32</v>
      </c>
      <c r="J25" s="1">
        <v>512.15</v>
      </c>
      <c r="K25" s="1">
        <f t="shared" si="3"/>
        <v>31.216999999999985</v>
      </c>
      <c r="L25" s="1"/>
      <c r="M25" s="1"/>
      <c r="N25" s="1"/>
      <c r="O25" s="1">
        <f t="shared" si="4"/>
        <v>108.67339999999999</v>
      </c>
      <c r="P25" s="5"/>
      <c r="Q25" s="5"/>
      <c r="R25" s="5">
        <f t="shared" ref="R25:R27" si="13">P25-Q25</f>
        <v>0</v>
      </c>
      <c r="S25" s="5"/>
      <c r="T25" s="1"/>
      <c r="U25" s="1">
        <f t="shared" si="6"/>
        <v>13.716079555806667</v>
      </c>
      <c r="V25" s="1">
        <f t="shared" si="7"/>
        <v>13.716079555806667</v>
      </c>
      <c r="W25" s="1">
        <v>141.65719999999999</v>
      </c>
      <c r="X25" s="1">
        <v>128.5712</v>
      </c>
      <c r="Y25" s="1">
        <v>138.69479999999999</v>
      </c>
      <c r="Z25" s="1">
        <v>126.06140000000001</v>
      </c>
      <c r="AA25" s="1">
        <v>134.434</v>
      </c>
      <c r="AB25" s="1">
        <v>133.34299999999999</v>
      </c>
      <c r="AC25" s="1"/>
      <c r="AD25" s="1">
        <f t="shared" si="8"/>
        <v>0</v>
      </c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31</v>
      </c>
      <c r="C26" s="1">
        <v>1271.6179999999999</v>
      </c>
      <c r="D26" s="1">
        <v>1509.15</v>
      </c>
      <c r="E26" s="1">
        <v>613.51300000000003</v>
      </c>
      <c r="F26" s="1">
        <v>1934.4880000000001</v>
      </c>
      <c r="G26" s="6">
        <v>1</v>
      </c>
      <c r="H26" s="1">
        <v>60</v>
      </c>
      <c r="I26" s="1" t="s">
        <v>32</v>
      </c>
      <c r="J26" s="1">
        <v>575.54999999999995</v>
      </c>
      <c r="K26" s="1">
        <f t="shared" si="3"/>
        <v>37.963000000000079</v>
      </c>
      <c r="L26" s="1"/>
      <c r="M26" s="1"/>
      <c r="N26" s="1"/>
      <c r="O26" s="1">
        <f t="shared" si="4"/>
        <v>122.7026</v>
      </c>
      <c r="P26" s="5"/>
      <c r="Q26" s="5"/>
      <c r="R26" s="5">
        <f t="shared" si="13"/>
        <v>0</v>
      </c>
      <c r="S26" s="5"/>
      <c r="T26" s="1"/>
      <c r="U26" s="1">
        <f t="shared" si="6"/>
        <v>15.765664297252055</v>
      </c>
      <c r="V26" s="1">
        <f t="shared" si="7"/>
        <v>15.765664297252055</v>
      </c>
      <c r="W26" s="1">
        <v>204.7876</v>
      </c>
      <c r="X26" s="1">
        <v>179.67779999999999</v>
      </c>
      <c r="Y26" s="1">
        <v>137.29480000000001</v>
      </c>
      <c r="Z26" s="1">
        <v>178.81559999999999</v>
      </c>
      <c r="AA26" s="1">
        <v>184.44280000000001</v>
      </c>
      <c r="AB26" s="1">
        <v>192.38679999999999</v>
      </c>
      <c r="AC26" s="13" t="s">
        <v>86</v>
      </c>
      <c r="AD26" s="1">
        <f t="shared" si="8"/>
        <v>0</v>
      </c>
      <c r="AE26" s="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31</v>
      </c>
      <c r="C27" s="1">
        <v>2000.914</v>
      </c>
      <c r="D27" s="1">
        <v>3153.5520000000001</v>
      </c>
      <c r="E27" s="1">
        <v>1658.9480000000001</v>
      </c>
      <c r="F27" s="1">
        <v>3099.2060000000001</v>
      </c>
      <c r="G27" s="6">
        <v>1</v>
      </c>
      <c r="H27" s="1">
        <v>60</v>
      </c>
      <c r="I27" s="1" t="s">
        <v>32</v>
      </c>
      <c r="J27" s="1">
        <v>1592.7</v>
      </c>
      <c r="K27" s="1">
        <f t="shared" si="3"/>
        <v>66.248000000000047</v>
      </c>
      <c r="L27" s="1"/>
      <c r="M27" s="1"/>
      <c r="N27" s="1"/>
      <c r="O27" s="1">
        <f t="shared" si="4"/>
        <v>331.78960000000001</v>
      </c>
      <c r="P27" s="5">
        <f t="shared" ref="P27" si="14">10*O27-F27</f>
        <v>218.69000000000005</v>
      </c>
      <c r="Q27" s="5"/>
      <c r="R27" s="5">
        <f t="shared" si="13"/>
        <v>218.69000000000005</v>
      </c>
      <c r="S27" s="5"/>
      <c r="T27" s="1"/>
      <c r="U27" s="1">
        <f t="shared" si="6"/>
        <v>10</v>
      </c>
      <c r="V27" s="1">
        <f t="shared" si="7"/>
        <v>9.3408774717471559</v>
      </c>
      <c r="W27" s="1">
        <v>372.58179999999999</v>
      </c>
      <c r="X27" s="1">
        <v>401.3152</v>
      </c>
      <c r="Y27" s="1">
        <v>371.79899999999998</v>
      </c>
      <c r="Z27" s="1">
        <v>342.59719999999999</v>
      </c>
      <c r="AA27" s="1">
        <v>317.69400000000002</v>
      </c>
      <c r="AB27" s="1">
        <v>345.82080000000002</v>
      </c>
      <c r="AC27" s="1" t="s">
        <v>59</v>
      </c>
      <c r="AD27" s="1">
        <f t="shared" si="8"/>
        <v>0</v>
      </c>
      <c r="AE27" s="1">
        <f t="shared" si="9"/>
        <v>219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65</v>
      </c>
      <c r="B28" s="15" t="s">
        <v>31</v>
      </c>
      <c r="C28" s="15"/>
      <c r="D28" s="15">
        <v>1.1279999999999999</v>
      </c>
      <c r="E28" s="15">
        <v>0.753</v>
      </c>
      <c r="F28" s="15"/>
      <c r="G28" s="16">
        <v>0</v>
      </c>
      <c r="H28" s="15">
        <v>30</v>
      </c>
      <c r="I28" s="15" t="s">
        <v>32</v>
      </c>
      <c r="J28" s="15"/>
      <c r="K28" s="15">
        <f t="shared" si="3"/>
        <v>0.753</v>
      </c>
      <c r="L28" s="15"/>
      <c r="M28" s="15"/>
      <c r="N28" s="15"/>
      <c r="O28" s="15">
        <f t="shared" si="4"/>
        <v>0.15060000000000001</v>
      </c>
      <c r="P28" s="17"/>
      <c r="Q28" s="17"/>
      <c r="R28" s="17"/>
      <c r="S28" s="17"/>
      <c r="T28" s="15"/>
      <c r="U28" s="15">
        <f t="shared" si="6"/>
        <v>0</v>
      </c>
      <c r="V28" s="15">
        <f t="shared" si="7"/>
        <v>0</v>
      </c>
      <c r="W28" s="15">
        <v>0</v>
      </c>
      <c r="X28" s="15">
        <v>-0.03</v>
      </c>
      <c r="Y28" s="15">
        <v>0.153</v>
      </c>
      <c r="Z28" s="15">
        <v>1.0326</v>
      </c>
      <c r="AA28" s="15">
        <v>6.3010000000000002</v>
      </c>
      <c r="AB28" s="15">
        <v>10.299799999999999</v>
      </c>
      <c r="AC28" s="15" t="s">
        <v>47</v>
      </c>
      <c r="AD28" s="15">
        <f t="shared" si="8"/>
        <v>0</v>
      </c>
      <c r="AE28" s="15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66</v>
      </c>
      <c r="B29" s="15" t="s">
        <v>31</v>
      </c>
      <c r="C29" s="15"/>
      <c r="D29" s="15"/>
      <c r="E29" s="15"/>
      <c r="F29" s="15"/>
      <c r="G29" s="16">
        <v>0</v>
      </c>
      <c r="H29" s="15">
        <v>30</v>
      </c>
      <c r="I29" s="15" t="s">
        <v>32</v>
      </c>
      <c r="J29" s="15"/>
      <c r="K29" s="15">
        <f t="shared" si="3"/>
        <v>0</v>
      </c>
      <c r="L29" s="15"/>
      <c r="M29" s="15"/>
      <c r="N29" s="15"/>
      <c r="O29" s="15">
        <f t="shared" si="4"/>
        <v>0</v>
      </c>
      <c r="P29" s="17"/>
      <c r="Q29" s="17"/>
      <c r="R29" s="17"/>
      <c r="S29" s="17"/>
      <c r="T29" s="15"/>
      <c r="U29" s="15" t="e">
        <f t="shared" si="6"/>
        <v>#DIV/0!</v>
      </c>
      <c r="V29" s="15" t="e">
        <f t="shared" si="7"/>
        <v>#DIV/0!</v>
      </c>
      <c r="W29" s="15">
        <v>0</v>
      </c>
      <c r="X29" s="15">
        <v>0</v>
      </c>
      <c r="Y29" s="15">
        <v>-0.13320000000000001</v>
      </c>
      <c r="Z29" s="15">
        <v>-0.13320000000000001</v>
      </c>
      <c r="AA29" s="15">
        <v>0.25340000000001062</v>
      </c>
      <c r="AB29" s="15">
        <v>2.33860000000002</v>
      </c>
      <c r="AC29" s="15" t="s">
        <v>47</v>
      </c>
      <c r="AD29" s="15">
        <f t="shared" si="8"/>
        <v>0</v>
      </c>
      <c r="AE29" s="15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31</v>
      </c>
      <c r="C30" s="1">
        <v>1161.222</v>
      </c>
      <c r="D30" s="1">
        <v>1500.7940000000001</v>
      </c>
      <c r="E30" s="1">
        <v>724.00300000000004</v>
      </c>
      <c r="F30" s="1">
        <v>1728.576</v>
      </c>
      <c r="G30" s="6">
        <v>1</v>
      </c>
      <c r="H30" s="1">
        <v>30</v>
      </c>
      <c r="I30" s="1" t="s">
        <v>32</v>
      </c>
      <c r="J30" s="1">
        <v>728.8</v>
      </c>
      <c r="K30" s="1">
        <f t="shared" si="3"/>
        <v>-4.7969999999999118</v>
      </c>
      <c r="L30" s="1"/>
      <c r="M30" s="1"/>
      <c r="N30" s="1"/>
      <c r="O30" s="1">
        <f t="shared" si="4"/>
        <v>144.8006</v>
      </c>
      <c r="P30" s="5"/>
      <c r="Q30" s="5"/>
      <c r="R30" s="5">
        <f>P30-Q30</f>
        <v>0</v>
      </c>
      <c r="S30" s="5"/>
      <c r="T30" s="1"/>
      <c r="U30" s="1">
        <f t="shared" si="6"/>
        <v>11.937630092692986</v>
      </c>
      <c r="V30" s="1">
        <f t="shared" si="7"/>
        <v>11.937630092692986</v>
      </c>
      <c r="W30" s="1">
        <v>205.64179999999999</v>
      </c>
      <c r="X30" s="1">
        <v>193.3802</v>
      </c>
      <c r="Y30" s="1">
        <v>180.64879999999999</v>
      </c>
      <c r="Z30" s="1">
        <v>194.21680000000001</v>
      </c>
      <c r="AA30" s="1">
        <v>160.65360000000001</v>
      </c>
      <c r="AB30" s="1">
        <v>193.33260000000001</v>
      </c>
      <c r="AC30" s="1"/>
      <c r="AD30" s="1">
        <f t="shared" si="8"/>
        <v>0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5" t="s">
        <v>68</v>
      </c>
      <c r="B31" s="15" t="s">
        <v>31</v>
      </c>
      <c r="C31" s="15">
        <v>6.5819999999999999</v>
      </c>
      <c r="D31" s="15"/>
      <c r="E31" s="15"/>
      <c r="F31" s="15">
        <v>6.5819999999999999</v>
      </c>
      <c r="G31" s="16">
        <v>0</v>
      </c>
      <c r="H31" s="15">
        <v>45</v>
      </c>
      <c r="I31" s="15" t="s">
        <v>32</v>
      </c>
      <c r="J31" s="15"/>
      <c r="K31" s="15">
        <f t="shared" si="3"/>
        <v>0</v>
      </c>
      <c r="L31" s="15"/>
      <c r="M31" s="15"/>
      <c r="N31" s="15"/>
      <c r="O31" s="15">
        <f t="shared" si="4"/>
        <v>0</v>
      </c>
      <c r="P31" s="17"/>
      <c r="Q31" s="17"/>
      <c r="R31" s="17"/>
      <c r="S31" s="17"/>
      <c r="T31" s="15"/>
      <c r="U31" s="15" t="e">
        <f t="shared" si="6"/>
        <v>#DIV/0!</v>
      </c>
      <c r="V31" s="15" t="e">
        <f t="shared" si="7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0.26479999999999998</v>
      </c>
      <c r="AB31" s="15">
        <v>0.26479999999999998</v>
      </c>
      <c r="AC31" s="13" t="s">
        <v>69</v>
      </c>
      <c r="AD31" s="15">
        <f t="shared" si="8"/>
        <v>0</v>
      </c>
      <c r="AE31" s="15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31</v>
      </c>
      <c r="C32" s="1">
        <v>3128.386</v>
      </c>
      <c r="D32" s="1">
        <v>9745.509</v>
      </c>
      <c r="E32" s="1">
        <v>4506.9920000000002</v>
      </c>
      <c r="F32" s="1">
        <v>7393.3890000000001</v>
      </c>
      <c r="G32" s="6">
        <v>1</v>
      </c>
      <c r="H32" s="1">
        <v>40</v>
      </c>
      <c r="I32" s="1" t="s">
        <v>32</v>
      </c>
      <c r="J32" s="1">
        <v>4241.95</v>
      </c>
      <c r="K32" s="1">
        <f t="shared" si="3"/>
        <v>265.04200000000037</v>
      </c>
      <c r="L32" s="1"/>
      <c r="M32" s="1"/>
      <c r="N32" s="1"/>
      <c r="O32" s="1">
        <f t="shared" si="4"/>
        <v>901.39840000000004</v>
      </c>
      <c r="P32" s="5">
        <f>9.5*O32-F32</f>
        <v>1169.8958000000011</v>
      </c>
      <c r="Q32" s="5">
        <v>600</v>
      </c>
      <c r="R32" s="5">
        <f>P32-Q32</f>
        <v>569.89580000000115</v>
      </c>
      <c r="S32" s="5"/>
      <c r="T32" s="1"/>
      <c r="U32" s="1">
        <f t="shared" si="6"/>
        <v>9.5000000000000018</v>
      </c>
      <c r="V32" s="1">
        <f t="shared" si="7"/>
        <v>8.2021323756509883</v>
      </c>
      <c r="W32" s="1">
        <v>901.14959999999996</v>
      </c>
      <c r="X32" s="1">
        <v>938.73439999999994</v>
      </c>
      <c r="Y32" s="1">
        <v>1003.7736</v>
      </c>
      <c r="Z32" s="1">
        <v>975.49339999999995</v>
      </c>
      <c r="AA32" s="1">
        <v>719.08659999999998</v>
      </c>
      <c r="AB32" s="1">
        <v>718.9932</v>
      </c>
      <c r="AC32" s="1" t="s">
        <v>59</v>
      </c>
      <c r="AD32" s="1">
        <f t="shared" si="8"/>
        <v>600</v>
      </c>
      <c r="AE32" s="1">
        <f t="shared" si="9"/>
        <v>570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5" t="s">
        <v>71</v>
      </c>
      <c r="B33" s="15" t="s">
        <v>31</v>
      </c>
      <c r="C33" s="15"/>
      <c r="D33" s="15"/>
      <c r="E33" s="15"/>
      <c r="F33" s="15"/>
      <c r="G33" s="16">
        <v>0</v>
      </c>
      <c r="H33" s="15">
        <v>40</v>
      </c>
      <c r="I33" s="15" t="s">
        <v>32</v>
      </c>
      <c r="J33" s="15"/>
      <c r="K33" s="15">
        <f t="shared" ref="K33:K59" si="15">E33-J33</f>
        <v>0</v>
      </c>
      <c r="L33" s="15"/>
      <c r="M33" s="15"/>
      <c r="N33" s="15"/>
      <c r="O33" s="15">
        <f t="shared" si="4"/>
        <v>0</v>
      </c>
      <c r="P33" s="17"/>
      <c r="Q33" s="17"/>
      <c r="R33" s="17"/>
      <c r="S33" s="17"/>
      <c r="T33" s="15"/>
      <c r="U33" s="15" t="e">
        <f t="shared" si="6"/>
        <v>#DIV/0!</v>
      </c>
      <c r="V33" s="15" t="e">
        <f t="shared" si="7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 t="s">
        <v>47</v>
      </c>
      <c r="AD33" s="15">
        <f t="shared" si="8"/>
        <v>0</v>
      </c>
      <c r="AE33" s="15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5" t="s">
        <v>72</v>
      </c>
      <c r="B34" s="15" t="s">
        <v>31</v>
      </c>
      <c r="C34" s="15">
        <v>12.523</v>
      </c>
      <c r="D34" s="15"/>
      <c r="E34" s="15"/>
      <c r="F34" s="15">
        <v>12.523</v>
      </c>
      <c r="G34" s="16">
        <v>0</v>
      </c>
      <c r="H34" s="15">
        <v>30</v>
      </c>
      <c r="I34" s="15" t="s">
        <v>32</v>
      </c>
      <c r="J34" s="15">
        <v>1.3</v>
      </c>
      <c r="K34" s="15">
        <f t="shared" si="15"/>
        <v>-1.3</v>
      </c>
      <c r="L34" s="15"/>
      <c r="M34" s="15"/>
      <c r="N34" s="15"/>
      <c r="O34" s="15">
        <f t="shared" si="4"/>
        <v>0</v>
      </c>
      <c r="P34" s="17"/>
      <c r="Q34" s="17"/>
      <c r="R34" s="17"/>
      <c r="S34" s="17"/>
      <c r="T34" s="15"/>
      <c r="U34" s="15" t="e">
        <f t="shared" si="6"/>
        <v>#DIV/0!</v>
      </c>
      <c r="V34" s="15" t="e">
        <f t="shared" si="7"/>
        <v>#DIV/0!</v>
      </c>
      <c r="W34" s="15">
        <v>0</v>
      </c>
      <c r="X34" s="15">
        <v>0</v>
      </c>
      <c r="Y34" s="15">
        <v>-0.44400000000000012</v>
      </c>
      <c r="Z34" s="15">
        <v>-0.44400000000000012</v>
      </c>
      <c r="AA34" s="15">
        <v>1.6794</v>
      </c>
      <c r="AB34" s="15">
        <v>2.5188000000000001</v>
      </c>
      <c r="AC34" s="13" t="s">
        <v>69</v>
      </c>
      <c r="AD34" s="15">
        <f t="shared" si="8"/>
        <v>0</v>
      </c>
      <c r="AE34" s="15">
        <f t="shared" si="9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73</v>
      </c>
      <c r="B35" s="15" t="s">
        <v>31</v>
      </c>
      <c r="C35" s="15"/>
      <c r="D35" s="15"/>
      <c r="E35" s="15"/>
      <c r="F35" s="15"/>
      <c r="G35" s="16">
        <v>0</v>
      </c>
      <c r="H35" s="15">
        <v>50</v>
      </c>
      <c r="I35" s="15" t="s">
        <v>32</v>
      </c>
      <c r="J35" s="15"/>
      <c r="K35" s="15">
        <f t="shared" si="15"/>
        <v>0</v>
      </c>
      <c r="L35" s="15"/>
      <c r="M35" s="15"/>
      <c r="N35" s="15"/>
      <c r="O35" s="15">
        <f t="shared" si="4"/>
        <v>0</v>
      </c>
      <c r="P35" s="17"/>
      <c r="Q35" s="17"/>
      <c r="R35" s="17"/>
      <c r="S35" s="17"/>
      <c r="T35" s="15"/>
      <c r="U35" s="15" t="e">
        <f t="shared" si="6"/>
        <v>#DIV/0!</v>
      </c>
      <c r="V35" s="15" t="e">
        <f t="shared" si="7"/>
        <v>#DIV/0!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47</v>
      </c>
      <c r="AD35" s="15">
        <f t="shared" si="8"/>
        <v>0</v>
      </c>
      <c r="AE35" s="15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31</v>
      </c>
      <c r="C36" s="1">
        <v>33.630000000000003</v>
      </c>
      <c r="D36" s="1">
        <v>264.16399999999999</v>
      </c>
      <c r="E36" s="1">
        <v>20.774000000000001</v>
      </c>
      <c r="F36" s="1">
        <v>261.17899999999997</v>
      </c>
      <c r="G36" s="6">
        <v>1</v>
      </c>
      <c r="H36" s="1">
        <v>50</v>
      </c>
      <c r="I36" s="1" t="s">
        <v>32</v>
      </c>
      <c r="J36" s="1">
        <v>61.7</v>
      </c>
      <c r="K36" s="1">
        <f t="shared" si="15"/>
        <v>-40.926000000000002</v>
      </c>
      <c r="L36" s="1"/>
      <c r="M36" s="1"/>
      <c r="N36" s="1"/>
      <c r="O36" s="1">
        <f t="shared" si="4"/>
        <v>4.1547999999999998</v>
      </c>
      <c r="P36" s="5"/>
      <c r="Q36" s="5"/>
      <c r="R36" s="5">
        <f t="shared" ref="R36:R40" si="16">P36-Q36</f>
        <v>0</v>
      </c>
      <c r="S36" s="5"/>
      <c r="T36" s="1"/>
      <c r="U36" s="1">
        <f t="shared" si="6"/>
        <v>62.861990950226243</v>
      </c>
      <c r="V36" s="1">
        <f t="shared" si="7"/>
        <v>62.861990950226243</v>
      </c>
      <c r="W36" s="1">
        <v>22.066199999999998</v>
      </c>
      <c r="X36" s="1">
        <v>27.429400000000001</v>
      </c>
      <c r="Y36" s="1">
        <v>19.060400000000001</v>
      </c>
      <c r="Z36" s="1">
        <v>14.702400000000001</v>
      </c>
      <c r="AA36" s="1">
        <v>16.449200000000001</v>
      </c>
      <c r="AB36" s="1">
        <v>18.030999999999999</v>
      </c>
      <c r="AC36" s="1"/>
      <c r="AD36" s="1">
        <f t="shared" si="8"/>
        <v>0</v>
      </c>
      <c r="AE36" s="1">
        <f t="shared" si="9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37</v>
      </c>
      <c r="C37" s="1">
        <v>4261</v>
      </c>
      <c r="D37" s="1"/>
      <c r="E37" s="1">
        <v>982</v>
      </c>
      <c r="F37" s="1">
        <v>2997</v>
      </c>
      <c r="G37" s="6">
        <v>0.4</v>
      </c>
      <c r="H37" s="1">
        <v>45</v>
      </c>
      <c r="I37" s="1" t="s">
        <v>32</v>
      </c>
      <c r="J37" s="1">
        <v>1005</v>
      </c>
      <c r="K37" s="1">
        <f t="shared" si="15"/>
        <v>-23</v>
      </c>
      <c r="L37" s="1"/>
      <c r="M37" s="1"/>
      <c r="N37" s="1"/>
      <c r="O37" s="1">
        <f t="shared" si="4"/>
        <v>196.4</v>
      </c>
      <c r="P37" s="5"/>
      <c r="Q37" s="5"/>
      <c r="R37" s="5">
        <f t="shared" si="16"/>
        <v>0</v>
      </c>
      <c r="S37" s="5"/>
      <c r="T37" s="1"/>
      <c r="U37" s="1">
        <f t="shared" si="6"/>
        <v>15.259674134419551</v>
      </c>
      <c r="V37" s="1">
        <f t="shared" si="7"/>
        <v>15.259674134419551</v>
      </c>
      <c r="W37" s="1">
        <v>201.4</v>
      </c>
      <c r="X37" s="1">
        <v>198.6</v>
      </c>
      <c r="Y37" s="1">
        <v>235.6</v>
      </c>
      <c r="Z37" s="1">
        <v>339.2</v>
      </c>
      <c r="AA37" s="1">
        <v>547.6</v>
      </c>
      <c r="AB37" s="1">
        <v>491.6</v>
      </c>
      <c r="AC37" s="14" t="s">
        <v>151</v>
      </c>
      <c r="AD37" s="1">
        <f t="shared" si="8"/>
        <v>0</v>
      </c>
      <c r="AE37" s="1">
        <f t="shared" si="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37</v>
      </c>
      <c r="C38" s="1">
        <v>301</v>
      </c>
      <c r="D38" s="1">
        <v>420</v>
      </c>
      <c r="E38" s="1">
        <v>208</v>
      </c>
      <c r="F38" s="1">
        <v>413</v>
      </c>
      <c r="G38" s="6">
        <v>0.45</v>
      </c>
      <c r="H38" s="1">
        <v>50</v>
      </c>
      <c r="I38" s="1" t="s">
        <v>32</v>
      </c>
      <c r="J38" s="1">
        <v>237</v>
      </c>
      <c r="K38" s="1">
        <f t="shared" si="15"/>
        <v>-29</v>
      </c>
      <c r="L38" s="1"/>
      <c r="M38" s="1"/>
      <c r="N38" s="1"/>
      <c r="O38" s="1">
        <f t="shared" si="4"/>
        <v>41.6</v>
      </c>
      <c r="P38" s="5"/>
      <c r="Q38" s="5"/>
      <c r="R38" s="5">
        <f t="shared" si="16"/>
        <v>0</v>
      </c>
      <c r="S38" s="5"/>
      <c r="T38" s="1"/>
      <c r="U38" s="1">
        <f t="shared" si="6"/>
        <v>9.927884615384615</v>
      </c>
      <c r="V38" s="1">
        <f t="shared" si="7"/>
        <v>9.927884615384615</v>
      </c>
      <c r="W38" s="1">
        <v>49.6</v>
      </c>
      <c r="X38" s="1">
        <v>41.4</v>
      </c>
      <c r="Y38" s="1">
        <v>36.799999999999997</v>
      </c>
      <c r="Z38" s="1">
        <v>39.4</v>
      </c>
      <c r="AA38" s="1">
        <v>39.4</v>
      </c>
      <c r="AB38" s="1">
        <v>41.8</v>
      </c>
      <c r="AC38" s="1" t="s">
        <v>77</v>
      </c>
      <c r="AD38" s="1">
        <f t="shared" si="8"/>
        <v>0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37</v>
      </c>
      <c r="C39" s="1">
        <v>1010</v>
      </c>
      <c r="D39" s="1">
        <v>888</v>
      </c>
      <c r="E39" s="1">
        <v>748</v>
      </c>
      <c r="F39" s="1">
        <v>1007</v>
      </c>
      <c r="G39" s="6">
        <v>0.4</v>
      </c>
      <c r="H39" s="1">
        <v>45</v>
      </c>
      <c r="I39" s="1" t="s">
        <v>32</v>
      </c>
      <c r="J39" s="1">
        <v>753</v>
      </c>
      <c r="K39" s="1">
        <f t="shared" si="15"/>
        <v>-5</v>
      </c>
      <c r="L39" s="1"/>
      <c r="M39" s="1"/>
      <c r="N39" s="1"/>
      <c r="O39" s="1">
        <f t="shared" si="4"/>
        <v>149.6</v>
      </c>
      <c r="P39" s="5">
        <f t="shared" ref="P39" si="17">10*O39-F39</f>
        <v>489</v>
      </c>
      <c r="Q39" s="5">
        <v>250</v>
      </c>
      <c r="R39" s="5">
        <f t="shared" si="16"/>
        <v>239</v>
      </c>
      <c r="S39" s="5"/>
      <c r="T39" s="1"/>
      <c r="U39" s="1">
        <f t="shared" si="6"/>
        <v>10</v>
      </c>
      <c r="V39" s="1">
        <f t="shared" si="7"/>
        <v>6.7312834224598932</v>
      </c>
      <c r="W39" s="1">
        <v>150.80000000000001</v>
      </c>
      <c r="X39" s="1">
        <v>156.80000000000001</v>
      </c>
      <c r="Y39" s="1">
        <v>162.19999999999999</v>
      </c>
      <c r="Z39" s="1">
        <v>165.2</v>
      </c>
      <c r="AA39" s="1">
        <v>147.4</v>
      </c>
      <c r="AB39" s="1">
        <v>164.2</v>
      </c>
      <c r="AC39" s="1"/>
      <c r="AD39" s="1">
        <f t="shared" si="8"/>
        <v>100</v>
      </c>
      <c r="AE39" s="1">
        <f t="shared" si="9"/>
        <v>96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31</v>
      </c>
      <c r="C40" s="1">
        <v>585.87400000000002</v>
      </c>
      <c r="D40" s="1">
        <v>892.346</v>
      </c>
      <c r="E40" s="1">
        <v>366.62900000000002</v>
      </c>
      <c r="F40" s="1">
        <v>975.56600000000003</v>
      </c>
      <c r="G40" s="6">
        <v>1</v>
      </c>
      <c r="H40" s="1">
        <v>45</v>
      </c>
      <c r="I40" s="1" t="s">
        <v>32</v>
      </c>
      <c r="J40" s="1">
        <v>392.1</v>
      </c>
      <c r="K40" s="1">
        <f t="shared" si="15"/>
        <v>-25.471000000000004</v>
      </c>
      <c r="L40" s="1"/>
      <c r="M40" s="1"/>
      <c r="N40" s="1"/>
      <c r="O40" s="1">
        <f t="shared" si="4"/>
        <v>73.325800000000001</v>
      </c>
      <c r="P40" s="5"/>
      <c r="Q40" s="5"/>
      <c r="R40" s="5">
        <f t="shared" si="16"/>
        <v>0</v>
      </c>
      <c r="S40" s="5"/>
      <c r="T40" s="1"/>
      <c r="U40" s="1">
        <f t="shared" si="6"/>
        <v>13.304539466326995</v>
      </c>
      <c r="V40" s="1">
        <f t="shared" si="7"/>
        <v>13.304539466326995</v>
      </c>
      <c r="W40" s="1">
        <v>102.4778</v>
      </c>
      <c r="X40" s="1">
        <v>75.054999999999993</v>
      </c>
      <c r="Y40" s="1">
        <v>71.349199999999996</v>
      </c>
      <c r="Z40" s="1">
        <v>81.896600000000007</v>
      </c>
      <c r="AA40" s="1">
        <v>70.855199999999996</v>
      </c>
      <c r="AB40" s="1">
        <v>73.44919999999999</v>
      </c>
      <c r="AC40" s="1"/>
      <c r="AD40" s="1">
        <f t="shared" si="8"/>
        <v>0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80</v>
      </c>
      <c r="B41" s="15" t="s">
        <v>37</v>
      </c>
      <c r="C41" s="15">
        <v>119</v>
      </c>
      <c r="D41" s="15">
        <v>3</v>
      </c>
      <c r="E41" s="15">
        <v>31</v>
      </c>
      <c r="F41" s="15">
        <v>47</v>
      </c>
      <c r="G41" s="16">
        <v>0</v>
      </c>
      <c r="H41" s="15">
        <v>45</v>
      </c>
      <c r="I41" s="15" t="s">
        <v>32</v>
      </c>
      <c r="J41" s="15">
        <v>57</v>
      </c>
      <c r="K41" s="15">
        <f t="shared" si="15"/>
        <v>-26</v>
      </c>
      <c r="L41" s="15"/>
      <c r="M41" s="15"/>
      <c r="N41" s="15"/>
      <c r="O41" s="15">
        <f t="shared" si="4"/>
        <v>6.2</v>
      </c>
      <c r="P41" s="17"/>
      <c r="Q41" s="17"/>
      <c r="R41" s="17"/>
      <c r="S41" s="17"/>
      <c r="T41" s="15"/>
      <c r="U41" s="15">
        <f t="shared" si="6"/>
        <v>7.5806451612903221</v>
      </c>
      <c r="V41" s="15">
        <f t="shared" si="7"/>
        <v>7.5806451612903221</v>
      </c>
      <c r="W41" s="15">
        <v>17.600000000000001</v>
      </c>
      <c r="X41" s="15">
        <v>18.2</v>
      </c>
      <c r="Y41" s="15">
        <v>18</v>
      </c>
      <c r="Z41" s="15">
        <v>17.399999999999999</v>
      </c>
      <c r="AA41" s="15">
        <v>18.8</v>
      </c>
      <c r="AB41" s="15">
        <v>18.8</v>
      </c>
      <c r="AC41" s="13" t="s">
        <v>69</v>
      </c>
      <c r="AD41" s="15">
        <f t="shared" si="8"/>
        <v>0</v>
      </c>
      <c r="AE41" s="15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37</v>
      </c>
      <c r="C42" s="1">
        <v>694</v>
      </c>
      <c r="D42" s="1">
        <v>306</v>
      </c>
      <c r="E42" s="1">
        <v>279</v>
      </c>
      <c r="F42" s="1">
        <v>668</v>
      </c>
      <c r="G42" s="6">
        <v>0.35</v>
      </c>
      <c r="H42" s="1">
        <v>40</v>
      </c>
      <c r="I42" s="1" t="s">
        <v>32</v>
      </c>
      <c r="J42" s="1">
        <v>289</v>
      </c>
      <c r="K42" s="1">
        <f t="shared" si="15"/>
        <v>-10</v>
      </c>
      <c r="L42" s="1"/>
      <c r="M42" s="1"/>
      <c r="N42" s="1"/>
      <c r="O42" s="1">
        <f t="shared" si="4"/>
        <v>55.8</v>
      </c>
      <c r="P42" s="5"/>
      <c r="Q42" s="5"/>
      <c r="R42" s="5">
        <f t="shared" ref="R42:R50" si="18">P42-Q42</f>
        <v>0</v>
      </c>
      <c r="S42" s="5"/>
      <c r="T42" s="1"/>
      <c r="U42" s="1">
        <f t="shared" si="6"/>
        <v>11.971326164874553</v>
      </c>
      <c r="V42" s="1">
        <f t="shared" si="7"/>
        <v>11.971326164874553</v>
      </c>
      <c r="W42" s="1">
        <v>67.2</v>
      </c>
      <c r="X42" s="1">
        <v>64.8</v>
      </c>
      <c r="Y42" s="1">
        <v>87.4</v>
      </c>
      <c r="Z42" s="1">
        <v>86.6</v>
      </c>
      <c r="AA42" s="1">
        <v>86.6</v>
      </c>
      <c r="AB42" s="1">
        <v>90.2</v>
      </c>
      <c r="AC42" s="1"/>
      <c r="AD42" s="1">
        <f t="shared" si="8"/>
        <v>0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31</v>
      </c>
      <c r="C43" s="1">
        <v>189.95500000000001</v>
      </c>
      <c r="D43" s="1">
        <v>136.89400000000001</v>
      </c>
      <c r="E43" s="1">
        <v>86.861000000000004</v>
      </c>
      <c r="F43" s="1">
        <v>222.16900000000001</v>
      </c>
      <c r="G43" s="6">
        <v>1</v>
      </c>
      <c r="H43" s="1">
        <v>40</v>
      </c>
      <c r="I43" s="1" t="s">
        <v>32</v>
      </c>
      <c r="J43" s="1">
        <v>87.4</v>
      </c>
      <c r="K43" s="1">
        <f t="shared" si="15"/>
        <v>-0.53900000000000148</v>
      </c>
      <c r="L43" s="1"/>
      <c r="M43" s="1"/>
      <c r="N43" s="1"/>
      <c r="O43" s="1">
        <f t="shared" si="4"/>
        <v>17.372199999999999</v>
      </c>
      <c r="P43" s="5"/>
      <c r="Q43" s="5"/>
      <c r="R43" s="5">
        <f t="shared" si="18"/>
        <v>0</v>
      </c>
      <c r="S43" s="5"/>
      <c r="T43" s="1"/>
      <c r="U43" s="1">
        <f t="shared" si="6"/>
        <v>12.788765959406408</v>
      </c>
      <c r="V43" s="1">
        <f t="shared" si="7"/>
        <v>12.788765959406408</v>
      </c>
      <c r="W43" s="1">
        <v>23.515999999999998</v>
      </c>
      <c r="X43" s="1">
        <v>24.223199999999999</v>
      </c>
      <c r="Y43" s="1">
        <v>19.310600000000001</v>
      </c>
      <c r="Z43" s="1">
        <v>22.016999999999999</v>
      </c>
      <c r="AA43" s="1">
        <v>14.0426</v>
      </c>
      <c r="AB43" s="1">
        <v>22.255400000000002</v>
      </c>
      <c r="AC43" s="1"/>
      <c r="AD43" s="1">
        <f t="shared" si="8"/>
        <v>0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37</v>
      </c>
      <c r="C44" s="1">
        <v>445</v>
      </c>
      <c r="D44" s="1">
        <v>336</v>
      </c>
      <c r="E44" s="1">
        <v>319</v>
      </c>
      <c r="F44" s="1">
        <v>368</v>
      </c>
      <c r="G44" s="6">
        <v>0.4</v>
      </c>
      <c r="H44" s="1">
        <v>40</v>
      </c>
      <c r="I44" s="1" t="s">
        <v>32</v>
      </c>
      <c r="J44" s="1">
        <v>330</v>
      </c>
      <c r="K44" s="1">
        <f t="shared" si="15"/>
        <v>-11</v>
      </c>
      <c r="L44" s="1"/>
      <c r="M44" s="1"/>
      <c r="N44" s="1"/>
      <c r="O44" s="1">
        <f t="shared" si="4"/>
        <v>63.8</v>
      </c>
      <c r="P44" s="5">
        <f t="shared" ref="P44:P50" si="19">10*O44-F44</f>
        <v>270</v>
      </c>
      <c r="Q44" s="5"/>
      <c r="R44" s="5">
        <f t="shared" si="18"/>
        <v>270</v>
      </c>
      <c r="S44" s="5"/>
      <c r="T44" s="1"/>
      <c r="U44" s="1">
        <f t="shared" si="6"/>
        <v>10</v>
      </c>
      <c r="V44" s="1">
        <f t="shared" si="7"/>
        <v>5.7680250783699059</v>
      </c>
      <c r="W44" s="1">
        <v>57.8</v>
      </c>
      <c r="X44" s="1">
        <v>55.4</v>
      </c>
      <c r="Y44" s="1">
        <v>60.8</v>
      </c>
      <c r="Z44" s="1">
        <v>63.8</v>
      </c>
      <c r="AA44" s="1">
        <v>62.6</v>
      </c>
      <c r="AB44" s="1">
        <v>74.400000000000006</v>
      </c>
      <c r="AC44" s="1"/>
      <c r="AD44" s="1">
        <f t="shared" si="8"/>
        <v>0</v>
      </c>
      <c r="AE44" s="1">
        <f t="shared" si="9"/>
        <v>108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37</v>
      </c>
      <c r="C45" s="1">
        <v>679</v>
      </c>
      <c r="D45" s="1">
        <v>594</v>
      </c>
      <c r="E45" s="1">
        <v>590</v>
      </c>
      <c r="F45" s="1">
        <v>564</v>
      </c>
      <c r="G45" s="6">
        <v>0.4</v>
      </c>
      <c r="H45" s="1">
        <v>45</v>
      </c>
      <c r="I45" s="1" t="s">
        <v>32</v>
      </c>
      <c r="J45" s="1">
        <v>592</v>
      </c>
      <c r="K45" s="1">
        <f t="shared" si="15"/>
        <v>-2</v>
      </c>
      <c r="L45" s="1"/>
      <c r="M45" s="1"/>
      <c r="N45" s="1"/>
      <c r="O45" s="1">
        <f t="shared" si="4"/>
        <v>118</v>
      </c>
      <c r="P45" s="5">
        <f t="shared" si="19"/>
        <v>616</v>
      </c>
      <c r="Q45" s="5"/>
      <c r="R45" s="5">
        <f t="shared" si="18"/>
        <v>616</v>
      </c>
      <c r="S45" s="5"/>
      <c r="T45" s="1"/>
      <c r="U45" s="1">
        <f t="shared" si="6"/>
        <v>10</v>
      </c>
      <c r="V45" s="1">
        <f t="shared" si="7"/>
        <v>4.7796610169491522</v>
      </c>
      <c r="W45" s="1">
        <v>96.4</v>
      </c>
      <c r="X45" s="1">
        <v>96.4</v>
      </c>
      <c r="Y45" s="1">
        <v>103.2</v>
      </c>
      <c r="Z45" s="1">
        <v>103.8</v>
      </c>
      <c r="AA45" s="1">
        <v>102.6</v>
      </c>
      <c r="AB45" s="1">
        <v>123.6</v>
      </c>
      <c r="AC45" s="1" t="s">
        <v>42</v>
      </c>
      <c r="AD45" s="1">
        <f t="shared" si="8"/>
        <v>0</v>
      </c>
      <c r="AE45" s="1">
        <f t="shared" si="9"/>
        <v>246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31</v>
      </c>
      <c r="C46" s="1">
        <v>241.58</v>
      </c>
      <c r="D46" s="1"/>
      <c r="E46" s="1">
        <v>64.872</v>
      </c>
      <c r="F46" s="1">
        <v>141.85300000000001</v>
      </c>
      <c r="G46" s="6">
        <v>1</v>
      </c>
      <c r="H46" s="1">
        <v>40</v>
      </c>
      <c r="I46" s="1" t="s">
        <v>32</v>
      </c>
      <c r="J46" s="1">
        <v>72</v>
      </c>
      <c r="K46" s="1">
        <f t="shared" si="15"/>
        <v>-7.1280000000000001</v>
      </c>
      <c r="L46" s="1"/>
      <c r="M46" s="1"/>
      <c r="N46" s="1"/>
      <c r="O46" s="1">
        <f t="shared" si="4"/>
        <v>12.974399999999999</v>
      </c>
      <c r="P46" s="5"/>
      <c r="Q46" s="5"/>
      <c r="R46" s="5">
        <f t="shared" si="18"/>
        <v>0</v>
      </c>
      <c r="S46" s="5"/>
      <c r="T46" s="1"/>
      <c r="U46" s="1">
        <f t="shared" si="6"/>
        <v>10.933299420397091</v>
      </c>
      <c r="V46" s="1">
        <f t="shared" si="7"/>
        <v>10.933299420397091</v>
      </c>
      <c r="W46" s="1">
        <v>13.4086</v>
      </c>
      <c r="X46" s="1">
        <v>13.3216</v>
      </c>
      <c r="Y46" s="1">
        <v>15.641400000000001</v>
      </c>
      <c r="Z46" s="1">
        <v>17.4008</v>
      </c>
      <c r="AA46" s="1">
        <v>25.751200000000001</v>
      </c>
      <c r="AB46" s="1">
        <v>26.460799999999999</v>
      </c>
      <c r="AD46" s="1">
        <f t="shared" si="8"/>
        <v>0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37</v>
      </c>
      <c r="C47" s="1">
        <v>1081</v>
      </c>
      <c r="D47" s="1">
        <v>1206</v>
      </c>
      <c r="E47" s="1">
        <v>750.71299999999997</v>
      </c>
      <c r="F47" s="1">
        <v>1296.287</v>
      </c>
      <c r="G47" s="6">
        <v>0.35</v>
      </c>
      <c r="H47" s="1">
        <v>40</v>
      </c>
      <c r="I47" s="1" t="s">
        <v>32</v>
      </c>
      <c r="J47" s="1">
        <v>768</v>
      </c>
      <c r="K47" s="1">
        <f t="shared" si="15"/>
        <v>-17.287000000000035</v>
      </c>
      <c r="L47" s="1"/>
      <c r="M47" s="1"/>
      <c r="N47" s="1"/>
      <c r="O47" s="1">
        <f t="shared" si="4"/>
        <v>150.14259999999999</v>
      </c>
      <c r="P47" s="5">
        <f t="shared" si="19"/>
        <v>205.1389999999999</v>
      </c>
      <c r="Q47" s="5"/>
      <c r="R47" s="5">
        <f t="shared" si="18"/>
        <v>205.1389999999999</v>
      </c>
      <c r="S47" s="5"/>
      <c r="T47" s="1"/>
      <c r="U47" s="1">
        <f t="shared" si="6"/>
        <v>10</v>
      </c>
      <c r="V47" s="1">
        <f t="shared" si="7"/>
        <v>8.6337055572502415</v>
      </c>
      <c r="W47" s="1">
        <v>152.80000000000001</v>
      </c>
      <c r="X47" s="1">
        <v>138.4</v>
      </c>
      <c r="Y47" s="1">
        <v>94.4</v>
      </c>
      <c r="Z47" s="1">
        <v>99.8</v>
      </c>
      <c r="AA47" s="1">
        <v>111.2</v>
      </c>
      <c r="AB47" s="1">
        <v>114.2</v>
      </c>
      <c r="AC47" s="1" t="s">
        <v>88</v>
      </c>
      <c r="AD47" s="1">
        <f t="shared" si="8"/>
        <v>0</v>
      </c>
      <c r="AE47" s="1">
        <f t="shared" si="9"/>
        <v>72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37</v>
      </c>
      <c r="C48" s="1">
        <v>646</v>
      </c>
      <c r="D48" s="1">
        <v>342</v>
      </c>
      <c r="E48" s="1">
        <v>389</v>
      </c>
      <c r="F48" s="1">
        <v>508</v>
      </c>
      <c r="G48" s="6">
        <v>0.4</v>
      </c>
      <c r="H48" s="1">
        <v>40</v>
      </c>
      <c r="I48" s="1" t="s">
        <v>32</v>
      </c>
      <c r="J48" s="1">
        <v>388</v>
      </c>
      <c r="K48" s="1">
        <f t="shared" si="15"/>
        <v>1</v>
      </c>
      <c r="L48" s="1"/>
      <c r="M48" s="1"/>
      <c r="N48" s="1"/>
      <c r="O48" s="1">
        <f t="shared" si="4"/>
        <v>77.8</v>
      </c>
      <c r="P48" s="5">
        <f t="shared" si="19"/>
        <v>270</v>
      </c>
      <c r="Q48" s="5"/>
      <c r="R48" s="5">
        <f t="shared" si="18"/>
        <v>270</v>
      </c>
      <c r="S48" s="5"/>
      <c r="T48" s="1"/>
      <c r="U48" s="1">
        <f t="shared" si="6"/>
        <v>10</v>
      </c>
      <c r="V48" s="1">
        <f t="shared" si="7"/>
        <v>6.5295629820051415</v>
      </c>
      <c r="W48" s="1">
        <v>76.8</v>
      </c>
      <c r="X48" s="1">
        <v>75</v>
      </c>
      <c r="Y48" s="1">
        <v>89</v>
      </c>
      <c r="Z48" s="1">
        <v>92</v>
      </c>
      <c r="AA48" s="1">
        <v>73.2</v>
      </c>
      <c r="AB48" s="1">
        <v>89.6</v>
      </c>
      <c r="AC48" s="1" t="s">
        <v>42</v>
      </c>
      <c r="AD48" s="1">
        <f t="shared" si="8"/>
        <v>0</v>
      </c>
      <c r="AE48" s="1">
        <f t="shared" si="9"/>
        <v>108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31</v>
      </c>
      <c r="C49" s="1">
        <v>425.78199999999998</v>
      </c>
      <c r="D49" s="1">
        <v>75.59</v>
      </c>
      <c r="E49" s="1">
        <v>228.46700000000001</v>
      </c>
      <c r="F49" s="1">
        <v>230.26</v>
      </c>
      <c r="G49" s="6">
        <v>1</v>
      </c>
      <c r="H49" s="1">
        <v>50</v>
      </c>
      <c r="I49" s="1" t="s">
        <v>32</v>
      </c>
      <c r="J49" s="1">
        <v>230.3</v>
      </c>
      <c r="K49" s="1">
        <f t="shared" si="15"/>
        <v>-1.8329999999999984</v>
      </c>
      <c r="L49" s="1"/>
      <c r="M49" s="1"/>
      <c r="N49" s="1"/>
      <c r="O49" s="1">
        <f t="shared" si="4"/>
        <v>45.693400000000004</v>
      </c>
      <c r="P49" s="5">
        <f t="shared" si="19"/>
        <v>226.67400000000004</v>
      </c>
      <c r="Q49" s="5"/>
      <c r="R49" s="5">
        <f t="shared" si="18"/>
        <v>226.67400000000004</v>
      </c>
      <c r="S49" s="5"/>
      <c r="T49" s="1"/>
      <c r="U49" s="1">
        <f t="shared" si="6"/>
        <v>10</v>
      </c>
      <c r="V49" s="1">
        <f t="shared" si="7"/>
        <v>5.0392398026848513</v>
      </c>
      <c r="W49" s="1">
        <v>34.601399999999998</v>
      </c>
      <c r="X49" s="1">
        <v>34.037599999999998</v>
      </c>
      <c r="Y49" s="1">
        <v>52.574800000000003</v>
      </c>
      <c r="Z49" s="1">
        <v>52.650399999999998</v>
      </c>
      <c r="AA49" s="1">
        <v>36.7286</v>
      </c>
      <c r="AB49" s="1">
        <v>40.214199999999998</v>
      </c>
      <c r="AC49" s="1"/>
      <c r="AD49" s="1">
        <f t="shared" si="8"/>
        <v>0</v>
      </c>
      <c r="AE49" s="1">
        <f t="shared" si="9"/>
        <v>227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31</v>
      </c>
      <c r="C50" s="1">
        <v>954.83699999999999</v>
      </c>
      <c r="D50" s="1">
        <v>776.07</v>
      </c>
      <c r="E50" s="1">
        <v>673.15700000000004</v>
      </c>
      <c r="F50" s="1">
        <v>908.66</v>
      </c>
      <c r="G50" s="6">
        <v>1</v>
      </c>
      <c r="H50" s="1">
        <v>50</v>
      </c>
      <c r="I50" s="1" t="s">
        <v>32</v>
      </c>
      <c r="J50" s="1">
        <v>660.7</v>
      </c>
      <c r="K50" s="1">
        <f t="shared" si="15"/>
        <v>12.456999999999994</v>
      </c>
      <c r="L50" s="1"/>
      <c r="M50" s="1"/>
      <c r="N50" s="1"/>
      <c r="O50" s="1">
        <f t="shared" si="4"/>
        <v>134.63140000000001</v>
      </c>
      <c r="P50" s="5">
        <f t="shared" si="19"/>
        <v>437.65400000000011</v>
      </c>
      <c r="Q50" s="5">
        <v>200</v>
      </c>
      <c r="R50" s="5">
        <f t="shared" si="18"/>
        <v>237.65400000000011</v>
      </c>
      <c r="S50" s="5"/>
      <c r="T50" s="1"/>
      <c r="U50" s="1">
        <f t="shared" si="6"/>
        <v>10</v>
      </c>
      <c r="V50" s="1">
        <f t="shared" si="7"/>
        <v>6.7492427472343</v>
      </c>
      <c r="W50" s="1">
        <v>161.4204</v>
      </c>
      <c r="X50" s="1">
        <v>161.07400000000001</v>
      </c>
      <c r="Y50" s="1">
        <v>182.39660000000001</v>
      </c>
      <c r="Z50" s="1">
        <v>198.23480000000001</v>
      </c>
      <c r="AA50" s="1">
        <v>179.13079999999999</v>
      </c>
      <c r="AB50" s="1">
        <v>207.9616</v>
      </c>
      <c r="AC50" s="1" t="s">
        <v>50</v>
      </c>
      <c r="AD50" s="1">
        <f t="shared" si="8"/>
        <v>200</v>
      </c>
      <c r="AE50" s="1">
        <f t="shared" si="9"/>
        <v>238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5" t="s">
        <v>92</v>
      </c>
      <c r="B51" s="15" t="s">
        <v>31</v>
      </c>
      <c r="C51" s="15"/>
      <c r="D51" s="15"/>
      <c r="E51" s="15"/>
      <c r="F51" s="15"/>
      <c r="G51" s="16">
        <v>0</v>
      </c>
      <c r="H51" s="15">
        <v>40</v>
      </c>
      <c r="I51" s="15" t="s">
        <v>32</v>
      </c>
      <c r="J51" s="15"/>
      <c r="K51" s="15">
        <f t="shared" si="15"/>
        <v>0</v>
      </c>
      <c r="L51" s="15"/>
      <c r="M51" s="15"/>
      <c r="N51" s="15"/>
      <c r="O51" s="15">
        <f t="shared" si="4"/>
        <v>0</v>
      </c>
      <c r="P51" s="17"/>
      <c r="Q51" s="17"/>
      <c r="R51" s="17"/>
      <c r="S51" s="17"/>
      <c r="T51" s="15"/>
      <c r="U51" s="15" t="e">
        <f t="shared" si="6"/>
        <v>#DIV/0!</v>
      </c>
      <c r="V51" s="15" t="e">
        <f t="shared" si="7"/>
        <v>#DIV/0!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 t="s">
        <v>47</v>
      </c>
      <c r="AD51" s="15">
        <f t="shared" si="8"/>
        <v>0</v>
      </c>
      <c r="AE51" s="15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93</v>
      </c>
      <c r="B52" s="10" t="s">
        <v>37</v>
      </c>
      <c r="C52" s="10"/>
      <c r="D52" s="10">
        <v>40</v>
      </c>
      <c r="E52" s="10">
        <v>40</v>
      </c>
      <c r="F52" s="10"/>
      <c r="G52" s="11">
        <v>0</v>
      </c>
      <c r="H52" s="10" t="e">
        <v>#N/A</v>
      </c>
      <c r="I52" s="10" t="s">
        <v>38</v>
      </c>
      <c r="J52" s="10">
        <v>40</v>
      </c>
      <c r="K52" s="10">
        <f t="shared" si="15"/>
        <v>0</v>
      </c>
      <c r="L52" s="10"/>
      <c r="M52" s="10"/>
      <c r="N52" s="10"/>
      <c r="O52" s="10">
        <f t="shared" si="4"/>
        <v>8</v>
      </c>
      <c r="P52" s="12"/>
      <c r="Q52" s="12"/>
      <c r="R52" s="12"/>
      <c r="S52" s="12"/>
      <c r="T52" s="10"/>
      <c r="U52" s="10">
        <f t="shared" si="6"/>
        <v>0</v>
      </c>
      <c r="V52" s="10">
        <f t="shared" si="7"/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/>
      <c r="AD52" s="10">
        <f t="shared" si="8"/>
        <v>0</v>
      </c>
      <c r="AE52" s="10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37</v>
      </c>
      <c r="C53" s="1">
        <v>193</v>
      </c>
      <c r="D53" s="1">
        <v>50</v>
      </c>
      <c r="E53" s="1">
        <v>82</v>
      </c>
      <c r="F53" s="1">
        <v>100</v>
      </c>
      <c r="G53" s="6">
        <v>0.45</v>
      </c>
      <c r="H53" s="1">
        <v>50</v>
      </c>
      <c r="I53" s="1" t="s">
        <v>32</v>
      </c>
      <c r="J53" s="1">
        <v>85</v>
      </c>
      <c r="K53" s="1">
        <f t="shared" si="15"/>
        <v>-3</v>
      </c>
      <c r="L53" s="1"/>
      <c r="M53" s="1"/>
      <c r="N53" s="1"/>
      <c r="O53" s="1">
        <f t="shared" si="4"/>
        <v>16.399999999999999</v>
      </c>
      <c r="P53" s="5">
        <f>10*O53-F53</f>
        <v>64</v>
      </c>
      <c r="Q53" s="5"/>
      <c r="R53" s="5">
        <f>P53-Q53</f>
        <v>64</v>
      </c>
      <c r="S53" s="5"/>
      <c r="T53" s="1"/>
      <c r="U53" s="1">
        <f t="shared" si="6"/>
        <v>10</v>
      </c>
      <c r="V53" s="1">
        <f t="shared" si="7"/>
        <v>6.0975609756097562</v>
      </c>
      <c r="W53" s="1">
        <v>17.2</v>
      </c>
      <c r="X53" s="1">
        <v>17</v>
      </c>
      <c r="Y53" s="1">
        <v>16.8</v>
      </c>
      <c r="Z53" s="1">
        <v>19.600000000000001</v>
      </c>
      <c r="AA53" s="1">
        <v>22.8</v>
      </c>
      <c r="AB53" s="1">
        <v>23.8</v>
      </c>
      <c r="AC53" s="1" t="s">
        <v>42</v>
      </c>
      <c r="AD53" s="1">
        <f t="shared" si="8"/>
        <v>0</v>
      </c>
      <c r="AE53" s="1">
        <f t="shared" si="9"/>
        <v>29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5" t="s">
        <v>95</v>
      </c>
      <c r="B54" s="15" t="s">
        <v>31</v>
      </c>
      <c r="C54" s="15"/>
      <c r="D54" s="15"/>
      <c r="E54" s="15">
        <v>-0.73</v>
      </c>
      <c r="F54" s="15"/>
      <c r="G54" s="16">
        <v>0</v>
      </c>
      <c r="H54" s="15">
        <v>40</v>
      </c>
      <c r="I54" s="15" t="s">
        <v>32</v>
      </c>
      <c r="J54" s="15"/>
      <c r="K54" s="15">
        <f t="shared" si="15"/>
        <v>-0.73</v>
      </c>
      <c r="L54" s="15"/>
      <c r="M54" s="15"/>
      <c r="N54" s="15"/>
      <c r="O54" s="15">
        <f t="shared" si="4"/>
        <v>-0.14599999999999999</v>
      </c>
      <c r="P54" s="17"/>
      <c r="Q54" s="17"/>
      <c r="R54" s="17"/>
      <c r="S54" s="17"/>
      <c r="T54" s="15"/>
      <c r="U54" s="15">
        <f t="shared" si="6"/>
        <v>0</v>
      </c>
      <c r="V54" s="15">
        <f t="shared" si="7"/>
        <v>0</v>
      </c>
      <c r="W54" s="15">
        <v>0</v>
      </c>
      <c r="X54" s="15">
        <v>0</v>
      </c>
      <c r="Y54" s="15">
        <v>1.5698000000000001</v>
      </c>
      <c r="Z54" s="15">
        <v>1.5698000000000001</v>
      </c>
      <c r="AA54" s="15">
        <v>3.3807999999999998</v>
      </c>
      <c r="AB54" s="15">
        <v>3.9068000000000001</v>
      </c>
      <c r="AC54" s="15" t="s">
        <v>47</v>
      </c>
      <c r="AD54" s="15">
        <f t="shared" si="8"/>
        <v>0</v>
      </c>
      <c r="AE54" s="15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37</v>
      </c>
      <c r="C55" s="1">
        <v>114</v>
      </c>
      <c r="D55" s="1">
        <v>246</v>
      </c>
      <c r="E55" s="1">
        <v>59</v>
      </c>
      <c r="F55" s="1">
        <v>246</v>
      </c>
      <c r="G55" s="6">
        <v>0.4</v>
      </c>
      <c r="H55" s="1">
        <v>40</v>
      </c>
      <c r="I55" s="1" t="s">
        <v>32</v>
      </c>
      <c r="J55" s="1">
        <v>66</v>
      </c>
      <c r="K55" s="1">
        <f t="shared" si="15"/>
        <v>-7</v>
      </c>
      <c r="L55" s="1"/>
      <c r="M55" s="1"/>
      <c r="N55" s="1"/>
      <c r="O55" s="1">
        <f t="shared" si="4"/>
        <v>11.8</v>
      </c>
      <c r="P55" s="5"/>
      <c r="Q55" s="5"/>
      <c r="R55" s="5">
        <f t="shared" ref="R55:R59" si="20">P55-Q55</f>
        <v>0</v>
      </c>
      <c r="S55" s="5"/>
      <c r="T55" s="1"/>
      <c r="U55" s="1">
        <f t="shared" si="6"/>
        <v>20.847457627118644</v>
      </c>
      <c r="V55" s="1">
        <f t="shared" si="7"/>
        <v>20.847457627118644</v>
      </c>
      <c r="W55" s="1">
        <v>24.2</v>
      </c>
      <c r="X55" s="1">
        <v>19.600000000000001</v>
      </c>
      <c r="Y55" s="1">
        <v>9.8000000000000007</v>
      </c>
      <c r="Z55" s="1">
        <v>9.8000000000000007</v>
      </c>
      <c r="AA55" s="1">
        <v>18.600000000000001</v>
      </c>
      <c r="AB55" s="1">
        <v>19</v>
      </c>
      <c r="AC55" s="1"/>
      <c r="AD55" s="1">
        <f t="shared" si="8"/>
        <v>0</v>
      </c>
      <c r="AE55" s="1">
        <f t="shared" si="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37</v>
      </c>
      <c r="C56" s="1">
        <v>104</v>
      </c>
      <c r="D56" s="1">
        <v>356</v>
      </c>
      <c r="E56" s="1">
        <v>53</v>
      </c>
      <c r="F56" s="1">
        <v>361</v>
      </c>
      <c r="G56" s="6">
        <v>0.4</v>
      </c>
      <c r="H56" s="1">
        <v>40</v>
      </c>
      <c r="I56" s="1" t="s">
        <v>32</v>
      </c>
      <c r="J56" s="1">
        <v>82</v>
      </c>
      <c r="K56" s="1">
        <f t="shared" si="15"/>
        <v>-29</v>
      </c>
      <c r="L56" s="1"/>
      <c r="M56" s="1"/>
      <c r="N56" s="1"/>
      <c r="O56" s="1">
        <f t="shared" si="4"/>
        <v>10.6</v>
      </c>
      <c r="P56" s="5"/>
      <c r="Q56" s="5"/>
      <c r="R56" s="5">
        <f t="shared" si="20"/>
        <v>0</v>
      </c>
      <c r="S56" s="5"/>
      <c r="T56" s="1"/>
      <c r="U56" s="1">
        <f t="shared" si="6"/>
        <v>34.056603773584904</v>
      </c>
      <c r="V56" s="1">
        <f t="shared" si="7"/>
        <v>34.056603773584904</v>
      </c>
      <c r="W56" s="1">
        <v>28.6</v>
      </c>
      <c r="X56" s="1">
        <v>19</v>
      </c>
      <c r="Y56" s="1">
        <v>12</v>
      </c>
      <c r="Z56" s="1">
        <v>15.2</v>
      </c>
      <c r="AA56" s="1">
        <v>17</v>
      </c>
      <c r="AB56" s="1">
        <v>14.4</v>
      </c>
      <c r="AC56" s="21" t="s">
        <v>119</v>
      </c>
      <c r="AD56" s="1">
        <f t="shared" si="8"/>
        <v>0</v>
      </c>
      <c r="AE56" s="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31</v>
      </c>
      <c r="C57" s="1">
        <v>244.93299999999999</v>
      </c>
      <c r="D57" s="1">
        <v>63.79</v>
      </c>
      <c r="E57" s="1">
        <v>138.72800000000001</v>
      </c>
      <c r="F57" s="1">
        <v>140.23699999999999</v>
      </c>
      <c r="G57" s="6">
        <v>1</v>
      </c>
      <c r="H57" s="1">
        <v>50</v>
      </c>
      <c r="I57" s="1" t="s">
        <v>32</v>
      </c>
      <c r="J57" s="1">
        <v>142.19999999999999</v>
      </c>
      <c r="K57" s="1">
        <f t="shared" si="15"/>
        <v>-3.47199999999998</v>
      </c>
      <c r="L57" s="1"/>
      <c r="M57" s="1"/>
      <c r="N57" s="1"/>
      <c r="O57" s="1">
        <f t="shared" si="4"/>
        <v>27.745600000000003</v>
      </c>
      <c r="P57" s="5">
        <f>9*O57-F57</f>
        <v>109.47340000000003</v>
      </c>
      <c r="Q57" s="5"/>
      <c r="R57" s="5">
        <f t="shared" si="20"/>
        <v>109.47340000000003</v>
      </c>
      <c r="S57" s="5"/>
      <c r="T57" s="1"/>
      <c r="U57" s="1">
        <f t="shared" si="6"/>
        <v>9</v>
      </c>
      <c r="V57" s="1">
        <f t="shared" si="7"/>
        <v>5.0543870019030033</v>
      </c>
      <c r="W57" s="1">
        <v>16.313400000000001</v>
      </c>
      <c r="X57" s="1">
        <v>15.2982</v>
      </c>
      <c r="Y57" s="1">
        <v>29.3264</v>
      </c>
      <c r="Z57" s="1">
        <v>29.5458</v>
      </c>
      <c r="AA57" s="1">
        <v>23.270800000000001</v>
      </c>
      <c r="AB57" s="1">
        <v>26.769600000000001</v>
      </c>
      <c r="AC57" s="1"/>
      <c r="AD57" s="1">
        <f t="shared" si="8"/>
        <v>0</v>
      </c>
      <c r="AE57" s="1">
        <f t="shared" si="9"/>
        <v>109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31</v>
      </c>
      <c r="C58" s="1">
        <v>898.13699999999994</v>
      </c>
      <c r="D58" s="1">
        <v>301.404</v>
      </c>
      <c r="E58" s="1">
        <v>438.16699999999997</v>
      </c>
      <c r="F58" s="1">
        <v>689.69</v>
      </c>
      <c r="G58" s="6">
        <v>1</v>
      </c>
      <c r="H58" s="1">
        <v>50</v>
      </c>
      <c r="I58" s="1" t="s">
        <v>32</v>
      </c>
      <c r="J58" s="1">
        <v>416</v>
      </c>
      <c r="K58" s="1">
        <f t="shared" si="15"/>
        <v>22.166999999999973</v>
      </c>
      <c r="L58" s="1"/>
      <c r="M58" s="1"/>
      <c r="N58" s="1"/>
      <c r="O58" s="1">
        <f t="shared" si="4"/>
        <v>87.633399999999995</v>
      </c>
      <c r="P58" s="5">
        <f t="shared" ref="P58" si="21">10*O58-F58</f>
        <v>186.64399999999989</v>
      </c>
      <c r="Q58" s="5"/>
      <c r="R58" s="5">
        <f t="shared" si="20"/>
        <v>186.64399999999989</v>
      </c>
      <c r="S58" s="5"/>
      <c r="T58" s="1"/>
      <c r="U58" s="1">
        <f t="shared" si="6"/>
        <v>10</v>
      </c>
      <c r="V58" s="1">
        <f t="shared" si="7"/>
        <v>7.8701727880009233</v>
      </c>
      <c r="W58" s="1">
        <v>111.4354</v>
      </c>
      <c r="X58" s="1">
        <v>123.908</v>
      </c>
      <c r="Y58" s="1">
        <v>172.85480000000001</v>
      </c>
      <c r="Z58" s="1">
        <v>179.22020000000001</v>
      </c>
      <c r="AA58" s="1">
        <v>169.09</v>
      </c>
      <c r="AB58" s="1">
        <v>181.4632</v>
      </c>
      <c r="AC58" s="1" t="s">
        <v>50</v>
      </c>
      <c r="AD58" s="1">
        <f t="shared" si="8"/>
        <v>0</v>
      </c>
      <c r="AE58" s="1">
        <f t="shared" si="9"/>
        <v>187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31</v>
      </c>
      <c r="C59" s="1">
        <v>169.41300000000001</v>
      </c>
      <c r="D59" s="1">
        <v>64.882999999999996</v>
      </c>
      <c r="E59" s="1">
        <v>44.14</v>
      </c>
      <c r="F59" s="1">
        <v>169.268</v>
      </c>
      <c r="G59" s="6">
        <v>1</v>
      </c>
      <c r="H59" s="1">
        <v>50</v>
      </c>
      <c r="I59" s="1" t="s">
        <v>32</v>
      </c>
      <c r="J59" s="1">
        <v>43.2</v>
      </c>
      <c r="K59" s="1">
        <f t="shared" si="15"/>
        <v>0.93999999999999773</v>
      </c>
      <c r="L59" s="1"/>
      <c r="M59" s="1"/>
      <c r="N59" s="1"/>
      <c r="O59" s="1">
        <f t="shared" si="4"/>
        <v>8.8279999999999994</v>
      </c>
      <c r="P59" s="5"/>
      <c r="Q59" s="5"/>
      <c r="R59" s="5">
        <f t="shared" si="20"/>
        <v>0</v>
      </c>
      <c r="S59" s="5"/>
      <c r="T59" s="1"/>
      <c r="U59" s="1">
        <f t="shared" si="6"/>
        <v>19.173991844132306</v>
      </c>
      <c r="V59" s="1">
        <f t="shared" si="7"/>
        <v>19.173991844132306</v>
      </c>
      <c r="W59" s="1">
        <v>19.468800000000002</v>
      </c>
      <c r="X59" s="1">
        <v>20.2898</v>
      </c>
      <c r="Y59" s="1">
        <v>25.0974</v>
      </c>
      <c r="Z59" s="1">
        <v>23.729399999999998</v>
      </c>
      <c r="AA59" s="1">
        <v>26.435600000000001</v>
      </c>
      <c r="AB59" s="1">
        <v>30.764199999999999</v>
      </c>
      <c r="AC59" s="21" t="s">
        <v>119</v>
      </c>
      <c r="AD59" s="1">
        <f t="shared" si="8"/>
        <v>0</v>
      </c>
      <c r="AE59" s="1">
        <f t="shared" si="9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101</v>
      </c>
      <c r="B60" s="10" t="s">
        <v>37</v>
      </c>
      <c r="C60" s="10">
        <v>224</v>
      </c>
      <c r="D60" s="10"/>
      <c r="E60" s="10">
        <v>13</v>
      </c>
      <c r="F60" s="10">
        <v>207</v>
      </c>
      <c r="G60" s="11">
        <v>0</v>
      </c>
      <c r="H60" s="10">
        <v>50</v>
      </c>
      <c r="I60" s="10" t="s">
        <v>38</v>
      </c>
      <c r="J60" s="10">
        <v>13</v>
      </c>
      <c r="K60" s="10">
        <f t="shared" ref="K60:K83" si="22">E60-J60</f>
        <v>0</v>
      </c>
      <c r="L60" s="10"/>
      <c r="M60" s="10"/>
      <c r="N60" s="10"/>
      <c r="O60" s="10">
        <f t="shared" si="4"/>
        <v>2.6</v>
      </c>
      <c r="P60" s="12"/>
      <c r="Q60" s="12"/>
      <c r="R60" s="12"/>
      <c r="S60" s="12"/>
      <c r="T60" s="10"/>
      <c r="U60" s="10">
        <f t="shared" si="6"/>
        <v>79.615384615384613</v>
      </c>
      <c r="V60" s="10">
        <f t="shared" si="7"/>
        <v>79.615384615384613</v>
      </c>
      <c r="W60" s="10">
        <v>3</v>
      </c>
      <c r="X60" s="10">
        <v>4.8</v>
      </c>
      <c r="Y60" s="10">
        <v>8.4</v>
      </c>
      <c r="Z60" s="10">
        <v>7.2</v>
      </c>
      <c r="AA60" s="10">
        <v>5.2</v>
      </c>
      <c r="AB60" s="10">
        <v>4.5999999999999996</v>
      </c>
      <c r="AC60" s="14" t="s">
        <v>149</v>
      </c>
      <c r="AD60" s="10">
        <f t="shared" si="8"/>
        <v>0</v>
      </c>
      <c r="AE60" s="10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37</v>
      </c>
      <c r="C61" s="1">
        <v>212.83600000000001</v>
      </c>
      <c r="D61" s="1">
        <v>255.16399999999999</v>
      </c>
      <c r="E61" s="1">
        <v>112</v>
      </c>
      <c r="F61" s="1">
        <v>320</v>
      </c>
      <c r="G61" s="6">
        <v>0.4</v>
      </c>
      <c r="H61" s="1">
        <v>50</v>
      </c>
      <c r="I61" s="1" t="s">
        <v>32</v>
      </c>
      <c r="J61" s="1">
        <v>112</v>
      </c>
      <c r="K61" s="1">
        <f t="shared" si="22"/>
        <v>0</v>
      </c>
      <c r="L61" s="1"/>
      <c r="M61" s="1"/>
      <c r="N61" s="1"/>
      <c r="O61" s="1">
        <f t="shared" ref="O61:O101" si="23">E61/5</f>
        <v>22.4</v>
      </c>
      <c r="P61" s="5"/>
      <c r="Q61" s="5"/>
      <c r="R61" s="5">
        <f t="shared" ref="R61:R68" si="24">P61-Q61</f>
        <v>0</v>
      </c>
      <c r="S61" s="5"/>
      <c r="T61" s="1"/>
      <c r="U61" s="1">
        <f t="shared" ref="U61:U101" si="25">(F61+P61)/O61</f>
        <v>14.285714285714286</v>
      </c>
      <c r="V61" s="1">
        <f t="shared" ref="V61:V101" si="26">F61/O61</f>
        <v>14.285714285714286</v>
      </c>
      <c r="W61" s="1">
        <v>39.4</v>
      </c>
      <c r="X61" s="1">
        <v>40</v>
      </c>
      <c r="Y61" s="1">
        <v>36.4</v>
      </c>
      <c r="Z61" s="1">
        <v>37</v>
      </c>
      <c r="AA61" s="1">
        <v>41.032799999999988</v>
      </c>
      <c r="AB61" s="1">
        <v>40.832799999999999</v>
      </c>
      <c r="AC61" s="1"/>
      <c r="AD61" s="1">
        <f t="shared" si="8"/>
        <v>0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37</v>
      </c>
      <c r="C62" s="1">
        <v>755</v>
      </c>
      <c r="D62" s="1">
        <v>618</v>
      </c>
      <c r="E62" s="1">
        <v>567</v>
      </c>
      <c r="F62" s="1">
        <v>676</v>
      </c>
      <c r="G62" s="6">
        <v>0.4</v>
      </c>
      <c r="H62" s="1">
        <v>40</v>
      </c>
      <c r="I62" s="1" t="s">
        <v>32</v>
      </c>
      <c r="J62" s="1">
        <v>572</v>
      </c>
      <c r="K62" s="1">
        <f t="shared" si="22"/>
        <v>-5</v>
      </c>
      <c r="L62" s="1"/>
      <c r="M62" s="1"/>
      <c r="N62" s="1"/>
      <c r="O62" s="1">
        <f t="shared" si="23"/>
        <v>113.4</v>
      </c>
      <c r="P62" s="5">
        <f t="shared" ref="P62:P66" si="27">10*O62-F62</f>
        <v>458</v>
      </c>
      <c r="Q62" s="5"/>
      <c r="R62" s="5">
        <f t="shared" si="24"/>
        <v>458</v>
      </c>
      <c r="S62" s="5"/>
      <c r="T62" s="1"/>
      <c r="U62" s="1">
        <f t="shared" si="25"/>
        <v>10</v>
      </c>
      <c r="V62" s="1">
        <f t="shared" si="26"/>
        <v>5.9611992945326273</v>
      </c>
      <c r="W62" s="1">
        <v>117.6</v>
      </c>
      <c r="X62" s="1">
        <v>119</v>
      </c>
      <c r="Y62" s="1">
        <v>116.2</v>
      </c>
      <c r="Z62" s="1">
        <v>122.6</v>
      </c>
      <c r="AA62" s="1">
        <v>118.4</v>
      </c>
      <c r="AB62" s="1">
        <v>137.80000000000001</v>
      </c>
      <c r="AC62" s="1"/>
      <c r="AD62" s="1">
        <f t="shared" si="8"/>
        <v>0</v>
      </c>
      <c r="AE62" s="1">
        <f t="shared" si="9"/>
        <v>183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37</v>
      </c>
      <c r="C63" s="1">
        <v>806</v>
      </c>
      <c r="D63" s="1">
        <v>558</v>
      </c>
      <c r="E63" s="1">
        <v>583</v>
      </c>
      <c r="F63" s="1">
        <v>673</v>
      </c>
      <c r="G63" s="6">
        <v>0.4</v>
      </c>
      <c r="H63" s="1">
        <v>40</v>
      </c>
      <c r="I63" s="1" t="s">
        <v>32</v>
      </c>
      <c r="J63" s="1">
        <v>585</v>
      </c>
      <c r="K63" s="1">
        <f t="shared" si="22"/>
        <v>-2</v>
      </c>
      <c r="L63" s="1"/>
      <c r="M63" s="1"/>
      <c r="N63" s="1"/>
      <c r="O63" s="1">
        <f t="shared" si="23"/>
        <v>116.6</v>
      </c>
      <c r="P63" s="5">
        <f t="shared" si="27"/>
        <v>493</v>
      </c>
      <c r="Q63" s="5"/>
      <c r="R63" s="5">
        <f t="shared" si="24"/>
        <v>493</v>
      </c>
      <c r="S63" s="5"/>
      <c r="T63" s="1"/>
      <c r="U63" s="1">
        <f t="shared" si="25"/>
        <v>10</v>
      </c>
      <c r="V63" s="1">
        <f t="shared" si="26"/>
        <v>5.7718696397941684</v>
      </c>
      <c r="W63" s="1">
        <v>104.8</v>
      </c>
      <c r="X63" s="1">
        <v>99.6</v>
      </c>
      <c r="Y63" s="1">
        <v>114</v>
      </c>
      <c r="Z63" s="1">
        <v>119.4</v>
      </c>
      <c r="AA63" s="1">
        <v>112</v>
      </c>
      <c r="AB63" s="1">
        <v>130.6</v>
      </c>
      <c r="AC63" s="1"/>
      <c r="AD63" s="1">
        <f t="shared" si="8"/>
        <v>0</v>
      </c>
      <c r="AE63" s="1">
        <f t="shared" si="9"/>
        <v>197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31</v>
      </c>
      <c r="C64" s="1">
        <v>818.18</v>
      </c>
      <c r="D64" s="1"/>
      <c r="E64" s="1">
        <v>287.32600000000002</v>
      </c>
      <c r="F64" s="1">
        <v>455.84899999999999</v>
      </c>
      <c r="G64" s="6">
        <v>1</v>
      </c>
      <c r="H64" s="1">
        <v>40</v>
      </c>
      <c r="I64" s="1" t="s">
        <v>32</v>
      </c>
      <c r="J64" s="1">
        <v>272.60000000000002</v>
      </c>
      <c r="K64" s="1">
        <f t="shared" si="22"/>
        <v>14.725999999999999</v>
      </c>
      <c r="L64" s="1"/>
      <c r="M64" s="1"/>
      <c r="N64" s="1"/>
      <c r="O64" s="1">
        <f t="shared" si="23"/>
        <v>57.465200000000003</v>
      </c>
      <c r="P64" s="5">
        <f t="shared" si="27"/>
        <v>118.80300000000005</v>
      </c>
      <c r="Q64" s="5"/>
      <c r="R64" s="5">
        <f t="shared" si="24"/>
        <v>118.80300000000005</v>
      </c>
      <c r="S64" s="5"/>
      <c r="T64" s="1"/>
      <c r="U64" s="1">
        <f t="shared" si="25"/>
        <v>10</v>
      </c>
      <c r="V64" s="1">
        <f t="shared" si="26"/>
        <v>7.9326096489701587</v>
      </c>
      <c r="W64" s="1">
        <v>57.237199999999987</v>
      </c>
      <c r="X64" s="1">
        <v>55.682399999999987</v>
      </c>
      <c r="Y64" s="1">
        <v>84.903199999999998</v>
      </c>
      <c r="Z64" s="1">
        <v>91.125599999999991</v>
      </c>
      <c r="AA64" s="1">
        <v>66.056799999999996</v>
      </c>
      <c r="AB64" s="1">
        <v>55.044800000000002</v>
      </c>
      <c r="AC64" s="1"/>
      <c r="AD64" s="1">
        <f t="shared" si="8"/>
        <v>0</v>
      </c>
      <c r="AE64" s="1">
        <f t="shared" si="9"/>
        <v>119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31</v>
      </c>
      <c r="C65" s="1">
        <v>387.24900000000002</v>
      </c>
      <c r="D65" s="1">
        <v>201.94300000000001</v>
      </c>
      <c r="E65" s="1">
        <v>238.982</v>
      </c>
      <c r="F65" s="1">
        <v>292.49200000000002</v>
      </c>
      <c r="G65" s="6">
        <v>1</v>
      </c>
      <c r="H65" s="1">
        <v>40</v>
      </c>
      <c r="I65" s="1" t="s">
        <v>32</v>
      </c>
      <c r="J65" s="1">
        <v>227.2</v>
      </c>
      <c r="K65" s="1">
        <f t="shared" si="22"/>
        <v>11.782000000000011</v>
      </c>
      <c r="L65" s="1"/>
      <c r="M65" s="1"/>
      <c r="N65" s="1"/>
      <c r="O65" s="1">
        <f t="shared" si="23"/>
        <v>47.796399999999998</v>
      </c>
      <c r="P65" s="5">
        <f t="shared" si="27"/>
        <v>185.47199999999998</v>
      </c>
      <c r="Q65" s="5"/>
      <c r="R65" s="5">
        <f t="shared" si="24"/>
        <v>185.47199999999998</v>
      </c>
      <c r="S65" s="5"/>
      <c r="T65" s="1"/>
      <c r="U65" s="1">
        <f t="shared" si="25"/>
        <v>10</v>
      </c>
      <c r="V65" s="1">
        <f t="shared" si="26"/>
        <v>6.1195403837945959</v>
      </c>
      <c r="W65" s="1">
        <v>41.253</v>
      </c>
      <c r="X65" s="1">
        <v>46.809399999999997</v>
      </c>
      <c r="Y65" s="1">
        <v>54.550600000000003</v>
      </c>
      <c r="Z65" s="1">
        <v>49.001800000000003</v>
      </c>
      <c r="AA65" s="1">
        <v>50.190199999999997</v>
      </c>
      <c r="AB65" s="1">
        <v>54.379800000000003</v>
      </c>
      <c r="AC65" s="1"/>
      <c r="AD65" s="1">
        <f t="shared" si="8"/>
        <v>0</v>
      </c>
      <c r="AE65" s="1">
        <f t="shared" si="9"/>
        <v>185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31</v>
      </c>
      <c r="C66" s="1">
        <v>260.238</v>
      </c>
      <c r="D66" s="1">
        <v>180.934</v>
      </c>
      <c r="E66" s="1">
        <v>167.56899999999999</v>
      </c>
      <c r="F66" s="1">
        <v>232.19200000000001</v>
      </c>
      <c r="G66" s="6">
        <v>1</v>
      </c>
      <c r="H66" s="1">
        <v>40</v>
      </c>
      <c r="I66" s="1" t="s">
        <v>32</v>
      </c>
      <c r="J66" s="1">
        <v>163.4</v>
      </c>
      <c r="K66" s="1">
        <f t="shared" si="22"/>
        <v>4.1689999999999827</v>
      </c>
      <c r="L66" s="1"/>
      <c r="M66" s="1"/>
      <c r="N66" s="1"/>
      <c r="O66" s="1">
        <f t="shared" si="23"/>
        <v>33.513799999999996</v>
      </c>
      <c r="P66" s="5">
        <f t="shared" si="27"/>
        <v>102.94599999999997</v>
      </c>
      <c r="Q66" s="5"/>
      <c r="R66" s="5">
        <f t="shared" si="24"/>
        <v>102.94599999999997</v>
      </c>
      <c r="S66" s="5"/>
      <c r="T66" s="1"/>
      <c r="U66" s="1">
        <f t="shared" si="25"/>
        <v>10</v>
      </c>
      <c r="V66" s="1">
        <f t="shared" si="26"/>
        <v>6.9282504520525885</v>
      </c>
      <c r="W66" s="1">
        <v>30.4526</v>
      </c>
      <c r="X66" s="1">
        <v>29.145600000000002</v>
      </c>
      <c r="Y66" s="1">
        <v>4.2118000000000002</v>
      </c>
      <c r="Z66" s="1">
        <v>0</v>
      </c>
      <c r="AA66" s="1">
        <v>0</v>
      </c>
      <c r="AB66" s="1">
        <v>0</v>
      </c>
      <c r="AC66" s="1" t="s">
        <v>108</v>
      </c>
      <c r="AD66" s="1">
        <f t="shared" si="8"/>
        <v>0</v>
      </c>
      <c r="AE66" s="1">
        <f t="shared" si="9"/>
        <v>103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31</v>
      </c>
      <c r="C67" s="1">
        <v>83.486999999999995</v>
      </c>
      <c r="D67" s="1">
        <v>125.64700000000001</v>
      </c>
      <c r="E67" s="1">
        <v>37.881999999999998</v>
      </c>
      <c r="F67" s="1">
        <v>152.61600000000001</v>
      </c>
      <c r="G67" s="6">
        <v>1</v>
      </c>
      <c r="H67" s="1">
        <v>30</v>
      </c>
      <c r="I67" s="1" t="s">
        <v>32</v>
      </c>
      <c r="J67" s="1">
        <v>72.3</v>
      </c>
      <c r="K67" s="1">
        <f t="shared" si="22"/>
        <v>-34.417999999999999</v>
      </c>
      <c r="L67" s="1"/>
      <c r="M67" s="1"/>
      <c r="N67" s="1"/>
      <c r="O67" s="1">
        <f t="shared" si="23"/>
        <v>7.5763999999999996</v>
      </c>
      <c r="P67" s="5"/>
      <c r="Q67" s="5"/>
      <c r="R67" s="5">
        <f t="shared" si="24"/>
        <v>0</v>
      </c>
      <c r="S67" s="5"/>
      <c r="T67" s="1"/>
      <c r="U67" s="1">
        <f t="shared" si="25"/>
        <v>20.143603822395864</v>
      </c>
      <c r="V67" s="1">
        <f t="shared" si="26"/>
        <v>20.143603822395864</v>
      </c>
      <c r="W67" s="1">
        <v>14.9048</v>
      </c>
      <c r="X67" s="1">
        <v>14.301</v>
      </c>
      <c r="Y67" s="1">
        <v>7.6546000000000003</v>
      </c>
      <c r="Z67" s="1">
        <v>4.9792000000000014</v>
      </c>
      <c r="AA67" s="1">
        <v>9.3672000000000004</v>
      </c>
      <c r="AB67" s="1">
        <v>14.079000000000001</v>
      </c>
      <c r="AC67" s="21" t="s">
        <v>119</v>
      </c>
      <c r="AD67" s="1">
        <f t="shared" si="8"/>
        <v>0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37</v>
      </c>
      <c r="C68" s="1">
        <v>86</v>
      </c>
      <c r="D68" s="1">
        <v>24</v>
      </c>
      <c r="E68" s="1">
        <v>65</v>
      </c>
      <c r="F68" s="1">
        <v>44</v>
      </c>
      <c r="G68" s="6">
        <v>0.6</v>
      </c>
      <c r="H68" s="1">
        <v>60</v>
      </c>
      <c r="I68" s="1" t="s">
        <v>32</v>
      </c>
      <c r="J68" s="1">
        <v>69</v>
      </c>
      <c r="K68" s="1">
        <f t="shared" si="22"/>
        <v>-4</v>
      </c>
      <c r="L68" s="1"/>
      <c r="M68" s="1"/>
      <c r="N68" s="1"/>
      <c r="O68" s="1">
        <f t="shared" si="23"/>
        <v>13</v>
      </c>
      <c r="P68" s="5">
        <f>9*O68-F68</f>
        <v>73</v>
      </c>
      <c r="Q68" s="5"/>
      <c r="R68" s="5">
        <f t="shared" si="24"/>
        <v>73</v>
      </c>
      <c r="S68" s="5"/>
      <c r="T68" s="1"/>
      <c r="U68" s="1">
        <f t="shared" si="25"/>
        <v>9</v>
      </c>
      <c r="V68" s="1">
        <f t="shared" si="26"/>
        <v>3.3846153846153846</v>
      </c>
      <c r="W68" s="1">
        <v>8</v>
      </c>
      <c r="X68" s="1">
        <v>8</v>
      </c>
      <c r="Y68" s="1">
        <v>4.5999999999999996</v>
      </c>
      <c r="Z68" s="1">
        <v>4.5999999999999996</v>
      </c>
      <c r="AA68" s="1">
        <v>8</v>
      </c>
      <c r="AB68" s="1">
        <v>8</v>
      </c>
      <c r="AC68" s="1" t="s">
        <v>42</v>
      </c>
      <c r="AD68" s="1">
        <f t="shared" si="8"/>
        <v>0</v>
      </c>
      <c r="AE68" s="1">
        <f t="shared" si="9"/>
        <v>44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111</v>
      </c>
      <c r="B69" s="15" t="s">
        <v>37</v>
      </c>
      <c r="C69" s="15"/>
      <c r="D69" s="15"/>
      <c r="E69" s="15"/>
      <c r="F69" s="15"/>
      <c r="G69" s="16">
        <v>0</v>
      </c>
      <c r="H69" s="15">
        <v>50</v>
      </c>
      <c r="I69" s="15" t="s">
        <v>32</v>
      </c>
      <c r="J69" s="15"/>
      <c r="K69" s="15">
        <f t="shared" si="22"/>
        <v>0</v>
      </c>
      <c r="L69" s="15"/>
      <c r="M69" s="15"/>
      <c r="N69" s="15"/>
      <c r="O69" s="15">
        <f t="shared" si="23"/>
        <v>0</v>
      </c>
      <c r="P69" s="17"/>
      <c r="Q69" s="17"/>
      <c r="R69" s="17"/>
      <c r="S69" s="17"/>
      <c r="T69" s="15"/>
      <c r="U69" s="15" t="e">
        <f t="shared" si="25"/>
        <v>#DIV/0!</v>
      </c>
      <c r="V69" s="15" t="e">
        <f t="shared" si="26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 t="s">
        <v>47</v>
      </c>
      <c r="AD69" s="15">
        <f t="shared" si="8"/>
        <v>0</v>
      </c>
      <c r="AE69" s="15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112</v>
      </c>
      <c r="B70" s="15" t="s">
        <v>37</v>
      </c>
      <c r="C70" s="15">
        <v>330</v>
      </c>
      <c r="D70" s="15"/>
      <c r="E70" s="15">
        <v>43</v>
      </c>
      <c r="F70" s="15">
        <v>254</v>
      </c>
      <c r="G70" s="16">
        <v>0</v>
      </c>
      <c r="H70" s="15">
        <v>50</v>
      </c>
      <c r="I70" s="15" t="s">
        <v>32</v>
      </c>
      <c r="J70" s="15">
        <v>43</v>
      </c>
      <c r="K70" s="15">
        <f t="shared" si="22"/>
        <v>0</v>
      </c>
      <c r="L70" s="15"/>
      <c r="M70" s="15"/>
      <c r="N70" s="15"/>
      <c r="O70" s="15">
        <f t="shared" si="23"/>
        <v>8.6</v>
      </c>
      <c r="P70" s="17"/>
      <c r="Q70" s="17"/>
      <c r="R70" s="17"/>
      <c r="S70" s="17"/>
      <c r="T70" s="15"/>
      <c r="U70" s="15">
        <f t="shared" si="25"/>
        <v>29.534883720930235</v>
      </c>
      <c r="V70" s="15">
        <f t="shared" si="26"/>
        <v>29.534883720930235</v>
      </c>
      <c r="W70" s="15">
        <v>16.2</v>
      </c>
      <c r="X70" s="15">
        <v>11.4</v>
      </c>
      <c r="Y70" s="15">
        <v>7.2</v>
      </c>
      <c r="Z70" s="15">
        <v>8.8000000000000007</v>
      </c>
      <c r="AA70" s="15">
        <v>6</v>
      </c>
      <c r="AB70" s="15">
        <v>7</v>
      </c>
      <c r="AC70" s="13" t="s">
        <v>69</v>
      </c>
      <c r="AD70" s="15">
        <f t="shared" si="8"/>
        <v>0</v>
      </c>
      <c r="AE70" s="15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113</v>
      </c>
      <c r="B71" s="15" t="s">
        <v>37</v>
      </c>
      <c r="C71" s="15"/>
      <c r="D71" s="15"/>
      <c r="E71" s="15"/>
      <c r="F71" s="15"/>
      <c r="G71" s="16">
        <v>0</v>
      </c>
      <c r="H71" s="15">
        <v>30</v>
      </c>
      <c r="I71" s="15" t="s">
        <v>32</v>
      </c>
      <c r="J71" s="15"/>
      <c r="K71" s="15">
        <f t="shared" si="22"/>
        <v>0</v>
      </c>
      <c r="L71" s="15"/>
      <c r="M71" s="15"/>
      <c r="N71" s="15"/>
      <c r="O71" s="15">
        <f t="shared" si="23"/>
        <v>0</v>
      </c>
      <c r="P71" s="17"/>
      <c r="Q71" s="17"/>
      <c r="R71" s="17"/>
      <c r="S71" s="17"/>
      <c r="T71" s="15"/>
      <c r="U71" s="15" t="e">
        <f t="shared" si="25"/>
        <v>#DIV/0!</v>
      </c>
      <c r="V71" s="15" t="e">
        <f t="shared" si="26"/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 t="s">
        <v>47</v>
      </c>
      <c r="AD71" s="15">
        <f t="shared" ref="AD71:AD101" si="28">ROUND(Q71*G71,0)</f>
        <v>0</v>
      </c>
      <c r="AE71" s="15">
        <f t="shared" ref="AE71:AE101" si="29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114</v>
      </c>
      <c r="B72" s="1" t="s">
        <v>37</v>
      </c>
      <c r="C72" s="1">
        <v>151</v>
      </c>
      <c r="D72" s="1">
        <v>124</v>
      </c>
      <c r="E72" s="1">
        <v>88</v>
      </c>
      <c r="F72" s="1">
        <v>141</v>
      </c>
      <c r="G72" s="6">
        <v>0.6</v>
      </c>
      <c r="H72" s="1">
        <v>55</v>
      </c>
      <c r="I72" s="1" t="s">
        <v>32</v>
      </c>
      <c r="J72" s="1">
        <v>100</v>
      </c>
      <c r="K72" s="1">
        <f t="shared" si="22"/>
        <v>-12</v>
      </c>
      <c r="L72" s="1"/>
      <c r="M72" s="1"/>
      <c r="N72" s="1"/>
      <c r="O72" s="1">
        <f t="shared" si="23"/>
        <v>17.600000000000001</v>
      </c>
      <c r="P72" s="5">
        <f>10*O72-F72</f>
        <v>35</v>
      </c>
      <c r="Q72" s="5"/>
      <c r="R72" s="5">
        <f>P72-Q72</f>
        <v>35</v>
      </c>
      <c r="S72" s="5"/>
      <c r="T72" s="1"/>
      <c r="U72" s="1">
        <f t="shared" si="25"/>
        <v>10</v>
      </c>
      <c r="V72" s="1">
        <f t="shared" si="26"/>
        <v>8.0113636363636349</v>
      </c>
      <c r="W72" s="1">
        <v>19.600000000000001</v>
      </c>
      <c r="X72" s="1">
        <v>20.8</v>
      </c>
      <c r="Y72" s="1">
        <v>18</v>
      </c>
      <c r="Z72" s="1">
        <v>19.399999999999999</v>
      </c>
      <c r="AA72" s="1">
        <v>21</v>
      </c>
      <c r="AB72" s="1">
        <v>20.2</v>
      </c>
      <c r="AC72" s="1" t="s">
        <v>42</v>
      </c>
      <c r="AD72" s="1">
        <f t="shared" si="28"/>
        <v>0</v>
      </c>
      <c r="AE72" s="1">
        <f t="shared" si="29"/>
        <v>21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115</v>
      </c>
      <c r="B73" s="15" t="s">
        <v>37</v>
      </c>
      <c r="C73" s="15">
        <v>112</v>
      </c>
      <c r="D73" s="15"/>
      <c r="E73" s="15"/>
      <c r="F73" s="15"/>
      <c r="G73" s="16">
        <v>0</v>
      </c>
      <c r="H73" s="15">
        <v>40</v>
      </c>
      <c r="I73" s="15" t="s">
        <v>32</v>
      </c>
      <c r="J73" s="15"/>
      <c r="K73" s="15">
        <f t="shared" si="22"/>
        <v>0</v>
      </c>
      <c r="L73" s="15"/>
      <c r="M73" s="15"/>
      <c r="N73" s="15"/>
      <c r="O73" s="15">
        <f t="shared" si="23"/>
        <v>0</v>
      </c>
      <c r="P73" s="17"/>
      <c r="Q73" s="17"/>
      <c r="R73" s="17"/>
      <c r="S73" s="17"/>
      <c r="T73" s="15"/>
      <c r="U73" s="15" t="e">
        <f t="shared" si="25"/>
        <v>#DIV/0!</v>
      </c>
      <c r="V73" s="15" t="e">
        <f t="shared" si="26"/>
        <v>#DIV/0!</v>
      </c>
      <c r="W73" s="15">
        <v>0</v>
      </c>
      <c r="X73" s="15">
        <v>0</v>
      </c>
      <c r="Y73" s="15">
        <v>0</v>
      </c>
      <c r="Z73" s="15">
        <v>0.4</v>
      </c>
      <c r="AA73" s="15">
        <v>0.4</v>
      </c>
      <c r="AB73" s="15">
        <v>0</v>
      </c>
      <c r="AC73" s="18" t="s">
        <v>47</v>
      </c>
      <c r="AD73" s="15">
        <f t="shared" si="28"/>
        <v>0</v>
      </c>
      <c r="AE73" s="15">
        <f t="shared" si="29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37</v>
      </c>
      <c r="C74" s="1">
        <v>106</v>
      </c>
      <c r="D74" s="1">
        <v>12</v>
      </c>
      <c r="E74" s="1">
        <v>55</v>
      </c>
      <c r="F74" s="1">
        <v>49</v>
      </c>
      <c r="G74" s="6">
        <v>0.4</v>
      </c>
      <c r="H74" s="1">
        <v>50</v>
      </c>
      <c r="I74" s="1" t="s">
        <v>32</v>
      </c>
      <c r="J74" s="1">
        <v>55</v>
      </c>
      <c r="K74" s="1">
        <f t="shared" si="22"/>
        <v>0</v>
      </c>
      <c r="L74" s="1"/>
      <c r="M74" s="1"/>
      <c r="N74" s="1"/>
      <c r="O74" s="1">
        <f t="shared" si="23"/>
        <v>11</v>
      </c>
      <c r="P74" s="5">
        <f>9*O74-F74</f>
        <v>50</v>
      </c>
      <c r="Q74" s="5"/>
      <c r="R74" s="5">
        <f t="shared" ref="R74:R79" si="30">P74-Q74</f>
        <v>50</v>
      </c>
      <c r="S74" s="5"/>
      <c r="T74" s="1"/>
      <c r="U74" s="1">
        <f t="shared" si="25"/>
        <v>9</v>
      </c>
      <c r="V74" s="1">
        <f t="shared" si="26"/>
        <v>4.4545454545454541</v>
      </c>
      <c r="W74" s="1">
        <v>8.4</v>
      </c>
      <c r="X74" s="1">
        <v>8.1999999999999993</v>
      </c>
      <c r="Y74" s="1">
        <v>7.2</v>
      </c>
      <c r="Z74" s="1">
        <v>6.6</v>
      </c>
      <c r="AA74" s="1">
        <v>14.8</v>
      </c>
      <c r="AB74" s="1">
        <v>15.8</v>
      </c>
      <c r="AC74" s="1" t="s">
        <v>42</v>
      </c>
      <c r="AD74" s="1">
        <f t="shared" si="28"/>
        <v>0</v>
      </c>
      <c r="AE74" s="1">
        <f t="shared" si="29"/>
        <v>20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9" t="s">
        <v>117</v>
      </c>
      <c r="B75" s="1" t="s">
        <v>37</v>
      </c>
      <c r="C75" s="1"/>
      <c r="D75" s="1"/>
      <c r="E75" s="1"/>
      <c r="F75" s="1"/>
      <c r="G75" s="6">
        <v>0.11</v>
      </c>
      <c r="H75" s="1">
        <v>150</v>
      </c>
      <c r="I75" s="1" t="s">
        <v>32</v>
      </c>
      <c r="J75" s="1"/>
      <c r="K75" s="1">
        <f t="shared" si="22"/>
        <v>0</v>
      </c>
      <c r="L75" s="1"/>
      <c r="M75" s="1"/>
      <c r="N75" s="1"/>
      <c r="O75" s="1">
        <f t="shared" si="23"/>
        <v>0</v>
      </c>
      <c r="P75" s="20">
        <v>20</v>
      </c>
      <c r="Q75" s="5"/>
      <c r="R75" s="5">
        <f t="shared" si="30"/>
        <v>20</v>
      </c>
      <c r="S75" s="5"/>
      <c r="T75" s="1"/>
      <c r="U75" s="1" t="e">
        <f t="shared" si="25"/>
        <v>#DIV/0!</v>
      </c>
      <c r="V75" s="1" t="e">
        <f t="shared" si="26"/>
        <v>#DIV/0!</v>
      </c>
      <c r="W75" s="1">
        <v>0</v>
      </c>
      <c r="X75" s="1">
        <v>0</v>
      </c>
      <c r="Y75" s="1">
        <v>-0.4</v>
      </c>
      <c r="Z75" s="1">
        <v>-0.4</v>
      </c>
      <c r="AA75" s="1">
        <v>-0.2</v>
      </c>
      <c r="AB75" s="1">
        <v>-0.2</v>
      </c>
      <c r="AC75" s="19" t="s">
        <v>36</v>
      </c>
      <c r="AD75" s="1">
        <f t="shared" si="28"/>
        <v>0</v>
      </c>
      <c r="AE75" s="1">
        <f t="shared" si="29"/>
        <v>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37</v>
      </c>
      <c r="C76" s="1">
        <v>36</v>
      </c>
      <c r="D76" s="1"/>
      <c r="E76" s="1">
        <v>-1</v>
      </c>
      <c r="F76" s="1">
        <v>9</v>
      </c>
      <c r="G76" s="6">
        <v>0.06</v>
      </c>
      <c r="H76" s="1">
        <v>60</v>
      </c>
      <c r="I76" s="1" t="s">
        <v>32</v>
      </c>
      <c r="J76" s="1">
        <v>15</v>
      </c>
      <c r="K76" s="1">
        <f t="shared" si="22"/>
        <v>-16</v>
      </c>
      <c r="L76" s="1"/>
      <c r="M76" s="1"/>
      <c r="N76" s="1"/>
      <c r="O76" s="1">
        <f t="shared" si="23"/>
        <v>-0.2</v>
      </c>
      <c r="P76" s="5"/>
      <c r="Q76" s="5"/>
      <c r="R76" s="5">
        <f t="shared" si="30"/>
        <v>0</v>
      </c>
      <c r="S76" s="5"/>
      <c r="T76" s="1"/>
      <c r="U76" s="1">
        <f t="shared" si="25"/>
        <v>-45</v>
      </c>
      <c r="V76" s="1">
        <f t="shared" si="26"/>
        <v>-45</v>
      </c>
      <c r="W76" s="1">
        <v>0.8</v>
      </c>
      <c r="X76" s="1">
        <v>2.2000000000000002</v>
      </c>
      <c r="Y76" s="1">
        <v>4.2</v>
      </c>
      <c r="Z76" s="1">
        <v>3.2</v>
      </c>
      <c r="AA76" s="1">
        <v>2.6</v>
      </c>
      <c r="AB76" s="1">
        <v>2.8</v>
      </c>
      <c r="AC76" s="21" t="s">
        <v>119</v>
      </c>
      <c r="AD76" s="1">
        <f t="shared" si="28"/>
        <v>0</v>
      </c>
      <c r="AE76" s="1">
        <f t="shared" si="29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37</v>
      </c>
      <c r="C77" s="1">
        <v>9</v>
      </c>
      <c r="D77" s="1">
        <v>60</v>
      </c>
      <c r="E77" s="1">
        <v>9</v>
      </c>
      <c r="F77" s="1">
        <v>60</v>
      </c>
      <c r="G77" s="6">
        <v>0.15</v>
      </c>
      <c r="H77" s="1">
        <v>60</v>
      </c>
      <c r="I77" s="1" t="s">
        <v>32</v>
      </c>
      <c r="J77" s="1">
        <v>7</v>
      </c>
      <c r="K77" s="1">
        <f t="shared" si="22"/>
        <v>2</v>
      </c>
      <c r="L77" s="1"/>
      <c r="M77" s="1"/>
      <c r="N77" s="1"/>
      <c r="O77" s="1">
        <f t="shared" si="23"/>
        <v>1.8</v>
      </c>
      <c r="P77" s="5"/>
      <c r="Q77" s="5"/>
      <c r="R77" s="5">
        <f t="shared" si="30"/>
        <v>0</v>
      </c>
      <c r="S77" s="5"/>
      <c r="T77" s="1"/>
      <c r="U77" s="1">
        <f t="shared" si="25"/>
        <v>33.333333333333336</v>
      </c>
      <c r="V77" s="1">
        <f t="shared" si="26"/>
        <v>33.333333333333336</v>
      </c>
      <c r="W77" s="1">
        <v>3</v>
      </c>
      <c r="X77" s="1">
        <v>1.6</v>
      </c>
      <c r="Y77" s="1">
        <v>1.4</v>
      </c>
      <c r="Z77" s="1">
        <v>1.8</v>
      </c>
      <c r="AA77" s="1">
        <v>1</v>
      </c>
      <c r="AB77" s="1">
        <v>0.6</v>
      </c>
      <c r="AC77" s="13" t="s">
        <v>86</v>
      </c>
      <c r="AD77" s="1">
        <f t="shared" si="28"/>
        <v>0</v>
      </c>
      <c r="AE77" s="1">
        <f t="shared" si="29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37</v>
      </c>
      <c r="C78" s="1">
        <v>21</v>
      </c>
      <c r="D78" s="1"/>
      <c r="E78" s="1">
        <v>2</v>
      </c>
      <c r="F78" s="1">
        <v>15</v>
      </c>
      <c r="G78" s="6">
        <v>0.4</v>
      </c>
      <c r="H78" s="1">
        <v>55</v>
      </c>
      <c r="I78" s="1" t="s">
        <v>32</v>
      </c>
      <c r="J78" s="1">
        <v>2</v>
      </c>
      <c r="K78" s="1">
        <f t="shared" si="22"/>
        <v>0</v>
      </c>
      <c r="L78" s="1"/>
      <c r="M78" s="1"/>
      <c r="N78" s="1"/>
      <c r="O78" s="1">
        <f t="shared" si="23"/>
        <v>0.4</v>
      </c>
      <c r="P78" s="5"/>
      <c r="Q78" s="5"/>
      <c r="R78" s="5">
        <f t="shared" si="30"/>
        <v>0</v>
      </c>
      <c r="S78" s="5"/>
      <c r="T78" s="1"/>
      <c r="U78" s="1">
        <f t="shared" si="25"/>
        <v>37.5</v>
      </c>
      <c r="V78" s="1">
        <f t="shared" si="26"/>
        <v>37.5</v>
      </c>
      <c r="W78" s="1">
        <v>1.4</v>
      </c>
      <c r="X78" s="1">
        <v>1.6</v>
      </c>
      <c r="Y78" s="1">
        <v>1.6</v>
      </c>
      <c r="Z78" s="1">
        <v>1.4</v>
      </c>
      <c r="AA78" s="1">
        <v>1.6</v>
      </c>
      <c r="AB78" s="1">
        <v>2.4</v>
      </c>
      <c r="AC78" s="21" t="s">
        <v>119</v>
      </c>
      <c r="AD78" s="1">
        <f t="shared" si="28"/>
        <v>0</v>
      </c>
      <c r="AE78" s="1">
        <f t="shared" si="29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31</v>
      </c>
      <c r="C79" s="1">
        <v>520.78300000000002</v>
      </c>
      <c r="D79" s="1"/>
      <c r="E79" s="1">
        <v>9.27</v>
      </c>
      <c r="F79" s="1">
        <v>13.428000000000001</v>
      </c>
      <c r="G79" s="6">
        <v>1</v>
      </c>
      <c r="H79" s="1">
        <v>55</v>
      </c>
      <c r="I79" s="1" t="s">
        <v>32</v>
      </c>
      <c r="J79" s="1">
        <v>9.1</v>
      </c>
      <c r="K79" s="1">
        <f t="shared" si="22"/>
        <v>0.16999999999999993</v>
      </c>
      <c r="L79" s="1"/>
      <c r="M79" s="1"/>
      <c r="N79" s="1"/>
      <c r="O79" s="1">
        <f t="shared" si="23"/>
        <v>1.8539999999999999</v>
      </c>
      <c r="P79" s="5">
        <f t="shared" ref="P79" si="31">10*O79-F79</f>
        <v>5.1119999999999983</v>
      </c>
      <c r="Q79" s="5"/>
      <c r="R79" s="5">
        <f t="shared" si="30"/>
        <v>5.1119999999999983</v>
      </c>
      <c r="S79" s="5"/>
      <c r="T79" s="1"/>
      <c r="U79" s="1">
        <f t="shared" si="25"/>
        <v>10</v>
      </c>
      <c r="V79" s="1">
        <f t="shared" si="26"/>
        <v>7.242718446601943</v>
      </c>
      <c r="W79" s="1">
        <v>0</v>
      </c>
      <c r="X79" s="1">
        <v>0.57879999999999998</v>
      </c>
      <c r="Y79" s="1">
        <v>0.86639999999999995</v>
      </c>
      <c r="Z79" s="1">
        <v>0.5766</v>
      </c>
      <c r="AA79" s="1">
        <v>2.5512000000000001</v>
      </c>
      <c r="AB79" s="1">
        <v>3.0861999999999998</v>
      </c>
      <c r="AC79" s="14" t="s">
        <v>86</v>
      </c>
      <c r="AD79" s="1">
        <f t="shared" si="28"/>
        <v>0</v>
      </c>
      <c r="AE79" s="1">
        <f t="shared" si="29"/>
        <v>5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123</v>
      </c>
      <c r="B80" s="10" t="s">
        <v>37</v>
      </c>
      <c r="C80" s="10">
        <v>17</v>
      </c>
      <c r="D80" s="10"/>
      <c r="E80" s="10">
        <v>4</v>
      </c>
      <c r="F80" s="10">
        <v>11</v>
      </c>
      <c r="G80" s="11">
        <v>0</v>
      </c>
      <c r="H80" s="10">
        <v>55</v>
      </c>
      <c r="I80" s="10" t="s">
        <v>38</v>
      </c>
      <c r="J80" s="10">
        <v>4</v>
      </c>
      <c r="K80" s="10">
        <f t="shared" si="22"/>
        <v>0</v>
      </c>
      <c r="L80" s="10"/>
      <c r="M80" s="10"/>
      <c r="N80" s="10"/>
      <c r="O80" s="10">
        <f t="shared" si="23"/>
        <v>0.8</v>
      </c>
      <c r="P80" s="12"/>
      <c r="Q80" s="12"/>
      <c r="R80" s="12"/>
      <c r="S80" s="12"/>
      <c r="T80" s="10"/>
      <c r="U80" s="10">
        <f t="shared" si="25"/>
        <v>13.75</v>
      </c>
      <c r="V80" s="10">
        <f t="shared" si="26"/>
        <v>13.75</v>
      </c>
      <c r="W80" s="10">
        <v>1.4</v>
      </c>
      <c r="X80" s="10">
        <v>1.6</v>
      </c>
      <c r="Y80" s="10">
        <v>1.2</v>
      </c>
      <c r="Z80" s="10">
        <v>1</v>
      </c>
      <c r="AA80" s="10">
        <v>2</v>
      </c>
      <c r="AB80" s="10">
        <v>3.2</v>
      </c>
      <c r="AC80" s="14" t="s">
        <v>150</v>
      </c>
      <c r="AD80" s="10">
        <f t="shared" si="28"/>
        <v>0</v>
      </c>
      <c r="AE80" s="10">
        <f t="shared" si="29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31</v>
      </c>
      <c r="C81" s="1">
        <v>151.488</v>
      </c>
      <c r="D81" s="1">
        <v>100.658</v>
      </c>
      <c r="E81" s="1">
        <v>76.448999999999998</v>
      </c>
      <c r="F81" s="1">
        <v>144.75200000000001</v>
      </c>
      <c r="G81" s="6">
        <v>1</v>
      </c>
      <c r="H81" s="1">
        <v>50</v>
      </c>
      <c r="I81" s="1" t="s">
        <v>32</v>
      </c>
      <c r="J81" s="1">
        <v>74.099999999999994</v>
      </c>
      <c r="K81" s="1">
        <f t="shared" si="22"/>
        <v>2.3490000000000038</v>
      </c>
      <c r="L81" s="1"/>
      <c r="M81" s="1"/>
      <c r="N81" s="1"/>
      <c r="O81" s="1">
        <f t="shared" si="23"/>
        <v>15.2898</v>
      </c>
      <c r="P81" s="5">
        <f t="shared" ref="P81" si="32">10*O81-F81</f>
        <v>8.1459999999999866</v>
      </c>
      <c r="Q81" s="5"/>
      <c r="R81" s="5">
        <f t="shared" ref="R81:R84" si="33">P81-Q81</f>
        <v>8.1459999999999866</v>
      </c>
      <c r="S81" s="5"/>
      <c r="T81" s="1"/>
      <c r="U81" s="1">
        <f t="shared" si="25"/>
        <v>10</v>
      </c>
      <c r="V81" s="1">
        <f t="shared" si="26"/>
        <v>9.4672265170244216</v>
      </c>
      <c r="W81" s="1">
        <v>17.5154</v>
      </c>
      <c r="X81" s="1">
        <v>15.890599999999999</v>
      </c>
      <c r="Y81" s="1">
        <v>18.025400000000001</v>
      </c>
      <c r="Z81" s="1">
        <v>18.519600000000001</v>
      </c>
      <c r="AA81" s="1">
        <v>15.9604</v>
      </c>
      <c r="AB81" s="1">
        <v>17.9238</v>
      </c>
      <c r="AC81" s="1"/>
      <c r="AD81" s="1">
        <f t="shared" si="28"/>
        <v>0</v>
      </c>
      <c r="AE81" s="1">
        <f t="shared" si="29"/>
        <v>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37</v>
      </c>
      <c r="C82" s="1">
        <v>29</v>
      </c>
      <c r="D82" s="1"/>
      <c r="E82" s="1">
        <v>3</v>
      </c>
      <c r="F82" s="1">
        <v>24</v>
      </c>
      <c r="G82" s="6">
        <v>0.2</v>
      </c>
      <c r="H82" s="1">
        <v>40</v>
      </c>
      <c r="I82" s="1" t="s">
        <v>32</v>
      </c>
      <c r="J82" s="1">
        <v>3</v>
      </c>
      <c r="K82" s="1">
        <f t="shared" si="22"/>
        <v>0</v>
      </c>
      <c r="L82" s="1"/>
      <c r="M82" s="1"/>
      <c r="N82" s="1"/>
      <c r="O82" s="1">
        <f t="shared" si="23"/>
        <v>0.6</v>
      </c>
      <c r="P82" s="5"/>
      <c r="Q82" s="5"/>
      <c r="R82" s="5">
        <f t="shared" si="33"/>
        <v>0</v>
      </c>
      <c r="S82" s="5"/>
      <c r="T82" s="1"/>
      <c r="U82" s="1">
        <f t="shared" si="25"/>
        <v>40</v>
      </c>
      <c r="V82" s="1">
        <f t="shared" si="26"/>
        <v>40</v>
      </c>
      <c r="W82" s="1">
        <v>0.6</v>
      </c>
      <c r="X82" s="1">
        <v>0.4</v>
      </c>
      <c r="Y82" s="1">
        <v>1.6</v>
      </c>
      <c r="Z82" s="1">
        <v>2.6</v>
      </c>
      <c r="AA82" s="1">
        <v>1</v>
      </c>
      <c r="AB82" s="1">
        <v>0.2</v>
      </c>
      <c r="AC82" s="21" t="s">
        <v>119</v>
      </c>
      <c r="AD82" s="1">
        <f t="shared" si="28"/>
        <v>0</v>
      </c>
      <c r="AE82" s="1">
        <f t="shared" si="29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37</v>
      </c>
      <c r="C83" s="1">
        <v>40</v>
      </c>
      <c r="D83" s="1"/>
      <c r="E83" s="1">
        <v>2</v>
      </c>
      <c r="F83" s="1">
        <v>35</v>
      </c>
      <c r="G83" s="6">
        <v>0.2</v>
      </c>
      <c r="H83" s="1">
        <v>35</v>
      </c>
      <c r="I83" s="1" t="s">
        <v>32</v>
      </c>
      <c r="J83" s="1">
        <v>7</v>
      </c>
      <c r="K83" s="1">
        <f t="shared" si="22"/>
        <v>-5</v>
      </c>
      <c r="L83" s="1"/>
      <c r="M83" s="1"/>
      <c r="N83" s="1"/>
      <c r="O83" s="1">
        <f t="shared" si="23"/>
        <v>0.4</v>
      </c>
      <c r="P83" s="5"/>
      <c r="Q83" s="5"/>
      <c r="R83" s="5">
        <f t="shared" si="33"/>
        <v>0</v>
      </c>
      <c r="S83" s="5"/>
      <c r="T83" s="1"/>
      <c r="U83" s="1">
        <f t="shared" si="25"/>
        <v>87.5</v>
      </c>
      <c r="V83" s="1">
        <f t="shared" si="26"/>
        <v>87.5</v>
      </c>
      <c r="W83" s="1">
        <v>0.2</v>
      </c>
      <c r="X83" s="1">
        <v>0.8</v>
      </c>
      <c r="Y83" s="1">
        <v>4.4000000000000004</v>
      </c>
      <c r="Z83" s="1">
        <v>4.5999999999999996</v>
      </c>
      <c r="AA83" s="1">
        <v>2.2000000000000002</v>
      </c>
      <c r="AB83" s="1">
        <v>1.6</v>
      </c>
      <c r="AC83" s="21" t="s">
        <v>119</v>
      </c>
      <c r="AD83" s="1">
        <f t="shared" si="28"/>
        <v>0</v>
      </c>
      <c r="AE83" s="1">
        <f t="shared" si="29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31</v>
      </c>
      <c r="C84" s="1">
        <v>2150.6509999999998</v>
      </c>
      <c r="D84" s="1">
        <v>784.21</v>
      </c>
      <c r="E84" s="1">
        <v>900.22699999999998</v>
      </c>
      <c r="F84" s="1">
        <v>1798.8409999999999</v>
      </c>
      <c r="G84" s="6">
        <v>1</v>
      </c>
      <c r="H84" s="1">
        <v>60</v>
      </c>
      <c r="I84" s="1" t="s">
        <v>32</v>
      </c>
      <c r="J84" s="1">
        <v>887.3</v>
      </c>
      <c r="K84" s="1">
        <f t="shared" ref="K84:K101" si="34">E84-J84</f>
        <v>12.927000000000021</v>
      </c>
      <c r="L84" s="1"/>
      <c r="M84" s="1"/>
      <c r="N84" s="1"/>
      <c r="O84" s="1">
        <f t="shared" si="23"/>
        <v>180.0454</v>
      </c>
      <c r="P84" s="5"/>
      <c r="Q84" s="5"/>
      <c r="R84" s="5">
        <f t="shared" si="33"/>
        <v>0</v>
      </c>
      <c r="S84" s="5"/>
      <c r="T84" s="1"/>
      <c r="U84" s="1">
        <f t="shared" si="25"/>
        <v>9.9910411485103197</v>
      </c>
      <c r="V84" s="1">
        <f t="shared" si="26"/>
        <v>9.9910411485103197</v>
      </c>
      <c r="W84" s="1">
        <v>277.60500000000002</v>
      </c>
      <c r="X84" s="1">
        <v>288.07479999999998</v>
      </c>
      <c r="Y84" s="1">
        <v>410.86559999999997</v>
      </c>
      <c r="Z84" s="1">
        <v>418.01319999999998</v>
      </c>
      <c r="AA84" s="1">
        <v>387.0958</v>
      </c>
      <c r="AB84" s="1">
        <v>420.00319999999999</v>
      </c>
      <c r="AC84" s="1" t="s">
        <v>50</v>
      </c>
      <c r="AD84" s="1">
        <f t="shared" si="28"/>
        <v>0</v>
      </c>
      <c r="AE84" s="1">
        <f t="shared" si="29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128</v>
      </c>
      <c r="B85" s="10" t="s">
        <v>37</v>
      </c>
      <c r="C85" s="10">
        <v>7</v>
      </c>
      <c r="D85" s="10"/>
      <c r="E85" s="10">
        <v>-1</v>
      </c>
      <c r="F85" s="10">
        <v>7</v>
      </c>
      <c r="G85" s="11">
        <v>0</v>
      </c>
      <c r="H85" s="10">
        <v>40</v>
      </c>
      <c r="I85" s="10" t="s">
        <v>38</v>
      </c>
      <c r="J85" s="10"/>
      <c r="K85" s="10">
        <f t="shared" si="34"/>
        <v>-1</v>
      </c>
      <c r="L85" s="10"/>
      <c r="M85" s="10"/>
      <c r="N85" s="10"/>
      <c r="O85" s="10">
        <f t="shared" si="23"/>
        <v>-0.2</v>
      </c>
      <c r="P85" s="12"/>
      <c r="Q85" s="12"/>
      <c r="R85" s="12"/>
      <c r="S85" s="12"/>
      <c r="T85" s="10"/>
      <c r="U85" s="10">
        <f t="shared" si="25"/>
        <v>-35</v>
      </c>
      <c r="V85" s="10">
        <f t="shared" si="26"/>
        <v>-35</v>
      </c>
      <c r="W85" s="10">
        <v>-0.2</v>
      </c>
      <c r="X85" s="10">
        <v>-0.4</v>
      </c>
      <c r="Y85" s="10">
        <v>0.6</v>
      </c>
      <c r="Z85" s="10">
        <v>1.4</v>
      </c>
      <c r="AA85" s="10">
        <v>0.6</v>
      </c>
      <c r="AB85" s="10">
        <v>0</v>
      </c>
      <c r="AC85" s="14" t="s">
        <v>150</v>
      </c>
      <c r="AD85" s="10">
        <f t="shared" si="28"/>
        <v>0</v>
      </c>
      <c r="AE85" s="10">
        <f t="shared" si="29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129</v>
      </c>
      <c r="B86" s="1" t="s">
        <v>31</v>
      </c>
      <c r="C86" s="1">
        <v>3574.0520000000001</v>
      </c>
      <c r="D86" s="1"/>
      <c r="E86" s="1">
        <v>739.23900000000003</v>
      </c>
      <c r="F86" s="1">
        <v>1569.9639999999999</v>
      </c>
      <c r="G86" s="6">
        <v>1</v>
      </c>
      <c r="H86" s="1">
        <v>60</v>
      </c>
      <c r="I86" s="1" t="s">
        <v>32</v>
      </c>
      <c r="J86" s="1">
        <v>721.8</v>
      </c>
      <c r="K86" s="1">
        <f t="shared" si="34"/>
        <v>17.439000000000078</v>
      </c>
      <c r="L86" s="1"/>
      <c r="M86" s="1"/>
      <c r="N86" s="1"/>
      <c r="O86" s="1">
        <f t="shared" si="23"/>
        <v>147.84780000000001</v>
      </c>
      <c r="P86" s="5"/>
      <c r="Q86" s="5"/>
      <c r="R86" s="5">
        <f t="shared" ref="R86:R91" si="35">P86-Q86</f>
        <v>0</v>
      </c>
      <c r="S86" s="5"/>
      <c r="T86" s="1"/>
      <c r="U86" s="1">
        <f t="shared" si="25"/>
        <v>10.618784993757092</v>
      </c>
      <c r="V86" s="1">
        <f t="shared" si="26"/>
        <v>10.618784993757092</v>
      </c>
      <c r="W86" s="1">
        <v>165.69200000000001</v>
      </c>
      <c r="X86" s="1">
        <v>154.27959999999999</v>
      </c>
      <c r="Y86" s="1">
        <v>336.41359999999997</v>
      </c>
      <c r="Z86" s="1">
        <v>358.03339999999997</v>
      </c>
      <c r="AA86" s="1">
        <v>166.91399999999999</v>
      </c>
      <c r="AB86" s="1">
        <v>151.0138</v>
      </c>
      <c r="AC86" s="21" t="s">
        <v>119</v>
      </c>
      <c r="AD86" s="1">
        <f t="shared" si="28"/>
        <v>0</v>
      </c>
      <c r="AE86" s="1">
        <f t="shared" si="29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31</v>
      </c>
      <c r="C87" s="1">
        <v>4485.2020000000002</v>
      </c>
      <c r="D87" s="1">
        <v>6335.7449999999999</v>
      </c>
      <c r="E87" s="1">
        <v>1597.3610000000001</v>
      </c>
      <c r="F87" s="1">
        <v>8168.3190000000004</v>
      </c>
      <c r="G87" s="6">
        <v>1</v>
      </c>
      <c r="H87" s="1">
        <v>60</v>
      </c>
      <c r="I87" s="1" t="s">
        <v>32</v>
      </c>
      <c r="J87" s="1">
        <v>1522.5</v>
      </c>
      <c r="K87" s="1">
        <f t="shared" si="34"/>
        <v>74.861000000000104</v>
      </c>
      <c r="L87" s="1"/>
      <c r="M87" s="1"/>
      <c r="N87" s="1"/>
      <c r="O87" s="1">
        <f t="shared" si="23"/>
        <v>319.47220000000004</v>
      </c>
      <c r="P87" s="5"/>
      <c r="Q87" s="5"/>
      <c r="R87" s="5">
        <f t="shared" si="35"/>
        <v>0</v>
      </c>
      <c r="S87" s="5"/>
      <c r="T87" s="1"/>
      <c r="U87" s="1">
        <f t="shared" si="25"/>
        <v>25.568168372709735</v>
      </c>
      <c r="V87" s="1">
        <f t="shared" si="26"/>
        <v>25.568168372709735</v>
      </c>
      <c r="W87" s="1">
        <v>743.30939999999998</v>
      </c>
      <c r="X87" s="1">
        <v>566.8614</v>
      </c>
      <c r="Y87" s="1">
        <v>489.94880000000001</v>
      </c>
      <c r="Z87" s="1">
        <v>622.63980000000004</v>
      </c>
      <c r="AA87" s="1">
        <v>740.30919999999992</v>
      </c>
      <c r="AB87" s="1">
        <v>631.25</v>
      </c>
      <c r="AC87" s="21" t="s">
        <v>119</v>
      </c>
      <c r="AD87" s="1">
        <f t="shared" si="28"/>
        <v>0</v>
      </c>
      <c r="AE87" s="1">
        <f t="shared" si="2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31</v>
      </c>
      <c r="C88" s="1">
        <v>3988.395</v>
      </c>
      <c r="D88" s="1">
        <v>5309.18</v>
      </c>
      <c r="E88" s="1">
        <v>3829.8679999999999</v>
      </c>
      <c r="F88" s="1">
        <v>4866.0360000000001</v>
      </c>
      <c r="G88" s="6">
        <v>1</v>
      </c>
      <c r="H88" s="1">
        <v>60</v>
      </c>
      <c r="I88" s="1" t="s">
        <v>32</v>
      </c>
      <c r="J88" s="1">
        <v>3828.3</v>
      </c>
      <c r="K88" s="1">
        <f t="shared" si="34"/>
        <v>1.5679999999997563</v>
      </c>
      <c r="L88" s="1"/>
      <c r="M88" s="1"/>
      <c r="N88" s="1"/>
      <c r="O88" s="1">
        <f t="shared" si="23"/>
        <v>765.97360000000003</v>
      </c>
      <c r="P88" s="5">
        <f>9.5*O88-F88</f>
        <v>2410.7132000000001</v>
      </c>
      <c r="Q88" s="5">
        <v>1540</v>
      </c>
      <c r="R88" s="5">
        <f t="shared" si="35"/>
        <v>870.71320000000014</v>
      </c>
      <c r="S88" s="5"/>
      <c r="T88" s="1"/>
      <c r="U88" s="1">
        <f t="shared" si="25"/>
        <v>9.5</v>
      </c>
      <c r="V88" s="1">
        <f t="shared" si="26"/>
        <v>6.3527463609711869</v>
      </c>
      <c r="W88" s="1">
        <v>651.90199999999993</v>
      </c>
      <c r="X88" s="1">
        <v>593.55200000000002</v>
      </c>
      <c r="Y88" s="1">
        <v>528.52</v>
      </c>
      <c r="Z88" s="1">
        <v>591.58999999999992</v>
      </c>
      <c r="AA88" s="1">
        <v>663.72</v>
      </c>
      <c r="AB88" s="1">
        <v>615.99419999999998</v>
      </c>
      <c r="AC88" s="1" t="s">
        <v>132</v>
      </c>
      <c r="AD88" s="1">
        <f t="shared" si="28"/>
        <v>1540</v>
      </c>
      <c r="AE88" s="1">
        <f t="shared" si="29"/>
        <v>871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31</v>
      </c>
      <c r="C89" s="1">
        <v>71.811999999999998</v>
      </c>
      <c r="D89" s="1"/>
      <c r="E89" s="1">
        <v>23.722000000000001</v>
      </c>
      <c r="F89" s="1">
        <v>44.356999999999999</v>
      </c>
      <c r="G89" s="6">
        <v>1</v>
      </c>
      <c r="H89" s="1">
        <v>55</v>
      </c>
      <c r="I89" s="1" t="s">
        <v>32</v>
      </c>
      <c r="J89" s="1">
        <v>28.9</v>
      </c>
      <c r="K89" s="1">
        <f t="shared" si="34"/>
        <v>-5.1779999999999973</v>
      </c>
      <c r="L89" s="1"/>
      <c r="M89" s="1"/>
      <c r="N89" s="1"/>
      <c r="O89" s="1">
        <f t="shared" si="23"/>
        <v>4.7444000000000006</v>
      </c>
      <c r="P89" s="5"/>
      <c r="Q89" s="5"/>
      <c r="R89" s="5">
        <f t="shared" si="35"/>
        <v>0</v>
      </c>
      <c r="S89" s="5"/>
      <c r="T89" s="1"/>
      <c r="U89" s="1">
        <f t="shared" si="25"/>
        <v>9.3493381671022657</v>
      </c>
      <c r="V89" s="1">
        <f t="shared" si="26"/>
        <v>9.3493381671022657</v>
      </c>
      <c r="W89" s="1">
        <v>1.0680000000000001</v>
      </c>
      <c r="X89" s="1">
        <v>1.2403999999999999</v>
      </c>
      <c r="Y89" s="1">
        <v>0.9052</v>
      </c>
      <c r="Z89" s="1">
        <v>0.46279999999999999</v>
      </c>
      <c r="AA89" s="1">
        <v>1.762</v>
      </c>
      <c r="AB89" s="1">
        <v>2.0352000000000001</v>
      </c>
      <c r="AC89" s="14" t="s">
        <v>86</v>
      </c>
      <c r="AD89" s="1">
        <f t="shared" si="28"/>
        <v>0</v>
      </c>
      <c r="AE89" s="1">
        <f t="shared" si="29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31</v>
      </c>
      <c r="C90" s="1">
        <v>187.49</v>
      </c>
      <c r="D90" s="1"/>
      <c r="E90" s="1">
        <v>8.532</v>
      </c>
      <c r="F90" s="1">
        <v>69.36</v>
      </c>
      <c r="G90" s="6">
        <v>1</v>
      </c>
      <c r="H90" s="1">
        <v>55</v>
      </c>
      <c r="I90" s="1" t="s">
        <v>32</v>
      </c>
      <c r="J90" s="1">
        <v>7.8</v>
      </c>
      <c r="K90" s="1">
        <f t="shared" si="34"/>
        <v>0.73200000000000021</v>
      </c>
      <c r="L90" s="1"/>
      <c r="M90" s="1"/>
      <c r="N90" s="1"/>
      <c r="O90" s="1">
        <f t="shared" si="23"/>
        <v>1.7063999999999999</v>
      </c>
      <c r="P90" s="5"/>
      <c r="Q90" s="5"/>
      <c r="R90" s="5">
        <f t="shared" si="35"/>
        <v>0</v>
      </c>
      <c r="S90" s="5"/>
      <c r="T90" s="1"/>
      <c r="U90" s="1">
        <f t="shared" si="25"/>
        <v>40.646976090014064</v>
      </c>
      <c r="V90" s="1">
        <f t="shared" si="26"/>
        <v>40.646976090014064</v>
      </c>
      <c r="W90" s="1">
        <v>1.2012</v>
      </c>
      <c r="X90" s="1">
        <v>0.93520000000000003</v>
      </c>
      <c r="Y90" s="1">
        <v>0.74320000000000008</v>
      </c>
      <c r="Z90" s="1">
        <v>0.63339999999999996</v>
      </c>
      <c r="AA90" s="1">
        <v>1.3242</v>
      </c>
      <c r="AB90" s="1">
        <v>1.3073999999999999</v>
      </c>
      <c r="AC90" s="21" t="s">
        <v>119</v>
      </c>
      <c r="AD90" s="1">
        <f t="shared" si="28"/>
        <v>0</v>
      </c>
      <c r="AE90" s="1">
        <f t="shared" si="29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31</v>
      </c>
      <c r="C91" s="1">
        <v>126.498</v>
      </c>
      <c r="D91" s="1"/>
      <c r="E91" s="1">
        <v>2.7429999999999999</v>
      </c>
      <c r="F91" s="1">
        <v>122.425</v>
      </c>
      <c r="G91" s="6">
        <v>1</v>
      </c>
      <c r="H91" s="1">
        <v>55</v>
      </c>
      <c r="I91" s="1" t="s">
        <v>32</v>
      </c>
      <c r="J91" s="1">
        <v>3.6</v>
      </c>
      <c r="K91" s="1">
        <f t="shared" si="34"/>
        <v>-0.85700000000000021</v>
      </c>
      <c r="L91" s="1"/>
      <c r="M91" s="1"/>
      <c r="N91" s="1"/>
      <c r="O91" s="1">
        <f t="shared" si="23"/>
        <v>0.54859999999999998</v>
      </c>
      <c r="P91" s="5"/>
      <c r="Q91" s="5"/>
      <c r="R91" s="5">
        <f t="shared" si="35"/>
        <v>0</v>
      </c>
      <c r="S91" s="5"/>
      <c r="T91" s="1"/>
      <c r="U91" s="1">
        <f t="shared" si="25"/>
        <v>223.15895005468465</v>
      </c>
      <c r="V91" s="1">
        <f t="shared" si="26"/>
        <v>223.15895005468465</v>
      </c>
      <c r="W91" s="1">
        <v>0.68300000000000005</v>
      </c>
      <c r="X91" s="1">
        <v>0.80059999999999998</v>
      </c>
      <c r="Y91" s="1">
        <v>3.1198000000000001</v>
      </c>
      <c r="Z91" s="1">
        <v>3.1080000000000001</v>
      </c>
      <c r="AA91" s="1">
        <v>1.0958000000000001</v>
      </c>
      <c r="AB91" s="1">
        <v>2.3614000000000002</v>
      </c>
      <c r="AC91" s="21" t="s">
        <v>119</v>
      </c>
      <c r="AD91" s="1">
        <f t="shared" si="28"/>
        <v>0</v>
      </c>
      <c r="AE91" s="1">
        <f t="shared" si="29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5" t="s">
        <v>136</v>
      </c>
      <c r="B92" s="15" t="s">
        <v>31</v>
      </c>
      <c r="C92" s="15">
        <v>15.821</v>
      </c>
      <c r="D92" s="15">
        <v>0.254</v>
      </c>
      <c r="E92" s="15">
        <v>0.78500000000000003</v>
      </c>
      <c r="F92" s="15">
        <v>1.613</v>
      </c>
      <c r="G92" s="16">
        <v>0</v>
      </c>
      <c r="H92" s="15">
        <v>60</v>
      </c>
      <c r="I92" s="15" t="s">
        <v>32</v>
      </c>
      <c r="J92" s="15">
        <v>108.4</v>
      </c>
      <c r="K92" s="15">
        <f t="shared" si="34"/>
        <v>-107.61500000000001</v>
      </c>
      <c r="L92" s="15"/>
      <c r="M92" s="15"/>
      <c r="N92" s="15"/>
      <c r="O92" s="15">
        <f t="shared" si="23"/>
        <v>0.157</v>
      </c>
      <c r="P92" s="17"/>
      <c r="Q92" s="17"/>
      <c r="R92" s="17"/>
      <c r="S92" s="17"/>
      <c r="T92" s="15"/>
      <c r="U92" s="15">
        <f t="shared" si="25"/>
        <v>10.273885350318471</v>
      </c>
      <c r="V92" s="15">
        <f t="shared" si="26"/>
        <v>10.273885350318471</v>
      </c>
      <c r="W92" s="15">
        <v>10.2578</v>
      </c>
      <c r="X92" s="15">
        <v>7.8430000000000009</v>
      </c>
      <c r="Y92" s="15">
        <v>8.3317999999999994</v>
      </c>
      <c r="Z92" s="15">
        <v>12.6844</v>
      </c>
      <c r="AA92" s="15">
        <v>14.803599999999999</v>
      </c>
      <c r="AB92" s="15">
        <v>10.6104</v>
      </c>
      <c r="AC92" s="15" t="s">
        <v>47</v>
      </c>
      <c r="AD92" s="15">
        <f t="shared" si="28"/>
        <v>0</v>
      </c>
      <c r="AE92" s="15">
        <f t="shared" si="29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37</v>
      </c>
      <c r="C93" s="1">
        <v>80</v>
      </c>
      <c r="D93" s="1">
        <v>30</v>
      </c>
      <c r="E93" s="1">
        <v>22</v>
      </c>
      <c r="F93" s="1">
        <v>61</v>
      </c>
      <c r="G93" s="6">
        <v>0.3</v>
      </c>
      <c r="H93" s="1">
        <v>40</v>
      </c>
      <c r="I93" s="1" t="s">
        <v>32</v>
      </c>
      <c r="J93" s="1">
        <v>31</v>
      </c>
      <c r="K93" s="1">
        <f t="shared" si="34"/>
        <v>-9</v>
      </c>
      <c r="L93" s="1"/>
      <c r="M93" s="1"/>
      <c r="N93" s="1"/>
      <c r="O93" s="1">
        <f t="shared" si="23"/>
        <v>4.4000000000000004</v>
      </c>
      <c r="P93" s="5"/>
      <c r="Q93" s="5"/>
      <c r="R93" s="5">
        <f t="shared" ref="R93:R95" si="36">P93-Q93</f>
        <v>0</v>
      </c>
      <c r="S93" s="5"/>
      <c r="T93" s="1"/>
      <c r="U93" s="1">
        <f t="shared" si="25"/>
        <v>13.863636363636363</v>
      </c>
      <c r="V93" s="1">
        <f t="shared" si="26"/>
        <v>13.863636363636363</v>
      </c>
      <c r="W93" s="1">
        <v>7.4</v>
      </c>
      <c r="X93" s="1">
        <v>7.6</v>
      </c>
      <c r="Y93" s="1">
        <v>7.4</v>
      </c>
      <c r="Z93" s="1">
        <v>10.199999999999999</v>
      </c>
      <c r="AA93" s="1">
        <v>8.8000000000000007</v>
      </c>
      <c r="AB93" s="1">
        <v>7.2</v>
      </c>
      <c r="AC93" s="1"/>
      <c r="AD93" s="1">
        <f t="shared" si="28"/>
        <v>0</v>
      </c>
      <c r="AE93" s="1">
        <f t="shared" si="29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37</v>
      </c>
      <c r="C94" s="1">
        <v>93</v>
      </c>
      <c r="D94" s="1">
        <v>24</v>
      </c>
      <c r="E94" s="1">
        <v>23</v>
      </c>
      <c r="F94" s="1">
        <v>77</v>
      </c>
      <c r="G94" s="6">
        <v>0.3</v>
      </c>
      <c r="H94" s="1">
        <v>40</v>
      </c>
      <c r="I94" s="1" t="s">
        <v>32</v>
      </c>
      <c r="J94" s="1">
        <v>24</v>
      </c>
      <c r="K94" s="1">
        <f t="shared" si="34"/>
        <v>-1</v>
      </c>
      <c r="L94" s="1"/>
      <c r="M94" s="1"/>
      <c r="N94" s="1"/>
      <c r="O94" s="1">
        <f t="shared" si="23"/>
        <v>4.5999999999999996</v>
      </c>
      <c r="P94" s="5"/>
      <c r="Q94" s="5"/>
      <c r="R94" s="5">
        <f t="shared" si="36"/>
        <v>0</v>
      </c>
      <c r="S94" s="5"/>
      <c r="T94" s="1"/>
      <c r="U94" s="1">
        <f t="shared" si="25"/>
        <v>16.739130434782609</v>
      </c>
      <c r="V94" s="1">
        <f t="shared" si="26"/>
        <v>16.739130434782609</v>
      </c>
      <c r="W94" s="1">
        <v>7.8</v>
      </c>
      <c r="X94" s="1">
        <v>8.4</v>
      </c>
      <c r="Y94" s="1">
        <v>8.8000000000000007</v>
      </c>
      <c r="Z94" s="1">
        <v>10.8</v>
      </c>
      <c r="AA94" s="1">
        <v>9.6</v>
      </c>
      <c r="AB94" s="1">
        <v>9.6</v>
      </c>
      <c r="AC94" s="14" t="s">
        <v>86</v>
      </c>
      <c r="AD94" s="1">
        <f t="shared" si="28"/>
        <v>0</v>
      </c>
      <c r="AE94" s="1">
        <f t="shared" si="29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37</v>
      </c>
      <c r="C95" s="1">
        <v>398</v>
      </c>
      <c r="D95" s="1">
        <v>48</v>
      </c>
      <c r="E95" s="1">
        <v>125</v>
      </c>
      <c r="F95" s="1">
        <v>269</v>
      </c>
      <c r="G95" s="6">
        <v>0.3</v>
      </c>
      <c r="H95" s="1">
        <v>40</v>
      </c>
      <c r="I95" s="1" t="s">
        <v>32</v>
      </c>
      <c r="J95" s="1">
        <v>123</v>
      </c>
      <c r="K95" s="1">
        <f t="shared" si="34"/>
        <v>2</v>
      </c>
      <c r="L95" s="1"/>
      <c r="M95" s="1"/>
      <c r="N95" s="1"/>
      <c r="O95" s="1">
        <f t="shared" si="23"/>
        <v>25</v>
      </c>
      <c r="P95" s="5"/>
      <c r="Q95" s="5"/>
      <c r="R95" s="5">
        <f t="shared" si="36"/>
        <v>0</v>
      </c>
      <c r="S95" s="5"/>
      <c r="T95" s="1"/>
      <c r="U95" s="1">
        <f t="shared" si="25"/>
        <v>10.76</v>
      </c>
      <c r="V95" s="1">
        <f t="shared" si="26"/>
        <v>10.76</v>
      </c>
      <c r="W95" s="1">
        <v>32.6</v>
      </c>
      <c r="X95" s="1">
        <v>31.6</v>
      </c>
      <c r="Y95" s="1">
        <v>5</v>
      </c>
      <c r="Z95" s="1">
        <v>0</v>
      </c>
      <c r="AA95" s="1">
        <v>0</v>
      </c>
      <c r="AB95" s="1">
        <v>0</v>
      </c>
      <c r="AC95" s="1" t="s">
        <v>140</v>
      </c>
      <c r="AD95" s="1">
        <f t="shared" si="28"/>
        <v>0</v>
      </c>
      <c r="AE95" s="1">
        <f t="shared" si="29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141</v>
      </c>
      <c r="B96" s="10" t="s">
        <v>37</v>
      </c>
      <c r="C96" s="10"/>
      <c r="D96" s="10">
        <v>6</v>
      </c>
      <c r="E96" s="10">
        <v>6</v>
      </c>
      <c r="F96" s="10"/>
      <c r="G96" s="11">
        <v>0</v>
      </c>
      <c r="H96" s="10" t="e">
        <v>#N/A</v>
      </c>
      <c r="I96" s="10" t="s">
        <v>38</v>
      </c>
      <c r="J96" s="10">
        <v>6</v>
      </c>
      <c r="K96" s="10">
        <f t="shared" si="34"/>
        <v>0</v>
      </c>
      <c r="L96" s="10"/>
      <c r="M96" s="10"/>
      <c r="N96" s="10"/>
      <c r="O96" s="10">
        <f t="shared" si="23"/>
        <v>1.2</v>
      </c>
      <c r="P96" s="12"/>
      <c r="Q96" s="12"/>
      <c r="R96" s="12"/>
      <c r="S96" s="12"/>
      <c r="T96" s="10"/>
      <c r="U96" s="10">
        <f t="shared" si="25"/>
        <v>0</v>
      </c>
      <c r="V96" s="10">
        <f t="shared" si="26"/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/>
      <c r="AD96" s="10">
        <f t="shared" si="28"/>
        <v>0</v>
      </c>
      <c r="AE96" s="10">
        <f t="shared" si="29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37</v>
      </c>
      <c r="C97" s="1">
        <v>263</v>
      </c>
      <c r="D97" s="1">
        <v>702</v>
      </c>
      <c r="E97" s="1">
        <v>167</v>
      </c>
      <c r="F97" s="1">
        <v>703</v>
      </c>
      <c r="G97" s="6">
        <v>0.3</v>
      </c>
      <c r="H97" s="1">
        <v>40</v>
      </c>
      <c r="I97" s="1" t="s">
        <v>32</v>
      </c>
      <c r="J97" s="1">
        <v>193</v>
      </c>
      <c r="K97" s="1">
        <f t="shared" si="34"/>
        <v>-26</v>
      </c>
      <c r="L97" s="1"/>
      <c r="M97" s="1"/>
      <c r="N97" s="1"/>
      <c r="O97" s="1">
        <f t="shared" si="23"/>
        <v>33.4</v>
      </c>
      <c r="P97" s="5"/>
      <c r="Q97" s="5"/>
      <c r="R97" s="5">
        <f t="shared" ref="R97:R101" si="37">P97-Q97</f>
        <v>0</v>
      </c>
      <c r="S97" s="5"/>
      <c r="T97" s="1"/>
      <c r="U97" s="1">
        <f t="shared" si="25"/>
        <v>21.047904191616766</v>
      </c>
      <c r="V97" s="1">
        <f t="shared" si="26"/>
        <v>21.047904191616766</v>
      </c>
      <c r="W97" s="1">
        <v>71.599999999999994</v>
      </c>
      <c r="X97" s="1">
        <v>67</v>
      </c>
      <c r="Y97" s="1">
        <v>8</v>
      </c>
      <c r="Z97" s="1">
        <v>0</v>
      </c>
      <c r="AA97" s="1">
        <v>0</v>
      </c>
      <c r="AB97" s="1">
        <v>0</v>
      </c>
      <c r="AC97" s="14" t="s">
        <v>152</v>
      </c>
      <c r="AD97" s="1">
        <f t="shared" si="28"/>
        <v>0</v>
      </c>
      <c r="AE97" s="1">
        <f t="shared" si="29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143</v>
      </c>
      <c r="B98" s="1" t="s">
        <v>37</v>
      </c>
      <c r="C98" s="1">
        <v>563</v>
      </c>
      <c r="D98" s="1">
        <v>1092</v>
      </c>
      <c r="E98" s="1">
        <v>408.81599999999997</v>
      </c>
      <c r="F98" s="1">
        <v>1058.184</v>
      </c>
      <c r="G98" s="6">
        <v>0.3</v>
      </c>
      <c r="H98" s="1">
        <v>40</v>
      </c>
      <c r="I98" s="1" t="s">
        <v>32</v>
      </c>
      <c r="J98" s="1">
        <v>493</v>
      </c>
      <c r="K98" s="1">
        <f t="shared" si="34"/>
        <v>-84.184000000000026</v>
      </c>
      <c r="L98" s="1"/>
      <c r="M98" s="1"/>
      <c r="N98" s="1"/>
      <c r="O98" s="1">
        <f t="shared" si="23"/>
        <v>81.763199999999998</v>
      </c>
      <c r="P98" s="5"/>
      <c r="Q98" s="5"/>
      <c r="R98" s="5">
        <f t="shared" si="37"/>
        <v>0</v>
      </c>
      <c r="S98" s="5"/>
      <c r="T98" s="1"/>
      <c r="U98" s="1">
        <f t="shared" si="25"/>
        <v>12.942057062345896</v>
      </c>
      <c r="V98" s="1">
        <f t="shared" si="26"/>
        <v>12.942057062345896</v>
      </c>
      <c r="W98" s="1">
        <v>105.6</v>
      </c>
      <c r="X98" s="1">
        <v>86</v>
      </c>
      <c r="Y98" s="1">
        <v>7.4</v>
      </c>
      <c r="Z98" s="1">
        <v>0</v>
      </c>
      <c r="AA98" s="1">
        <v>0</v>
      </c>
      <c r="AB98" s="1">
        <v>0</v>
      </c>
      <c r="AC98" s="1" t="s">
        <v>144</v>
      </c>
      <c r="AD98" s="1">
        <f t="shared" si="28"/>
        <v>0</v>
      </c>
      <c r="AE98" s="1">
        <f t="shared" si="29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145</v>
      </c>
      <c r="B99" s="1" t="s">
        <v>31</v>
      </c>
      <c r="C99" s="1">
        <v>25.919</v>
      </c>
      <c r="D99" s="1">
        <v>29.375</v>
      </c>
      <c r="E99" s="1">
        <v>2.7189999999999999</v>
      </c>
      <c r="F99" s="1">
        <v>41.893000000000001</v>
      </c>
      <c r="G99" s="6">
        <v>1</v>
      </c>
      <c r="H99" s="1">
        <v>45</v>
      </c>
      <c r="I99" s="1" t="s">
        <v>32</v>
      </c>
      <c r="J99" s="1">
        <v>2.6</v>
      </c>
      <c r="K99" s="1">
        <f t="shared" si="34"/>
        <v>0.11899999999999977</v>
      </c>
      <c r="L99" s="1"/>
      <c r="M99" s="1"/>
      <c r="N99" s="1"/>
      <c r="O99" s="1">
        <f t="shared" si="23"/>
        <v>0.54379999999999995</v>
      </c>
      <c r="P99" s="5"/>
      <c r="Q99" s="5"/>
      <c r="R99" s="5">
        <f t="shared" si="37"/>
        <v>0</v>
      </c>
      <c r="S99" s="5"/>
      <c r="T99" s="1"/>
      <c r="U99" s="1">
        <f t="shared" si="25"/>
        <v>77.037513791835238</v>
      </c>
      <c r="V99" s="1">
        <f t="shared" si="26"/>
        <v>77.037513791835238</v>
      </c>
      <c r="W99" s="1">
        <v>2.9590000000000001</v>
      </c>
      <c r="X99" s="1">
        <v>2.6825999999999999</v>
      </c>
      <c r="Y99" s="1">
        <v>2.8024</v>
      </c>
      <c r="Z99" s="1">
        <v>2.8024</v>
      </c>
      <c r="AA99" s="1">
        <v>0.26119999999999999</v>
      </c>
      <c r="AB99" s="1">
        <v>0.5212</v>
      </c>
      <c r="AC99" s="21" t="s">
        <v>119</v>
      </c>
      <c r="AD99" s="1">
        <f t="shared" si="28"/>
        <v>0</v>
      </c>
      <c r="AE99" s="1">
        <f t="shared" si="29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146</v>
      </c>
      <c r="B100" s="1" t="s">
        <v>37</v>
      </c>
      <c r="C100" s="1">
        <v>31</v>
      </c>
      <c r="D100" s="1">
        <v>30</v>
      </c>
      <c r="E100" s="1">
        <v>9</v>
      </c>
      <c r="F100" s="1">
        <v>38</v>
      </c>
      <c r="G100" s="6">
        <v>0.33</v>
      </c>
      <c r="H100" s="1">
        <v>40</v>
      </c>
      <c r="I100" s="1" t="s">
        <v>32</v>
      </c>
      <c r="J100" s="1">
        <v>9</v>
      </c>
      <c r="K100" s="1">
        <f t="shared" si="34"/>
        <v>0</v>
      </c>
      <c r="L100" s="1"/>
      <c r="M100" s="1"/>
      <c r="N100" s="1"/>
      <c r="O100" s="1">
        <f t="shared" si="23"/>
        <v>1.8</v>
      </c>
      <c r="P100" s="5"/>
      <c r="Q100" s="5"/>
      <c r="R100" s="5">
        <f t="shared" si="37"/>
        <v>0</v>
      </c>
      <c r="S100" s="5"/>
      <c r="T100" s="1"/>
      <c r="U100" s="1">
        <f t="shared" si="25"/>
        <v>21.111111111111111</v>
      </c>
      <c r="V100" s="1">
        <f t="shared" si="26"/>
        <v>21.111111111111111</v>
      </c>
      <c r="W100" s="1">
        <v>3.6</v>
      </c>
      <c r="X100" s="1">
        <v>4.2</v>
      </c>
      <c r="Y100" s="1">
        <v>2.8</v>
      </c>
      <c r="Z100" s="1">
        <v>1.6</v>
      </c>
      <c r="AA100" s="1">
        <v>3</v>
      </c>
      <c r="AB100" s="1">
        <v>4.8</v>
      </c>
      <c r="AC100" s="14" t="s">
        <v>86</v>
      </c>
      <c r="AD100" s="1">
        <f t="shared" si="28"/>
        <v>0</v>
      </c>
      <c r="AE100" s="1">
        <f t="shared" si="29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147</v>
      </c>
      <c r="B101" s="1" t="s">
        <v>37</v>
      </c>
      <c r="C101" s="1">
        <v>29</v>
      </c>
      <c r="D101" s="1"/>
      <c r="E101" s="1">
        <v>2</v>
      </c>
      <c r="F101" s="1">
        <v>27</v>
      </c>
      <c r="G101" s="6">
        <v>0.33</v>
      </c>
      <c r="H101" s="1">
        <v>50</v>
      </c>
      <c r="I101" s="1" t="s">
        <v>32</v>
      </c>
      <c r="J101" s="1">
        <v>2</v>
      </c>
      <c r="K101" s="1">
        <f t="shared" si="34"/>
        <v>0</v>
      </c>
      <c r="L101" s="1"/>
      <c r="M101" s="1"/>
      <c r="N101" s="1"/>
      <c r="O101" s="1">
        <f t="shared" si="23"/>
        <v>0.4</v>
      </c>
      <c r="P101" s="5"/>
      <c r="Q101" s="5"/>
      <c r="R101" s="5">
        <f t="shared" si="37"/>
        <v>0</v>
      </c>
      <c r="S101" s="5"/>
      <c r="T101" s="1"/>
      <c r="U101" s="1">
        <f t="shared" si="25"/>
        <v>67.5</v>
      </c>
      <c r="V101" s="1">
        <f t="shared" si="26"/>
        <v>67.5</v>
      </c>
      <c r="W101" s="1">
        <v>0.2</v>
      </c>
      <c r="X101" s="1">
        <v>0.2</v>
      </c>
      <c r="Y101" s="1">
        <v>1.8</v>
      </c>
      <c r="Z101" s="1">
        <v>2</v>
      </c>
      <c r="AA101" s="1">
        <v>2.6</v>
      </c>
      <c r="AB101" s="1">
        <v>2.4</v>
      </c>
      <c r="AC101" s="21" t="s">
        <v>119</v>
      </c>
      <c r="AD101" s="1">
        <f t="shared" si="28"/>
        <v>0</v>
      </c>
      <c r="AE101" s="1">
        <f t="shared" si="29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</sheetData>
  <autoFilter ref="A3:AD101" xr:uid="{9C3EA6A6-4D61-46F0-9504-032D9D6F860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2024-12-11T13:31:37Z</dcterms:created>
  <dcterms:modified xsi:type="dcterms:W3CDTF">2024-12-12T07:01:55Z</dcterms:modified>
</cp:coreProperties>
</file>