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740514-BF04-478A-A166-D428326EEC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Y589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Y584" i="1" s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Y503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Y387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Y60" i="1" s="1"/>
  <c r="P58" i="1"/>
  <c r="X56" i="1"/>
  <c r="X661" i="1" s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5" i="1" s="1"/>
  <c r="BO22" i="1"/>
  <c r="X663" i="1" s="1"/>
  <c r="BM22" i="1"/>
  <c r="X662" i="1" s="1"/>
  <c r="Y22" i="1"/>
  <c r="B671" i="1" s="1"/>
  <c r="P22" i="1"/>
  <c r="H10" i="1"/>
  <c r="A9" i="1"/>
  <c r="F10" i="1" s="1"/>
  <c r="D7" i="1"/>
  <c r="Q6" i="1"/>
  <c r="P2" i="1"/>
  <c r="Y55" i="1" l="1"/>
  <c r="Y81" i="1"/>
  <c r="Y121" i="1"/>
  <c r="Y130" i="1"/>
  <c r="BP161" i="1"/>
  <c r="BN161" i="1"/>
  <c r="Z161" i="1"/>
  <c r="Z162" i="1" s="1"/>
  <c r="Y163" i="1"/>
  <c r="BP178" i="1"/>
  <c r="BN178" i="1"/>
  <c r="Z178" i="1"/>
  <c r="BP221" i="1"/>
  <c r="BN221" i="1"/>
  <c r="Z221" i="1"/>
  <c r="BP229" i="1"/>
  <c r="BN229" i="1"/>
  <c r="Z229" i="1"/>
  <c r="BP233" i="1"/>
  <c r="BN233" i="1"/>
  <c r="Z233" i="1"/>
  <c r="Y246" i="1"/>
  <c r="BP241" i="1"/>
  <c r="BN241" i="1"/>
  <c r="Z241" i="1"/>
  <c r="Y247" i="1"/>
  <c r="BP254" i="1"/>
  <c r="BN254" i="1"/>
  <c r="Z254" i="1"/>
  <c r="BP267" i="1"/>
  <c r="BN267" i="1"/>
  <c r="Z267" i="1"/>
  <c r="BP284" i="1"/>
  <c r="BN284" i="1"/>
  <c r="Z284" i="1"/>
  <c r="BP288" i="1"/>
  <c r="BN288" i="1"/>
  <c r="Z288" i="1"/>
  <c r="O671" i="1"/>
  <c r="Y294" i="1"/>
  <c r="BP293" i="1"/>
  <c r="BN293" i="1"/>
  <c r="Z293" i="1"/>
  <c r="Z294" i="1" s="1"/>
  <c r="Y301" i="1"/>
  <c r="BP298" i="1"/>
  <c r="BN298" i="1"/>
  <c r="Z298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Z508" i="1" s="1"/>
  <c r="Y508" i="1"/>
  <c r="BP557" i="1"/>
  <c r="BN557" i="1"/>
  <c r="Z557" i="1"/>
  <c r="BP561" i="1"/>
  <c r="BN561" i="1"/>
  <c r="Z561" i="1"/>
  <c r="Y565" i="1"/>
  <c r="BP569" i="1"/>
  <c r="BN569" i="1"/>
  <c r="Z569" i="1"/>
  <c r="Z571" i="1" s="1"/>
  <c r="Y57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G671" i="1"/>
  <c r="X671" i="1"/>
  <c r="H9" i="1"/>
  <c r="A10" i="1"/>
  <c r="X664" i="1"/>
  <c r="Y24" i="1"/>
  <c r="Y37" i="1"/>
  <c r="Y41" i="1"/>
  <c r="Y45" i="1"/>
  <c r="Y61" i="1"/>
  <c r="Y73" i="1"/>
  <c r="Y89" i="1"/>
  <c r="Y99" i="1"/>
  <c r="Y105" i="1"/>
  <c r="Y112" i="1"/>
  <c r="Y136" i="1"/>
  <c r="BP144" i="1"/>
  <c r="BN144" i="1"/>
  <c r="Z144" i="1"/>
  <c r="Y168" i="1"/>
  <c r="BP165" i="1"/>
  <c r="BN165" i="1"/>
  <c r="Z165" i="1"/>
  <c r="Z167" i="1" s="1"/>
  <c r="BP196" i="1"/>
  <c r="BN196" i="1"/>
  <c r="Z196" i="1"/>
  <c r="BP200" i="1"/>
  <c r="BN200" i="1"/>
  <c r="Z200" i="1"/>
  <c r="BP217" i="1"/>
  <c r="BN217" i="1"/>
  <c r="Z217" i="1"/>
  <c r="Z224" i="1" s="1"/>
  <c r="BP237" i="1"/>
  <c r="BN237" i="1"/>
  <c r="Z237" i="1"/>
  <c r="Y239" i="1"/>
  <c r="BP245" i="1"/>
  <c r="BN245" i="1"/>
  <c r="Z245" i="1"/>
  <c r="K671" i="1"/>
  <c r="Y259" i="1"/>
  <c r="BP250" i="1"/>
  <c r="BN250" i="1"/>
  <c r="Z250" i="1"/>
  <c r="BP263" i="1"/>
  <c r="BN263" i="1"/>
  <c r="Z263" i="1"/>
  <c r="Z271" i="1" s="1"/>
  <c r="BP280" i="1"/>
  <c r="BN280" i="1"/>
  <c r="Z280" i="1"/>
  <c r="Z289" i="1" s="1"/>
  <c r="Y290" i="1"/>
  <c r="Y295" i="1"/>
  <c r="BP307" i="1"/>
  <c r="BN307" i="1"/>
  <c r="Z30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8" i="1" s="1"/>
  <c r="BN93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47" i="1"/>
  <c r="Z140" i="1"/>
  <c r="Z146" i="1" s="1"/>
  <c r="BN140" i="1"/>
  <c r="Z142" i="1"/>
  <c r="BN142" i="1"/>
  <c r="Y146" i="1"/>
  <c r="BP150" i="1"/>
  <c r="BN150" i="1"/>
  <c r="Z150" i="1"/>
  <c r="Z151" i="1" s="1"/>
  <c r="Y152" i="1"/>
  <c r="Y158" i="1"/>
  <c r="BP155" i="1"/>
  <c r="BN155" i="1"/>
  <c r="Z155" i="1"/>
  <c r="Z157" i="1" s="1"/>
  <c r="Y162" i="1"/>
  <c r="Y167" i="1"/>
  <c r="Z180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Z202" i="1" s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522" i="1"/>
  <c r="BN522" i="1"/>
  <c r="Z522" i="1"/>
  <c r="BP525" i="1"/>
  <c r="BN525" i="1"/>
  <c r="Z525" i="1"/>
  <c r="BP542" i="1"/>
  <c r="BN542" i="1"/>
  <c r="Z542" i="1"/>
  <c r="BP577" i="1"/>
  <c r="BN577" i="1"/>
  <c r="Z577" i="1"/>
  <c r="BP581" i="1"/>
  <c r="BN581" i="1"/>
  <c r="Z581" i="1"/>
  <c r="P671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454" i="1"/>
  <c r="BP447" i="1"/>
  <c r="BN447" i="1"/>
  <c r="Z447" i="1"/>
  <c r="Z453" i="1" s="1"/>
  <c r="BP451" i="1"/>
  <c r="BN451" i="1"/>
  <c r="Z451" i="1"/>
  <c r="Y458" i="1"/>
  <c r="Y466" i="1"/>
  <c r="BP465" i="1"/>
  <c r="BN465" i="1"/>
  <c r="Z465" i="1"/>
  <c r="Z466" i="1" s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Z544" i="1" s="1"/>
  <c r="Y544" i="1"/>
  <c r="BP555" i="1"/>
  <c r="BN555" i="1"/>
  <c r="Z555" i="1"/>
  <c r="BP559" i="1"/>
  <c r="BN559" i="1"/>
  <c r="Z559" i="1"/>
  <c r="Z565" i="1" s="1"/>
  <c r="BP563" i="1"/>
  <c r="BN563" i="1"/>
  <c r="Z563" i="1"/>
  <c r="Y572" i="1"/>
  <c r="BP575" i="1"/>
  <c r="BN575" i="1"/>
  <c r="Z575" i="1"/>
  <c r="Z583" i="1" s="1"/>
  <c r="BP579" i="1"/>
  <c r="BN579" i="1"/>
  <c r="Z579" i="1"/>
  <c r="Y583" i="1"/>
  <c r="BP587" i="1"/>
  <c r="BN587" i="1"/>
  <c r="Z587" i="1"/>
  <c r="Z589" i="1" s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613" i="1" l="1"/>
  <c r="Z503" i="1"/>
  <c r="Z136" i="1"/>
  <c r="Z129" i="1"/>
  <c r="Z104" i="1"/>
  <c r="Z36" i="1"/>
  <c r="Y663" i="1"/>
  <c r="Z258" i="1"/>
  <c r="Z634" i="1"/>
  <c r="Z437" i="1"/>
  <c r="Z427" i="1"/>
  <c r="Z381" i="1"/>
  <c r="Z301" i="1"/>
  <c r="Z528" i="1"/>
  <c r="Z238" i="1"/>
  <c r="Z666" i="1" s="1"/>
  <c r="Y665" i="1"/>
  <c r="Y662" i="1"/>
  <c r="Y664" i="1" s="1"/>
  <c r="Y661" i="1"/>
  <c r="Z400" i="1"/>
  <c r="Z394" i="1"/>
  <c r="Z246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<sst xmlns="http://schemas.openxmlformats.org/spreadsheetml/2006/main" count="3120" uniqueCount="1074">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</sst>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9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200</v>
      </c>
      <c r="Y108" s="774">
        <f>IFERROR(IF(X108="",0,CEILING((X108/$H108),1)*$H108),"")</f>
        <v>205.20000000000002</v>
      </c>
      <c r="Z108" s="36">
        <f>IFERROR(IF(Y108=0,"",ROUNDUP(Y108/H108,0)*0.02175),"")</f>
        <v>0.41324999999999995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208.88888888888889</v>
      </c>
      <c r="BN108" s="64">
        <f>IFERROR(Y108*I108/H108,"0")</f>
        <v>214.32</v>
      </c>
      <c r="BO108" s="64">
        <f>IFERROR(1/J108*(X108/H108),"0")</f>
        <v>0.3306878306878307</v>
      </c>
      <c r="BP108" s="64">
        <f>IFERROR(1/J108*(Y108/H108),"0")</f>
        <v>0.33928571428571425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18.518518518518519</v>
      </c>
      <c r="Y111" s="775">
        <f>IFERROR(Y108/H108,"0")+IFERROR(Y109/H109,"0")+IFERROR(Y110/H110,"0")</f>
        <v>19</v>
      </c>
      <c r="Z111" s="775">
        <f>IFERROR(IF(Z108="",0,Z108),"0")+IFERROR(IF(Z109="",0,Z109),"0")+IFERROR(IF(Z110="",0,Z110),"0")</f>
        <v>0.41324999999999995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200</v>
      </c>
      <c r="Y112" s="775">
        <f>IFERROR(SUM(Y108:Y110),"0")</f>
        <v>205.20000000000002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100</v>
      </c>
      <c r="Y234" s="774">
        <f t="shared" si="46"/>
        <v>100.8</v>
      </c>
      <c r="Z234" s="36">
        <f>IFERROR(IF(Y234=0,"",ROUNDUP(Y234/H234,0)*0.00753),"")</f>
        <v>0.31625999999999999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111.33333333333333</v>
      </c>
      <c r="BN234" s="64">
        <f t="shared" si="48"/>
        <v>112.224</v>
      </c>
      <c r="BO234" s="64">
        <f t="shared" si="49"/>
        <v>0.26709401709401709</v>
      </c>
      <c r="BP234" s="64">
        <f t="shared" si="50"/>
        <v>0.26923076923076922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41.666666666666671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42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0.31625999999999999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100</v>
      </c>
      <c r="Y239" s="775">
        <f>IFERROR(SUM(Y227:Y237),"0")</f>
        <v>100.8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1540</v>
      </c>
      <c r="Y417" s="774">
        <f t="shared" si="81"/>
        <v>1545</v>
      </c>
      <c r="Z417" s="36">
        <f>IFERROR(IF(Y417=0,"",ROUNDUP(Y417/H417,0)*0.02175),"")</f>
        <v>2.2402499999999996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1589.28</v>
      </c>
      <c r="BN417" s="64">
        <f t="shared" si="83"/>
        <v>1594.44</v>
      </c>
      <c r="BO417" s="64">
        <f t="shared" si="84"/>
        <v>2.1388888888888888</v>
      </c>
      <c r="BP417" s="64">
        <f t="shared" si="85"/>
        <v>2.145833333333333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102.66666666666667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103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2.2402499999999996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1540</v>
      </c>
      <c r="Y428" s="775">
        <f>IFERROR(SUM(Y416:Y426),"0")</f>
        <v>1545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600</v>
      </c>
      <c r="Y461" s="774">
        <f>IFERROR(IF(X461="",0,CEILING((X461/$H461),1)*$H461),"")</f>
        <v>603</v>
      </c>
      <c r="Z461" s="36">
        <f>IFERROR(IF(Y461=0,"",ROUNDUP(Y461/H461,0)*0.02175),"")</f>
        <v>1.4572499999999999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637.59999999999991</v>
      </c>
      <c r="BN461" s="64">
        <f>IFERROR(Y461*I461/H461,"0")</f>
        <v>640.78800000000001</v>
      </c>
      <c r="BO461" s="64">
        <f>IFERROR(1/J461*(X461/H461),"0")</f>
        <v>1.1904761904761905</v>
      </c>
      <c r="BP461" s="64">
        <f>IFERROR(1/J461*(Y461/H461),"0")</f>
        <v>1.1964285714285714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66.666666666666671</v>
      </c>
      <c r="Y466" s="775">
        <f>IFERROR(Y461/H461,"0")+IFERROR(Y462/H462,"0")+IFERROR(Y463/H463,"0")+IFERROR(Y464/H464,"0")+IFERROR(Y465/H465,"0")</f>
        <v>67</v>
      </c>
      <c r="Z466" s="775">
        <f>IFERROR(IF(Z461="",0,Z461),"0")+IFERROR(IF(Z462="",0,Z462),"0")+IFERROR(IF(Z463="",0,Z463),"0")+IFERROR(IF(Z464="",0,Z464),"0")+IFERROR(IF(Z465="",0,Z465),"0")</f>
        <v>1.4572499999999999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600</v>
      </c>
      <c r="Y467" s="775">
        <f>IFERROR(SUM(Y461:Y465),"0")</f>
        <v>603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2440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2454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2547.1022222222218</v>
      </c>
      <c r="Y662" s="775">
        <f>IFERROR(SUM(BN22:BN658),"0")</f>
        <v>2561.7719999999999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4</v>
      </c>
      <c r="Y663" s="38">
        <f>ROUNDUP(SUM(BP22:BP658),0)</f>
        <v>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2647.1022222222218</v>
      </c>
      <c r="Y664" s="775">
        <f>GrossWeightTotalR+PalletQtyTotalR*25</f>
        <v>2661.7719999999999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229.51851851851853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231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4.4270099999999992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205.20000000000002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100.8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1545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603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2024-12-12T07:08:14Z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