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02321C3-7A02-4AA7-8C69-EEA4FCA147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X659" i="1"/>
  <c r="BO658" i="1"/>
  <c r="BM658" i="1"/>
  <c r="Y658" i="1"/>
  <c r="Y660" i="1" s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Z647" i="1" s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Y634" i="1"/>
  <c r="X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Z634" i="1" s="1"/>
  <c r="Y626" i="1"/>
  <c r="Y635" i="1" s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Y613" i="1"/>
  <c r="X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Z613" i="1" s="1"/>
  <c r="Y609" i="1"/>
  <c r="Y614" i="1" s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P601" i="1" s="1"/>
  <c r="BO600" i="1"/>
  <c r="BM600" i="1"/>
  <c r="Y600" i="1"/>
  <c r="BP600" i="1" s="1"/>
  <c r="BO599" i="1"/>
  <c r="BM599" i="1"/>
  <c r="Y599" i="1"/>
  <c r="X595" i="1"/>
  <c r="X594" i="1"/>
  <c r="BP593" i="1"/>
  <c r="BO593" i="1"/>
  <c r="BN593" i="1"/>
  <c r="BM593" i="1"/>
  <c r="Z593" i="1"/>
  <c r="Y593" i="1"/>
  <c r="BP592" i="1"/>
  <c r="BO592" i="1"/>
  <c r="BN592" i="1"/>
  <c r="BM592" i="1"/>
  <c r="Z592" i="1"/>
  <c r="Z594" i="1" s="1"/>
  <c r="Y592" i="1"/>
  <c r="Y595" i="1" s="1"/>
  <c r="P592" i="1"/>
  <c r="X590" i="1"/>
  <c r="X589" i="1"/>
  <c r="BP588" i="1"/>
  <c r="BO588" i="1"/>
  <c r="BN588" i="1"/>
  <c r="BM588" i="1"/>
  <c r="Z588" i="1"/>
  <c r="Y588" i="1"/>
  <c r="P588" i="1"/>
  <c r="BO587" i="1"/>
  <c r="BM587" i="1"/>
  <c r="Y587" i="1"/>
  <c r="BP587" i="1" s="1"/>
  <c r="P587" i="1"/>
  <c r="BP586" i="1"/>
  <c r="BO586" i="1"/>
  <c r="BN586" i="1"/>
  <c r="BM586" i="1"/>
  <c r="Z586" i="1"/>
  <c r="Y586" i="1"/>
  <c r="Y590" i="1" s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BP581" i="1" s="1"/>
  <c r="P581" i="1"/>
  <c r="BP580" i="1"/>
  <c r="BO580" i="1"/>
  <c r="BN580" i="1"/>
  <c r="BM580" i="1"/>
  <c r="Z580" i="1"/>
  <c r="Y580" i="1"/>
  <c r="P580" i="1"/>
  <c r="BO579" i="1"/>
  <c r="BM579" i="1"/>
  <c r="Y579" i="1"/>
  <c r="BP579" i="1" s="1"/>
  <c r="P579" i="1"/>
  <c r="BP578" i="1"/>
  <c r="BO578" i="1"/>
  <c r="BN578" i="1"/>
  <c r="BM578" i="1"/>
  <c r="Z578" i="1"/>
  <c r="Y578" i="1"/>
  <c r="P578" i="1"/>
  <c r="BO577" i="1"/>
  <c r="BM577" i="1"/>
  <c r="Y577" i="1"/>
  <c r="BP577" i="1" s="1"/>
  <c r="P577" i="1"/>
  <c r="BO576" i="1"/>
  <c r="BM576" i="1"/>
  <c r="Y576" i="1"/>
  <c r="BP576" i="1" s="1"/>
  <c r="P576" i="1"/>
  <c r="BP575" i="1"/>
  <c r="BO575" i="1"/>
  <c r="BN575" i="1"/>
  <c r="BM575" i="1"/>
  <c r="Z575" i="1"/>
  <c r="Y575" i="1"/>
  <c r="P575" i="1"/>
  <c r="BO574" i="1"/>
  <c r="BM574" i="1"/>
  <c r="Y574" i="1"/>
  <c r="Y584" i="1" s="1"/>
  <c r="P574" i="1"/>
  <c r="X572" i="1"/>
  <c r="X571" i="1"/>
  <c r="BO570" i="1"/>
  <c r="BM570" i="1"/>
  <c r="Y570" i="1"/>
  <c r="BP570" i="1" s="1"/>
  <c r="P570" i="1"/>
  <c r="BP569" i="1"/>
  <c r="BO569" i="1"/>
  <c r="BN569" i="1"/>
  <c r="BM569" i="1"/>
  <c r="Z569" i="1"/>
  <c r="Y569" i="1"/>
  <c r="P569" i="1"/>
  <c r="BO568" i="1"/>
  <c r="BM568" i="1"/>
  <c r="Y568" i="1"/>
  <c r="Y572" i="1" s="1"/>
  <c r="P568" i="1"/>
  <c r="X566" i="1"/>
  <c r="X565" i="1"/>
  <c r="BO564" i="1"/>
  <c r="BM564" i="1"/>
  <c r="Y564" i="1"/>
  <c r="BP564" i="1" s="1"/>
  <c r="P564" i="1"/>
  <c r="BP563" i="1"/>
  <c r="BO563" i="1"/>
  <c r="BN563" i="1"/>
  <c r="BM563" i="1"/>
  <c r="Z563" i="1"/>
  <c r="Y563" i="1"/>
  <c r="P563" i="1"/>
  <c r="BO562" i="1"/>
  <c r="BM562" i="1"/>
  <c r="Y562" i="1"/>
  <c r="BP562" i="1" s="1"/>
  <c r="P562" i="1"/>
  <c r="BP561" i="1"/>
  <c r="BO561" i="1"/>
  <c r="BN561" i="1"/>
  <c r="BM561" i="1"/>
  <c r="Z561" i="1"/>
  <c r="Y561" i="1"/>
  <c r="P561" i="1"/>
  <c r="BO560" i="1"/>
  <c r="BM560" i="1"/>
  <c r="Y560" i="1"/>
  <c r="BP560" i="1" s="1"/>
  <c r="P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P555" i="1"/>
  <c r="BO555" i="1"/>
  <c r="BN555" i="1"/>
  <c r="BM555" i="1"/>
  <c r="Z555" i="1"/>
  <c r="Y555" i="1"/>
  <c r="P555" i="1"/>
  <c r="BO554" i="1"/>
  <c r="BM554" i="1"/>
  <c r="Y554" i="1"/>
  <c r="AC671" i="1" s="1"/>
  <c r="P554" i="1"/>
  <c r="X550" i="1"/>
  <c r="X549" i="1"/>
  <c r="BO548" i="1"/>
  <c r="BM548" i="1"/>
  <c r="Y548" i="1"/>
  <c r="AB671" i="1" s="1"/>
  <c r="P548" i="1"/>
  <c r="X545" i="1"/>
  <c r="X544" i="1"/>
  <c r="BO543" i="1"/>
  <c r="BM543" i="1"/>
  <c r="Y543" i="1"/>
  <c r="BP543" i="1" s="1"/>
  <c r="P543" i="1"/>
  <c r="BP542" i="1"/>
  <c r="BO542" i="1"/>
  <c r="BN542" i="1"/>
  <c r="BM542" i="1"/>
  <c r="Z542" i="1"/>
  <c r="Y542" i="1"/>
  <c r="P542" i="1"/>
  <c r="BO541" i="1"/>
  <c r="BM541" i="1"/>
  <c r="Y541" i="1"/>
  <c r="Y545" i="1" s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Y528" i="1" s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Y529" i="1" s="1"/>
  <c r="P521" i="1"/>
  <c r="X519" i="1"/>
  <c r="Y518" i="1"/>
  <c r="X518" i="1"/>
  <c r="BP517" i="1"/>
  <c r="BO517" i="1"/>
  <c r="BN517" i="1"/>
  <c r="BM517" i="1"/>
  <c r="Z517" i="1"/>
  <c r="Z518" i="1" s="1"/>
  <c r="Y517" i="1"/>
  <c r="P517" i="1"/>
  <c r="X514" i="1"/>
  <c r="X513" i="1"/>
  <c r="BP512" i="1"/>
  <c r="BO512" i="1"/>
  <c r="BN512" i="1"/>
  <c r="BM512" i="1"/>
  <c r="Z512" i="1"/>
  <c r="Y512" i="1"/>
  <c r="P512" i="1"/>
  <c r="BO511" i="1"/>
  <c r="BM511" i="1"/>
  <c r="Y511" i="1"/>
  <c r="Y513" i="1" s="1"/>
  <c r="P511" i="1"/>
  <c r="X509" i="1"/>
  <c r="X508" i="1"/>
  <c r="BO507" i="1"/>
  <c r="BM507" i="1"/>
  <c r="Y507" i="1"/>
  <c r="Y509" i="1" s="1"/>
  <c r="P507" i="1"/>
  <c r="BP506" i="1"/>
  <c r="BO506" i="1"/>
  <c r="BN506" i="1"/>
  <c r="BM506" i="1"/>
  <c r="Z506" i="1"/>
  <c r="Y506" i="1"/>
  <c r="Y508" i="1" s="1"/>
  <c r="P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BP501" i="1" s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P484" i="1"/>
  <c r="BO484" i="1"/>
  <c r="BN484" i="1"/>
  <c r="BM484" i="1"/>
  <c r="Z484" i="1"/>
  <c r="Y484" i="1"/>
  <c r="P484" i="1"/>
  <c r="BO483" i="1"/>
  <c r="BM483" i="1"/>
  <c r="Y483" i="1"/>
  <c r="BP483" i="1" s="1"/>
  <c r="BO482" i="1"/>
  <c r="BM482" i="1"/>
  <c r="Y482" i="1"/>
  <c r="BP482" i="1" s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Y503" i="1" s="1"/>
  <c r="P479" i="1"/>
  <c r="X477" i="1"/>
  <c r="X476" i="1"/>
  <c r="BO475" i="1"/>
  <c r="BM475" i="1"/>
  <c r="Y475" i="1"/>
  <c r="Y671" i="1" s="1"/>
  <c r="P475" i="1"/>
  <c r="X471" i="1"/>
  <c r="X470" i="1"/>
  <c r="BO469" i="1"/>
  <c r="BM469" i="1"/>
  <c r="Y469" i="1"/>
  <c r="Y471" i="1" s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P462" i="1" s="1"/>
  <c r="BO461" i="1"/>
  <c r="BM461" i="1"/>
  <c r="Y461" i="1"/>
  <c r="Y466" i="1" s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Y438" i="1" s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Y428" i="1" s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V671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5" i="1" s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Y387" i="1" s="1"/>
  <c r="P385" i="1"/>
  <c r="BP384" i="1"/>
  <c r="BO384" i="1"/>
  <c r="BN384" i="1"/>
  <c r="BM384" i="1"/>
  <c r="Z384" i="1"/>
  <c r="Y384" i="1"/>
  <c r="Y388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1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Y373" i="1" s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1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1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71" i="1" s="1"/>
  <c r="P298" i="1"/>
  <c r="X295" i="1"/>
  <c r="X294" i="1"/>
  <c r="BO293" i="1"/>
  <c r="BM293" i="1"/>
  <c r="Y293" i="1"/>
  <c r="O671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71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9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5" i="1" s="1"/>
  <c r="P217" i="1"/>
  <c r="BP216" i="1"/>
  <c r="BO216" i="1"/>
  <c r="BN216" i="1"/>
  <c r="BM216" i="1"/>
  <c r="Z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Y209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X192" i="1"/>
  <c r="X191" i="1"/>
  <c r="BO190" i="1"/>
  <c r="BM190" i="1"/>
  <c r="Y190" i="1"/>
  <c r="I671" i="1" s="1"/>
  <c r="P190" i="1"/>
  <c r="X186" i="1"/>
  <c r="X185" i="1"/>
  <c r="BO184" i="1"/>
  <c r="BM184" i="1"/>
  <c r="Y184" i="1"/>
  <c r="Y186" i="1" s="1"/>
  <c r="P184" i="1"/>
  <c r="BP183" i="1"/>
  <c r="BO183" i="1"/>
  <c r="BN183" i="1"/>
  <c r="BM183" i="1"/>
  <c r="Z183" i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0" i="1" s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71" i="1" s="1"/>
  <c r="P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Y146" i="1" s="1"/>
  <c r="P140" i="1"/>
  <c r="BP139" i="1"/>
  <c r="BO139" i="1"/>
  <c r="BN139" i="1"/>
  <c r="BM139" i="1"/>
  <c r="Z139" i="1"/>
  <c r="Y139" i="1"/>
  <c r="Y147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6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X121" i="1"/>
  <c r="X120" i="1"/>
  <c r="BO119" i="1"/>
  <c r="BM119" i="1"/>
  <c r="Y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Y121" i="1" s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9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Y81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D671" i="1" s="1"/>
  <c r="P64" i="1"/>
  <c r="X61" i="1"/>
  <c r="X60" i="1"/>
  <c r="BO59" i="1"/>
  <c r="BM59" i="1"/>
  <c r="Y59" i="1"/>
  <c r="Y61" i="1" s="1"/>
  <c r="P59" i="1"/>
  <c r="BP58" i="1"/>
  <c r="BO58" i="1"/>
  <c r="BN58" i="1"/>
  <c r="BM58" i="1"/>
  <c r="Z58" i="1"/>
  <c r="Y58" i="1"/>
  <c r="Y60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C671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P26" i="1"/>
  <c r="X24" i="1"/>
  <c r="X661" i="1" s="1"/>
  <c r="X23" i="1"/>
  <c r="X665" i="1" s="1"/>
  <c r="BO22" i="1"/>
  <c r="X663" i="1" s="1"/>
  <c r="BM22" i="1"/>
  <c r="X662" i="1" s="1"/>
  <c r="X664" i="1" s="1"/>
  <c r="Y22" i="1"/>
  <c r="B67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9" i="1"/>
  <c r="Z55" i="1" s="1"/>
  <c r="BN49" i="1"/>
  <c r="BP49" i="1"/>
  <c r="Z51" i="1"/>
  <c r="BN51" i="1"/>
  <c r="Z53" i="1"/>
  <c r="BN53" i="1"/>
  <c r="Y56" i="1"/>
  <c r="Z59" i="1"/>
  <c r="Z60" i="1" s="1"/>
  <c r="BN59" i="1"/>
  <c r="BP59" i="1"/>
  <c r="Z64" i="1"/>
  <c r="BN64" i="1"/>
  <c r="BP64" i="1"/>
  <c r="Z66" i="1"/>
  <c r="BN66" i="1"/>
  <c r="Z68" i="1"/>
  <c r="BN68" i="1"/>
  <c r="Z69" i="1"/>
  <c r="BN69" i="1"/>
  <c r="Z71" i="1"/>
  <c r="BN71" i="1"/>
  <c r="Y74" i="1"/>
  <c r="Z77" i="1"/>
  <c r="Z80" i="1" s="1"/>
  <c r="BN77" i="1"/>
  <c r="Z79" i="1"/>
  <c r="BN79" i="1"/>
  <c r="Y80" i="1"/>
  <c r="Z83" i="1"/>
  <c r="Z89" i="1" s="1"/>
  <c r="BN83" i="1"/>
  <c r="BP83" i="1"/>
  <c r="Z85" i="1"/>
  <c r="BN85" i="1"/>
  <c r="Z87" i="1"/>
  <c r="BN87" i="1"/>
  <c r="Y90" i="1"/>
  <c r="Z93" i="1"/>
  <c r="Z98" i="1" s="1"/>
  <c r="BN93" i="1"/>
  <c r="Z95" i="1"/>
  <c r="BN95" i="1"/>
  <c r="Z97" i="1"/>
  <c r="BN97" i="1"/>
  <c r="Y98" i="1"/>
  <c r="Z101" i="1"/>
  <c r="BN101" i="1"/>
  <c r="BP101" i="1"/>
  <c r="Z103" i="1"/>
  <c r="BN103" i="1"/>
  <c r="Y105" i="1"/>
  <c r="E671" i="1"/>
  <c r="Y111" i="1"/>
  <c r="BP108" i="1"/>
  <c r="BN108" i="1"/>
  <c r="Z108" i="1"/>
  <c r="BP116" i="1"/>
  <c r="BN116" i="1"/>
  <c r="Z116" i="1"/>
  <c r="BP119" i="1"/>
  <c r="BN119" i="1"/>
  <c r="Z119" i="1"/>
  <c r="F671" i="1"/>
  <c r="Y130" i="1"/>
  <c r="Y129" i="1"/>
  <c r="BP124" i="1"/>
  <c r="BN124" i="1"/>
  <c r="Z124" i="1"/>
  <c r="H9" i="1"/>
  <c r="Y24" i="1"/>
  <c r="Y55" i="1"/>
  <c r="Y73" i="1"/>
  <c r="BP110" i="1"/>
  <c r="BN110" i="1"/>
  <c r="Z110" i="1"/>
  <c r="Y112" i="1"/>
  <c r="Y120" i="1"/>
  <c r="BP114" i="1"/>
  <c r="BN114" i="1"/>
  <c r="Z114" i="1"/>
  <c r="Z120" i="1" s="1"/>
  <c r="BP118" i="1"/>
  <c r="BN118" i="1"/>
  <c r="Z118" i="1"/>
  <c r="Z126" i="1"/>
  <c r="BN126" i="1"/>
  <c r="Z128" i="1"/>
  <c r="BN128" i="1"/>
  <c r="Z132" i="1"/>
  <c r="Z136" i="1" s="1"/>
  <c r="BN132" i="1"/>
  <c r="BP132" i="1"/>
  <c r="Z134" i="1"/>
  <c r="BN134" i="1"/>
  <c r="Y137" i="1"/>
  <c r="Z140" i="1"/>
  <c r="Z146" i="1" s="1"/>
  <c r="BN140" i="1"/>
  <c r="BP140" i="1"/>
  <c r="Z142" i="1"/>
  <c r="BN142" i="1"/>
  <c r="Z144" i="1"/>
  <c r="BN144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71" i="1"/>
  <c r="Y173" i="1"/>
  <c r="Z176" i="1"/>
  <c r="Z180" i="1" s="1"/>
  <c r="BN176" i="1"/>
  <c r="BP176" i="1"/>
  <c r="Z178" i="1"/>
  <c r="BN178" i="1"/>
  <c r="Z184" i="1"/>
  <c r="Z185" i="1" s="1"/>
  <c r="BN184" i="1"/>
  <c r="BP184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Y203" i="1"/>
  <c r="J671" i="1"/>
  <c r="Z207" i="1"/>
  <c r="Z208" i="1" s="1"/>
  <c r="BN207" i="1"/>
  <c r="BP207" i="1"/>
  <c r="Y208" i="1"/>
  <c r="Z211" i="1"/>
  <c r="Z213" i="1" s="1"/>
  <c r="BN211" i="1"/>
  <c r="BP211" i="1"/>
  <c r="Y214" i="1"/>
  <c r="Z217" i="1"/>
  <c r="Z224" i="1" s="1"/>
  <c r="BN217" i="1"/>
  <c r="BP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Y238" i="1"/>
  <c r="Z241" i="1"/>
  <c r="BN241" i="1"/>
  <c r="BP241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71" i="1"/>
  <c r="Z263" i="1"/>
  <c r="Z271" i="1" s="1"/>
  <c r="BN263" i="1"/>
  <c r="BP263" i="1"/>
  <c r="Z265" i="1"/>
  <c r="BN265" i="1"/>
  <c r="Z267" i="1"/>
  <c r="BN267" i="1"/>
  <c r="Z269" i="1"/>
  <c r="BN269" i="1"/>
  <c r="Y272" i="1"/>
  <c r="M671" i="1"/>
  <c r="Z280" i="1"/>
  <c r="Z289" i="1" s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1" i="1" s="1"/>
  <c r="BN305" i="1"/>
  <c r="BP305" i="1"/>
  <c r="Z307" i="1"/>
  <c r="BN307" i="1"/>
  <c r="Z309" i="1"/>
  <c r="BN309" i="1"/>
  <c r="Y312" i="1"/>
  <c r="Y317" i="1"/>
  <c r="S671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1" i="1"/>
  <c r="Z357" i="1"/>
  <c r="Z365" i="1" s="1"/>
  <c r="BN357" i="1"/>
  <c r="Z359" i="1"/>
  <c r="BN359" i="1"/>
  <c r="Z361" i="1"/>
  <c r="BN361" i="1"/>
  <c r="Z363" i="1"/>
  <c r="BN363" i="1"/>
  <c r="Y366" i="1"/>
  <c r="Z369" i="1"/>
  <c r="Z372" i="1" s="1"/>
  <c r="BN369" i="1"/>
  <c r="BP369" i="1"/>
  <c r="Z371" i="1"/>
  <c r="BN371" i="1"/>
  <c r="Z375" i="1"/>
  <c r="BN375" i="1"/>
  <c r="BP375" i="1"/>
  <c r="Z377" i="1"/>
  <c r="BN377" i="1"/>
  <c r="Z379" i="1"/>
  <c r="BN379" i="1"/>
  <c r="Y382" i="1"/>
  <c r="Z385" i="1"/>
  <c r="Z387" i="1" s="1"/>
  <c r="BN385" i="1"/>
  <c r="BP385" i="1"/>
  <c r="Z390" i="1"/>
  <c r="Z394" i="1" s="1"/>
  <c r="BN390" i="1"/>
  <c r="BP390" i="1"/>
  <c r="Z391" i="1"/>
  <c r="BN391" i="1"/>
  <c r="Z393" i="1"/>
  <c r="BN393" i="1"/>
  <c r="Y394" i="1"/>
  <c r="Z397" i="1"/>
  <c r="Z400" i="1" s="1"/>
  <c r="BN397" i="1"/>
  <c r="BP397" i="1"/>
  <c r="Z399" i="1"/>
  <c r="BN399" i="1"/>
  <c r="Y400" i="1"/>
  <c r="Z404" i="1"/>
  <c r="Z405" i="1" s="1"/>
  <c r="BN404" i="1"/>
  <c r="BP404" i="1"/>
  <c r="Y405" i="1"/>
  <c r="Z408" i="1"/>
  <c r="Z411" i="1" s="1"/>
  <c r="BN408" i="1"/>
  <c r="BP408" i="1"/>
  <c r="Z410" i="1"/>
  <c r="BN410" i="1"/>
  <c r="Y411" i="1"/>
  <c r="Z416" i="1"/>
  <c r="Z427" i="1" s="1"/>
  <c r="BN416" i="1"/>
  <c r="BP416" i="1"/>
  <c r="Z418" i="1"/>
  <c r="BN418" i="1"/>
  <c r="Z420" i="1"/>
  <c r="BN420" i="1"/>
  <c r="Z422" i="1"/>
  <c r="BN422" i="1"/>
  <c r="Z424" i="1"/>
  <c r="BN424" i="1"/>
  <c r="Z426" i="1"/>
  <c r="BN426" i="1"/>
  <c r="Y433" i="1"/>
  <c r="BP430" i="1"/>
  <c r="BN430" i="1"/>
  <c r="Z430" i="1"/>
  <c r="Z432" i="1" s="1"/>
  <c r="BP436" i="1"/>
  <c r="BN436" i="1"/>
  <c r="Z436" i="1"/>
  <c r="Y454" i="1"/>
  <c r="BP446" i="1"/>
  <c r="BN446" i="1"/>
  <c r="Z446" i="1"/>
  <c r="Z453" i="1" s="1"/>
  <c r="BP450" i="1"/>
  <c r="BN450" i="1"/>
  <c r="Z450" i="1"/>
  <c r="Y157" i="1"/>
  <c r="Y192" i="1"/>
  <c r="Y258" i="1"/>
  <c r="Y290" i="1"/>
  <c r="Y295" i="1"/>
  <c r="Y302" i="1"/>
  <c r="Y311" i="1"/>
  <c r="Y344" i="1"/>
  <c r="Y365" i="1"/>
  <c r="Y406" i="1"/>
  <c r="W671" i="1"/>
  <c r="Y427" i="1"/>
  <c r="Y432" i="1"/>
  <c r="Y437" i="1"/>
  <c r="BP435" i="1"/>
  <c r="BN435" i="1"/>
  <c r="Z435" i="1"/>
  <c r="Z437" i="1" s="1"/>
  <c r="BP448" i="1"/>
  <c r="BN448" i="1"/>
  <c r="Z448" i="1"/>
  <c r="X671" i="1"/>
  <c r="Z452" i="1"/>
  <c r="BN452" i="1"/>
  <c r="Y453" i="1"/>
  <c r="Z456" i="1"/>
  <c r="Z458" i="1" s="1"/>
  <c r="BN456" i="1"/>
  <c r="BP456" i="1"/>
  <c r="Y459" i="1"/>
  <c r="Z461" i="1"/>
  <c r="Z466" i="1" s="1"/>
  <c r="BN461" i="1"/>
  <c r="BP461" i="1"/>
  <c r="Z462" i="1"/>
  <c r="BN462" i="1"/>
  <c r="Z464" i="1"/>
  <c r="BN464" i="1"/>
  <c r="Y467" i="1"/>
  <c r="Z469" i="1"/>
  <c r="Z470" i="1" s="1"/>
  <c r="BN469" i="1"/>
  <c r="BP469" i="1"/>
  <c r="Y470" i="1"/>
  <c r="Z475" i="1"/>
  <c r="Z476" i="1" s="1"/>
  <c r="BN475" i="1"/>
  <c r="BP475" i="1"/>
  <c r="Y476" i="1"/>
  <c r="Z479" i="1"/>
  <c r="Z503" i="1" s="1"/>
  <c r="BN479" i="1"/>
  <c r="BP479" i="1"/>
  <c r="Z482" i="1"/>
  <c r="BN482" i="1"/>
  <c r="Z483" i="1"/>
  <c r="BN483" i="1"/>
  <c r="Z485" i="1"/>
  <c r="BN485" i="1"/>
  <c r="Z488" i="1"/>
  <c r="BN488" i="1"/>
  <c r="Z490" i="1"/>
  <c r="BN490" i="1"/>
  <c r="Z493" i="1"/>
  <c r="BN493" i="1"/>
  <c r="Z495" i="1"/>
  <c r="BN495" i="1"/>
  <c r="Z496" i="1"/>
  <c r="BN496" i="1"/>
  <c r="Z498" i="1"/>
  <c r="BN498" i="1"/>
  <c r="Z500" i="1"/>
  <c r="BN500" i="1"/>
  <c r="Z501" i="1"/>
  <c r="BN501" i="1"/>
  <c r="Y504" i="1"/>
  <c r="Z507" i="1"/>
  <c r="Z508" i="1" s="1"/>
  <c r="BN507" i="1"/>
  <c r="BP507" i="1"/>
  <c r="Z511" i="1"/>
  <c r="Z513" i="1" s="1"/>
  <c r="BN511" i="1"/>
  <c r="BP511" i="1"/>
  <c r="Y514" i="1"/>
  <c r="Z671" i="1"/>
  <c r="Y519" i="1"/>
  <c r="Z523" i="1"/>
  <c r="Z528" i="1" s="1"/>
  <c r="BN523" i="1"/>
  <c r="BP523" i="1"/>
  <c r="Z526" i="1"/>
  <c r="BN526" i="1"/>
  <c r="AA671" i="1"/>
  <c r="Z541" i="1"/>
  <c r="Z544" i="1" s="1"/>
  <c r="BN541" i="1"/>
  <c r="BP541" i="1"/>
  <c r="Z543" i="1"/>
  <c r="BN543" i="1"/>
  <c r="Y544" i="1"/>
  <c r="Z548" i="1"/>
  <c r="Z549" i="1" s="1"/>
  <c r="BN548" i="1"/>
  <c r="BP548" i="1"/>
  <c r="Y549" i="1"/>
  <c r="Z554" i="1"/>
  <c r="BN554" i="1"/>
  <c r="BP554" i="1"/>
  <c r="Z556" i="1"/>
  <c r="BN556" i="1"/>
  <c r="Z558" i="1"/>
  <c r="BN558" i="1"/>
  <c r="Z560" i="1"/>
  <c r="BN560" i="1"/>
  <c r="Z562" i="1"/>
  <c r="BN562" i="1"/>
  <c r="Z564" i="1"/>
  <c r="BN564" i="1"/>
  <c r="Y565" i="1"/>
  <c r="Z568" i="1"/>
  <c r="BN568" i="1"/>
  <c r="BP568" i="1"/>
  <c r="Z570" i="1"/>
  <c r="BN570" i="1"/>
  <c r="Y571" i="1"/>
  <c r="Z574" i="1"/>
  <c r="BN574" i="1"/>
  <c r="BP574" i="1"/>
  <c r="Z576" i="1"/>
  <c r="BN576" i="1"/>
  <c r="Y583" i="1"/>
  <c r="Y589" i="1"/>
  <c r="Y594" i="1"/>
  <c r="AD671" i="1"/>
  <c r="Y606" i="1"/>
  <c r="BP603" i="1"/>
  <c r="BN603" i="1"/>
  <c r="Z603" i="1"/>
  <c r="BP605" i="1"/>
  <c r="BN605" i="1"/>
  <c r="Z605" i="1"/>
  <c r="Y607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Y624" i="1"/>
  <c r="Y641" i="1"/>
  <c r="BP637" i="1"/>
  <c r="BN637" i="1"/>
  <c r="Z637" i="1"/>
  <c r="BP639" i="1"/>
  <c r="BN639" i="1"/>
  <c r="Z639" i="1"/>
  <c r="AE671" i="1"/>
  <c r="Y477" i="1"/>
  <c r="Y550" i="1"/>
  <c r="Y566" i="1"/>
  <c r="Z577" i="1"/>
  <c r="BN577" i="1"/>
  <c r="Z579" i="1"/>
  <c r="BN579" i="1"/>
  <c r="Z581" i="1"/>
  <c r="BN581" i="1"/>
  <c r="Z587" i="1"/>
  <c r="Z589" i="1" s="1"/>
  <c r="BN587" i="1"/>
  <c r="Z599" i="1"/>
  <c r="BN599" i="1"/>
  <c r="BP599" i="1"/>
  <c r="Z600" i="1"/>
  <c r="BN600" i="1"/>
  <c r="Z601" i="1"/>
  <c r="BN601" i="1"/>
  <c r="BP602" i="1"/>
  <c r="BN602" i="1"/>
  <c r="Z602" i="1"/>
  <c r="BP604" i="1"/>
  <c r="BN604" i="1"/>
  <c r="Z604" i="1"/>
  <c r="BP617" i="1"/>
  <c r="BN617" i="1"/>
  <c r="Z617" i="1"/>
  <c r="BP619" i="1"/>
  <c r="BN619" i="1"/>
  <c r="Z619" i="1"/>
  <c r="BP621" i="1"/>
  <c r="BN621" i="1"/>
  <c r="Z621" i="1"/>
  <c r="BP638" i="1"/>
  <c r="BN638" i="1"/>
  <c r="Z638" i="1"/>
  <c r="BP640" i="1"/>
  <c r="BN640" i="1"/>
  <c r="Z640" i="1"/>
  <c r="Y642" i="1"/>
  <c r="Y651" i="1"/>
  <c r="BP650" i="1"/>
  <c r="BN650" i="1"/>
  <c r="Z650" i="1"/>
  <c r="Z651" i="1" s="1"/>
  <c r="Y652" i="1"/>
  <c r="Y648" i="1"/>
  <c r="Z658" i="1"/>
  <c r="Z659" i="1" s="1"/>
  <c r="BN658" i="1"/>
  <c r="BP658" i="1"/>
  <c r="Y659" i="1"/>
  <c r="Z606" i="1" l="1"/>
  <c r="Z641" i="1"/>
  <c r="Z623" i="1"/>
  <c r="Z583" i="1"/>
  <c r="Z571" i="1"/>
  <c r="Z565" i="1"/>
  <c r="Z381" i="1"/>
  <c r="Z258" i="1"/>
  <c r="Z246" i="1"/>
  <c r="Z238" i="1"/>
  <c r="Z202" i="1"/>
  <c r="Z129" i="1"/>
  <c r="Z111" i="1"/>
  <c r="Z104" i="1"/>
  <c r="Z73" i="1"/>
  <c r="Y665" i="1"/>
  <c r="Y662" i="1"/>
  <c r="Y661" i="1"/>
  <c r="Z36" i="1"/>
  <c r="Y663" i="1"/>
  <c r="Z666" i="1"/>
  <c r="Y664" i="1" l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<sst xmlns="http://schemas.openxmlformats.org/spreadsheetml/2006/main" count="3120" uniqueCount="1074">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</sst>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44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59" t="s">
        <v>0</v>
      </c>
      <c r="E1" s="808"/>
      <c r="F1" s="808"/>
      <c r="G1" s="12" t="s">
        <v>1</v>
      </c>
      <c r="H1" s="859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4" t="s">
        <v>8</v>
      </c>
      <c r="B5" s="821"/>
      <c r="C5" s="822"/>
      <c r="D5" s="863"/>
      <c r="E5" s="864"/>
      <c r="F5" s="1157" t="s">
        <v>9</v>
      </c>
      <c r="G5" s="822"/>
      <c r="H5" s="863"/>
      <c r="I5" s="1076"/>
      <c r="J5" s="1076"/>
      <c r="K5" s="1076"/>
      <c r="L5" s="1076"/>
      <c r="M5" s="864"/>
      <c r="N5" s="58"/>
      <c r="P5" s="24" t="s">
        <v>10</v>
      </c>
      <c r="Q5" s="1178">
        <v>45635</v>
      </c>
      <c r="R5" s="912"/>
      <c r="T5" s="968" t="s">
        <v>11</v>
      </c>
      <c r="U5" s="969"/>
      <c r="V5" s="972" t="s">
        <v>12</v>
      </c>
      <c r="W5" s="912"/>
      <c r="AB5" s="51"/>
      <c r="AC5" s="51"/>
      <c r="AD5" s="51"/>
      <c r="AE5" s="51"/>
    </row>
    <row r="6" spans="1:32" s="767" customFormat="1" ht="24" customHeight="1" x14ac:dyDescent="0.2">
      <c r="A6" s="914" t="s">
        <v>13</v>
      </c>
      <c r="B6" s="821"/>
      <c r="C6" s="822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2"/>
      <c r="N6" s="59"/>
      <c r="P6" s="24" t="s">
        <v>15</v>
      </c>
      <c r="Q6" s="1187" t="str">
        <f>IF(Q5=0," ",CHOOSE(WEEKDAY(Q5,2),"Понедельник","Вторник","Среда","Четверг","Пятница","Суббота","Воскресенье"))</f>
        <v>Понедельник</v>
      </c>
      <c r="R6" s="778"/>
      <c r="T6" s="978" t="s">
        <v>16</v>
      </c>
      <c r="U6" s="969"/>
      <c r="V6" s="1059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0"/>
      <c r="W7" s="1061"/>
      <c r="AB7" s="51"/>
      <c r="AC7" s="51"/>
      <c r="AD7" s="51"/>
      <c r="AE7" s="51"/>
    </row>
    <row r="8" spans="1:32" s="767" customFormat="1" ht="25.5" customHeight="1" x14ac:dyDescent="0.2">
      <c r="A8" s="1201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8"/>
      <c r="T8" s="786"/>
      <c r="U8" s="969"/>
      <c r="V8" s="1060"/>
      <c r="W8" s="1061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7"/>
      <c r="R9" s="908"/>
      <c r="T9" s="786"/>
      <c r="U9" s="969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0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1"/>
      <c r="R11" s="912"/>
      <c r="U11" s="24" t="s">
        <v>27</v>
      </c>
      <c r="V11" s="1110" t="s">
        <v>28</v>
      </c>
      <c r="W11" s="908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6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24"/>
      <c r="R12" s="838"/>
      <c r="S12" s="23"/>
      <c r="U12" s="24"/>
      <c r="V12" s="808"/>
      <c r="W12" s="786"/>
      <c r="AB12" s="51"/>
      <c r="AC12" s="51"/>
      <c r="AD12" s="51"/>
      <c r="AE12" s="51"/>
    </row>
    <row r="13" spans="1:32" s="767" customFormat="1" ht="23.25" customHeight="1" x14ac:dyDescent="0.2">
      <c r="A13" s="96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10"/>
      <c r="R13" s="9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6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04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35" t="s">
        <v>38</v>
      </c>
      <c r="D17" s="823" t="s">
        <v>39</v>
      </c>
      <c r="E17" s="886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5"/>
      <c r="R17" s="885"/>
      <c r="S17" s="885"/>
      <c r="T17" s="886"/>
      <c r="U17" s="1205" t="s">
        <v>51</v>
      </c>
      <c r="V17" s="822"/>
      <c r="W17" s="823" t="s">
        <v>52</v>
      </c>
      <c r="X17" s="823" t="s">
        <v>53</v>
      </c>
      <c r="Y17" s="1203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87"/>
      <c r="E18" s="88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4"/>
      <c r="X18" s="824"/>
      <c r="Y18" s="1204"/>
      <c r="Z18" s="1074"/>
      <c r="AA18" s="1048"/>
      <c r="AB18" s="1048"/>
      <c r="AC18" s="1048"/>
      <c r="AD18" s="1154"/>
      <c r="AE18" s="1155"/>
      <c r="AF18" s="1156"/>
      <c r="AG18" s="66"/>
      <c r="BD18" s="65"/>
    </row>
    <row r="19" spans="1:68" ht="27.75" customHeight="1" x14ac:dyDescent="0.2">
      <c r="A19" s="868" t="s">
        <v>63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48"/>
      <c r="AB19" s="48"/>
      <c r="AC19" s="48"/>
    </row>
    <row r="20" spans="1:68" ht="16.5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3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6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8" t="s">
        <v>116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48"/>
      <c r="AB46" s="48"/>
      <c r="AC46" s="48"/>
    </row>
    <row r="47" spans="1:68" ht="16.5" customHeight="1" x14ac:dyDescent="0.25">
      <c r="A47" s="799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651</v>
      </c>
      <c r="Y49" s="774">
        <f t="shared" ref="Y49:Y54" si="6">IFERROR(IF(X49="",0,CEILING((X49/$H49),1)*$H49),"")</f>
        <v>658.80000000000007</v>
      </c>
      <c r="Z49" s="36">
        <f>IFERROR(IF(Y49=0,"",ROUNDUP(Y49/H49,0)*0.02175),"")</f>
        <v>1.3267499999999999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679.93333333333328</v>
      </c>
      <c r="BN49" s="64">
        <f t="shared" ref="BN49:BN54" si="8">IFERROR(Y49*I49/H49,"0")</f>
        <v>688.07999999999993</v>
      </c>
      <c r="BO49" s="64">
        <f t="shared" ref="BO49:BO54" si="9">IFERROR(1/J49*(X49/H49),"0")</f>
        <v>1.0763888888888886</v>
      </c>
      <c r="BP49" s="64">
        <f t="shared" ref="BP49:BP54" si="10">IFERROR(1/J49*(Y49/H49),"0")</f>
        <v>1.0892857142857142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312</v>
      </c>
      <c r="Y51" s="774">
        <f t="shared" si="6"/>
        <v>313.59999999999997</v>
      </c>
      <c r="Z51" s="36">
        <f>IFERROR(IF(Y51=0,"",ROUNDUP(Y51/H51,0)*0.02175),"")</f>
        <v>0.60899999999999999</v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325.37142857142857</v>
      </c>
      <c r="BN51" s="64">
        <f t="shared" si="8"/>
        <v>327.03999999999996</v>
      </c>
      <c r="BO51" s="64">
        <f t="shared" si="9"/>
        <v>0.4974489795918367</v>
      </c>
      <c r="BP51" s="64">
        <f t="shared" si="10"/>
        <v>0.5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35</v>
      </c>
      <c r="Y53" s="774">
        <f t="shared" si="6"/>
        <v>37</v>
      </c>
      <c r="Z53" s="36">
        <f>IFERROR(IF(Y53=0,"",ROUNDUP(Y53/H53,0)*0.00902),"")</f>
        <v>9.0200000000000002E-2</v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36.986486486486484</v>
      </c>
      <c r="BN53" s="64">
        <f t="shared" si="8"/>
        <v>39.1</v>
      </c>
      <c r="BO53" s="64">
        <f t="shared" si="9"/>
        <v>7.1662571662571672E-2</v>
      </c>
      <c r="BP53" s="64">
        <f t="shared" si="10"/>
        <v>7.575757575757576E-2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97.594380094380085</v>
      </c>
      <c r="Y55" s="775">
        <f>IFERROR(Y49/H49,"0")+IFERROR(Y50/H50,"0")+IFERROR(Y51/H51,"0")+IFERROR(Y52/H52,"0")+IFERROR(Y53/H53,"0")+IFERROR(Y54/H54,"0")</f>
        <v>99</v>
      </c>
      <c r="Z55" s="775">
        <f>IFERROR(IF(Z49="",0,Z49),"0")+IFERROR(IF(Z50="",0,Z50),"0")+IFERROR(IF(Z51="",0,Z51),"0")+IFERROR(IF(Z52="",0,Z52),"0")+IFERROR(IF(Z53="",0,Z53),"0")+IFERROR(IF(Z54="",0,Z54),"0")</f>
        <v>2.0259499999999999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998</v>
      </c>
      <c r="Y56" s="775">
        <f>IFERROR(SUM(Y49:Y54),"0")</f>
        <v>1009.4000000000001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799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79</v>
      </c>
      <c r="Y65" s="774">
        <f t="shared" si="11"/>
        <v>86.4</v>
      </c>
      <c r="Z65" s="36">
        <f>IFERROR(IF(Y65=0,"",ROUNDUP(Y65/H65,0)*0.02175),"")</f>
        <v>0.17399999999999999</v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82.511111111111106</v>
      </c>
      <c r="BN65" s="64">
        <f t="shared" si="13"/>
        <v>90.24</v>
      </c>
      <c r="BO65" s="64">
        <f t="shared" si="14"/>
        <v>0.13062169312169311</v>
      </c>
      <c r="BP65" s="64">
        <f t="shared" si="15"/>
        <v>0.14285714285714285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7.314814814814814</v>
      </c>
      <c r="Y73" s="775">
        <f>IFERROR(Y64/H64,"0")+IFERROR(Y65/H65,"0")+IFERROR(Y66/H66,"0")+IFERROR(Y67/H67,"0")+IFERROR(Y68/H68,"0")+IFERROR(Y69/H69,"0")+IFERROR(Y70/H70,"0")+IFERROR(Y71/H71,"0")+IFERROR(Y72/H72,"0")</f>
        <v>8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0.17399999999999999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79</v>
      </c>
      <c r="Y74" s="775">
        <f>IFERROR(SUM(Y64:Y72),"0")</f>
        <v>86.4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600</v>
      </c>
      <c r="Y76" s="774">
        <f>IFERROR(IF(X76="",0,CEILING((X76/$H76),1)*$H76),"")</f>
        <v>604.80000000000007</v>
      </c>
      <c r="Z76" s="36">
        <f>IFERROR(IF(Y76=0,"",ROUNDUP(Y76/H76,0)*0.02175),"")</f>
        <v>1.218</v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626.66666666666663</v>
      </c>
      <c r="BN76" s="64">
        <f>IFERROR(Y76*I76/H76,"0")</f>
        <v>631.67999999999995</v>
      </c>
      <c r="BO76" s="64">
        <f>IFERROR(1/J76*(X76/H76),"0")</f>
        <v>0.99206349206349187</v>
      </c>
      <c r="BP76" s="64">
        <f>IFERROR(1/J76*(Y76/H76),"0")</f>
        <v>1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55.55555555555555</v>
      </c>
      <c r="Y80" s="775">
        <f>IFERROR(Y76/H76,"0")+IFERROR(Y77/H77,"0")+IFERROR(Y78/H78,"0")+IFERROR(Y79/H79,"0")</f>
        <v>56</v>
      </c>
      <c r="Z80" s="775">
        <f>IFERROR(IF(Z76="",0,Z76),"0")+IFERROR(IF(Z77="",0,Z77),"0")+IFERROR(IF(Z78="",0,Z78),"0")+IFERROR(IF(Z79="",0,Z79),"0")</f>
        <v>1.218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600</v>
      </c>
      <c r="Y81" s="775">
        <f>IFERROR(SUM(Y76:Y79),"0")</f>
        <v>604.80000000000007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59</v>
      </c>
      <c r="Y93" s="774">
        <f t="shared" si="21"/>
        <v>67.2</v>
      </c>
      <c r="Z93" s="36">
        <f>IFERROR(IF(Y93=0,"",ROUNDUP(Y93/H93,0)*0.02175),"")</f>
        <v>0.17399999999999999</v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62.371428571428581</v>
      </c>
      <c r="BN93" s="64">
        <f t="shared" si="23"/>
        <v>71.040000000000006</v>
      </c>
      <c r="BO93" s="64">
        <f t="shared" si="24"/>
        <v>0.1254251700680272</v>
      </c>
      <c r="BP93" s="64">
        <f t="shared" si="25"/>
        <v>0.14285714285714285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7.0238095238095237</v>
      </c>
      <c r="Y98" s="775">
        <f>IFERROR(Y92/H92,"0")+IFERROR(Y93/H93,"0")+IFERROR(Y94/H94,"0")+IFERROR(Y95/H95,"0")+IFERROR(Y96/H96,"0")+IFERROR(Y97/H97,"0")</f>
        <v>8</v>
      </c>
      <c r="Z98" s="775">
        <f>IFERROR(IF(Z92="",0,Z92),"0")+IFERROR(IF(Z93="",0,Z93),"0")+IFERROR(IF(Z94="",0,Z94),"0")+IFERROR(IF(Z95="",0,Z95),"0")+IFERROR(IF(Z96="",0,Z96),"0")+IFERROR(IF(Z97="",0,Z97),"0")</f>
        <v>0.17399999999999999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59</v>
      </c>
      <c r="Y99" s="775">
        <f>IFERROR(SUM(Y92:Y97),"0")</f>
        <v>67.2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12</v>
      </c>
      <c r="Y103" s="774">
        <f>IFERROR(IF(X103="",0,CEILING((X103/$H103),1)*$H103),"")</f>
        <v>12</v>
      </c>
      <c r="Z103" s="36">
        <f>IFERROR(IF(Y103=0,"",ROUNDUP(Y103/H103,0)*0.00902),"")</f>
        <v>4.5100000000000001E-2</v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13.05</v>
      </c>
      <c r="BN103" s="64">
        <f>IFERROR(Y103*I103/H103,"0")</f>
        <v>13.05</v>
      </c>
      <c r="BO103" s="64">
        <f>IFERROR(1/J103*(X103/H103),"0")</f>
        <v>3.787878787878788E-2</v>
      </c>
      <c r="BP103" s="64">
        <f>IFERROR(1/J103*(Y103/H103),"0")</f>
        <v>3.787878787878788E-2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5</v>
      </c>
      <c r="Y104" s="775">
        <f>IFERROR(Y101/H101,"0")+IFERROR(Y102/H102,"0")+IFERROR(Y103/H103,"0")</f>
        <v>5</v>
      </c>
      <c r="Z104" s="775">
        <f>IFERROR(IF(Z101="",0,Z101),"0")+IFERROR(IF(Z102="",0,Z102),"0")+IFERROR(IF(Z103="",0,Z103),"0")</f>
        <v>4.5100000000000001E-2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12</v>
      </c>
      <c r="Y105" s="775">
        <f>IFERROR(SUM(Y101:Y103),"0")</f>
        <v>12</v>
      </c>
      <c r="Z105" s="37"/>
      <c r="AA105" s="776"/>
      <c r="AB105" s="776"/>
      <c r="AC105" s="776"/>
    </row>
    <row r="106" spans="1:68" ht="16.5" customHeight="1" x14ac:dyDescent="0.25">
      <c r="A106" s="799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950</v>
      </c>
      <c r="Y108" s="774">
        <f>IFERROR(IF(X108="",0,CEILING((X108/$H108),1)*$H108),"")</f>
        <v>950.40000000000009</v>
      </c>
      <c r="Z108" s="36">
        <f>IFERROR(IF(Y108=0,"",ROUNDUP(Y108/H108,0)*0.02175),"")</f>
        <v>1.9139999999999999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992.22222222222217</v>
      </c>
      <c r="BN108" s="64">
        <f>IFERROR(Y108*I108/H108,"0")</f>
        <v>992.64</v>
      </c>
      <c r="BO108" s="64">
        <f>IFERROR(1/J108*(X108/H108),"0")</f>
        <v>1.5707671957671956</v>
      </c>
      <c r="BP108" s="64">
        <f>IFERROR(1/J108*(Y108/H108),"0")</f>
        <v>1.5714285714285714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88</v>
      </c>
      <c r="Y110" s="774">
        <f>IFERROR(IF(X110="",0,CEILING((X110/$H110),1)*$H110),"")</f>
        <v>90</v>
      </c>
      <c r="Z110" s="36">
        <f>IFERROR(IF(Y110=0,"",ROUNDUP(Y110/H110,0)*0.00902),"")</f>
        <v>0.1804</v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92.106666666666669</v>
      </c>
      <c r="BN110" s="64">
        <f>IFERROR(Y110*I110/H110,"0")</f>
        <v>94.199999999999989</v>
      </c>
      <c r="BO110" s="64">
        <f>IFERROR(1/J110*(X110/H110),"0")</f>
        <v>0.14814814814814817</v>
      </c>
      <c r="BP110" s="64">
        <f>IFERROR(1/J110*(Y110/H110),"0")</f>
        <v>0.15151515151515152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107.51851851851852</v>
      </c>
      <c r="Y111" s="775">
        <f>IFERROR(Y108/H108,"0")+IFERROR(Y109/H109,"0")+IFERROR(Y110/H110,"0")</f>
        <v>108</v>
      </c>
      <c r="Z111" s="775">
        <f>IFERROR(IF(Z108="",0,Z108),"0")+IFERROR(IF(Z109="",0,Z109),"0")+IFERROR(IF(Z110="",0,Z110),"0")</f>
        <v>2.0943999999999998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1038</v>
      </c>
      <c r="Y112" s="775">
        <f>IFERROR(SUM(Y108:Y110),"0")</f>
        <v>1040.4000000000001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233</v>
      </c>
      <c r="Y115" s="774">
        <f t="shared" si="26"/>
        <v>235.20000000000002</v>
      </c>
      <c r="Z115" s="36">
        <f>IFERROR(IF(Y115=0,"",ROUNDUP(Y115/H115,0)*0.02175),"")</f>
        <v>0.60899999999999999</v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248.6442857142857</v>
      </c>
      <c r="BN115" s="64">
        <f t="shared" si="28"/>
        <v>250.99200000000002</v>
      </c>
      <c r="BO115" s="64">
        <f t="shared" si="29"/>
        <v>0.49532312925170063</v>
      </c>
      <c r="BP115" s="64">
        <f t="shared" si="30"/>
        <v>0.5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93</v>
      </c>
      <c r="Y116" s="774">
        <f t="shared" si="26"/>
        <v>94.5</v>
      </c>
      <c r="Z116" s="36">
        <f>IFERROR(IF(Y116=0,"",ROUNDUP(Y116/H116,0)*0.00651),"")</f>
        <v>0.22785</v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101.67999999999999</v>
      </c>
      <c r="BN116" s="64">
        <f t="shared" si="28"/>
        <v>103.32</v>
      </c>
      <c r="BO116" s="64">
        <f t="shared" si="29"/>
        <v>0.18925518925518925</v>
      </c>
      <c r="BP116" s="64">
        <f t="shared" si="30"/>
        <v>0.19230769230769232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72</v>
      </c>
      <c r="Y118" s="774">
        <f t="shared" si="26"/>
        <v>72.900000000000006</v>
      </c>
      <c r="Z118" s="36">
        <f>IFERROR(IF(Y118=0,"",ROUNDUP(Y118/H118,0)*0.00902),"")</f>
        <v>0.24354000000000001</v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79.679999999999993</v>
      </c>
      <c r="BN118" s="64">
        <f t="shared" si="28"/>
        <v>80.676000000000002</v>
      </c>
      <c r="BO118" s="64">
        <f t="shared" si="29"/>
        <v>0.20202020202020202</v>
      </c>
      <c r="BP118" s="64">
        <f t="shared" si="30"/>
        <v>0.20454545454545456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88.849206349206355</v>
      </c>
      <c r="Y120" s="775">
        <f>IFERROR(Y114/H114,"0")+IFERROR(Y115/H115,"0")+IFERROR(Y116/H116,"0")+IFERROR(Y117/H117,"0")+IFERROR(Y118/H118,"0")+IFERROR(Y119/H119,"0")</f>
        <v>90</v>
      </c>
      <c r="Z120" s="775">
        <f>IFERROR(IF(Z114="",0,Z114),"0")+IFERROR(IF(Z115="",0,Z115),"0")+IFERROR(IF(Z116="",0,Z116),"0")+IFERROR(IF(Z117="",0,Z117),"0")+IFERROR(IF(Z118="",0,Z118),"0")+IFERROR(IF(Z119="",0,Z119),"0")</f>
        <v>1.08039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398</v>
      </c>
      <c r="Y121" s="775">
        <f>IFERROR(SUM(Y114:Y119),"0")</f>
        <v>402.6</v>
      </c>
      <c r="Z121" s="37"/>
      <c r="AA121" s="776"/>
      <c r="AB121" s="776"/>
      <c r="AC121" s="776"/>
    </row>
    <row r="122" spans="1:68" ht="16.5" customHeight="1" x14ac:dyDescent="0.25">
      <c r="A122" s="799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900</v>
      </c>
      <c r="Y125" s="774">
        <f>IFERROR(IF(X125="",0,CEILING((X125/$H125),1)*$H125),"")</f>
        <v>907.19999999999993</v>
      </c>
      <c r="Z125" s="36">
        <f>IFERROR(IF(Y125=0,"",ROUNDUP(Y125/H125,0)*0.02175),"")</f>
        <v>1.7617499999999999</v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938.57142857142867</v>
      </c>
      <c r="BN125" s="64">
        <f>IFERROR(Y125*I125/H125,"0")</f>
        <v>946.08</v>
      </c>
      <c r="BO125" s="64">
        <f>IFERROR(1/J125*(X125/H125),"0")</f>
        <v>1.4349489795918366</v>
      </c>
      <c r="BP125" s="64">
        <f>IFERROR(1/J125*(Y125/H125),"0")</f>
        <v>1.4464285714285714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80.357142857142861</v>
      </c>
      <c r="Y129" s="775">
        <f>IFERROR(Y124/H124,"0")+IFERROR(Y125/H125,"0")+IFERROR(Y126/H126,"0")+IFERROR(Y127/H127,"0")+IFERROR(Y128/H128,"0")</f>
        <v>81</v>
      </c>
      <c r="Z129" s="775">
        <f>IFERROR(IF(Z124="",0,Z124),"0")+IFERROR(IF(Z125="",0,Z125),"0")+IFERROR(IF(Z126="",0,Z126),"0")+IFERROR(IF(Z127="",0,Z127),"0")+IFERROR(IF(Z128="",0,Z128),"0")</f>
        <v>1.7617499999999999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900</v>
      </c>
      <c r="Y130" s="775">
        <f>IFERROR(SUM(Y124:Y128),"0")</f>
        <v>907.19999999999993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168</v>
      </c>
      <c r="Y132" s="774">
        <f>IFERROR(IF(X132="",0,CEILING((X132/$H132),1)*$H132),"")</f>
        <v>172.8</v>
      </c>
      <c r="Z132" s="36">
        <f>IFERROR(IF(Y132=0,"",ROUNDUP(Y132/H132,0)*0.02175),"")</f>
        <v>0.34799999999999998</v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175.46666666666664</v>
      </c>
      <c r="BN132" s="64">
        <f>IFERROR(Y132*I132/H132,"0")</f>
        <v>180.48</v>
      </c>
      <c r="BO132" s="64">
        <f>IFERROR(1/J132*(X132/H132),"0")</f>
        <v>0.27777777777777773</v>
      </c>
      <c r="BP132" s="64">
        <f>IFERROR(1/J132*(Y132/H132),"0")</f>
        <v>0.2857142857142857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3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120</v>
      </c>
      <c r="Y135" s="774">
        <f>IFERROR(IF(X135="",0,CEILING((X135/$H135),1)*$H135),"")</f>
        <v>120</v>
      </c>
      <c r="Z135" s="36">
        <f>IFERROR(IF(Y135=0,"",ROUNDUP(Y135/H135,0)*0.00651),"")</f>
        <v>0.32550000000000001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129.00000000000003</v>
      </c>
      <c r="BN135" s="64">
        <f>IFERROR(Y135*I135/H135,"0")</f>
        <v>129.00000000000003</v>
      </c>
      <c r="BO135" s="64">
        <f>IFERROR(1/J135*(X135/H135),"0")</f>
        <v>0.27472527472527475</v>
      </c>
      <c r="BP135" s="64">
        <f>IFERROR(1/J135*(Y135/H135),"0")</f>
        <v>0.27472527472527475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65.555555555555557</v>
      </c>
      <c r="Y136" s="775">
        <f>IFERROR(Y132/H132,"0")+IFERROR(Y133/H133,"0")+IFERROR(Y134/H134,"0")+IFERROR(Y135/H135,"0")</f>
        <v>66</v>
      </c>
      <c r="Z136" s="775">
        <f>IFERROR(IF(Z132="",0,Z132),"0")+IFERROR(IF(Z133="",0,Z133),"0")+IFERROR(IF(Z134="",0,Z134),"0")+IFERROR(IF(Z135="",0,Z135),"0")</f>
        <v>0.67349999999999999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288</v>
      </c>
      <c r="Y137" s="775">
        <f>IFERROR(SUM(Y132:Y135),"0")</f>
        <v>292.8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152</v>
      </c>
      <c r="Y143" s="774">
        <f t="shared" si="31"/>
        <v>153.9</v>
      </c>
      <c r="Z143" s="36">
        <f>IFERROR(IF(Y143=0,"",ROUNDUP(Y143/H143,0)*0.00651),"")</f>
        <v>0.37107000000000001</v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166.18666666666667</v>
      </c>
      <c r="BN143" s="64">
        <f t="shared" si="33"/>
        <v>168.26400000000001</v>
      </c>
      <c r="BO143" s="64">
        <f t="shared" si="34"/>
        <v>0.30932030932030929</v>
      </c>
      <c r="BP143" s="64">
        <f t="shared" si="35"/>
        <v>0.31318681318681318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56.296296296296291</v>
      </c>
      <c r="Y146" s="775">
        <f>IFERROR(Y139/H139,"0")+IFERROR(Y140/H140,"0")+IFERROR(Y141/H141,"0")+IFERROR(Y142/H142,"0")+IFERROR(Y143/H143,"0")+IFERROR(Y144/H144,"0")+IFERROR(Y145/H145,"0")</f>
        <v>57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0.37107000000000001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152</v>
      </c>
      <c r="Y147" s="775">
        <f>IFERROR(SUM(Y139:Y145),"0")</f>
        <v>153.9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9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799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8" t="s">
        <v>329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48"/>
      <c r="AB187" s="48"/>
      <c r="AC187" s="48"/>
    </row>
    <row r="188" spans="1:68" ht="16.5" customHeight="1" x14ac:dyDescent="0.25">
      <c r="A188" s="799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4</v>
      </c>
      <c r="Y197" s="774">
        <f t="shared" si="36"/>
        <v>4.2</v>
      </c>
      <c r="Z197" s="36">
        <f>IFERROR(IF(Y197=0,"",ROUNDUP(Y197/H197,0)*0.00502),"")</f>
        <v>1.004E-2</v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4.2476190476190476</v>
      </c>
      <c r="BN197" s="64">
        <f t="shared" si="38"/>
        <v>4.46</v>
      </c>
      <c r="BO197" s="64">
        <f t="shared" si="39"/>
        <v>8.1400081400081412E-3</v>
      </c>
      <c r="BP197" s="64">
        <f t="shared" si="40"/>
        <v>8.5470085470085479E-3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280</v>
      </c>
      <c r="Y199" s="774">
        <f t="shared" si="36"/>
        <v>281.40000000000003</v>
      </c>
      <c r="Z199" s="36">
        <f>IFERROR(IF(Y199=0,"",ROUNDUP(Y199/H199,0)*0.00502),"")</f>
        <v>0.67268000000000006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293.33333333333331</v>
      </c>
      <c r="BN199" s="64">
        <f t="shared" si="38"/>
        <v>294.80000000000007</v>
      </c>
      <c r="BO199" s="64">
        <f t="shared" si="39"/>
        <v>0.56980056980056981</v>
      </c>
      <c r="BP199" s="64">
        <f t="shared" si="40"/>
        <v>0.57264957264957272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135.23809523809521</v>
      </c>
      <c r="Y202" s="775">
        <f>IFERROR(Y194/H194,"0")+IFERROR(Y195/H195,"0")+IFERROR(Y196/H196,"0")+IFERROR(Y197/H197,"0")+IFERROR(Y198/H198,"0")+IFERROR(Y199/H199,"0")+IFERROR(Y200/H200,"0")+IFERROR(Y201/H201,"0")</f>
        <v>136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0.6827200000000001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284</v>
      </c>
      <c r="Y203" s="775">
        <f>IFERROR(SUM(Y194:Y201),"0")</f>
        <v>285.60000000000002</v>
      </c>
      <c r="Z203" s="37"/>
      <c r="AA203" s="776"/>
      <c r="AB203" s="776"/>
      <c r="AC203" s="776"/>
    </row>
    <row r="204" spans="1:68" ht="16.5" customHeight="1" x14ac:dyDescent="0.25">
      <c r="A204" s="799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58</v>
      </c>
      <c r="Y216" s="774">
        <f t="shared" ref="Y216:Y223" si="41">IFERROR(IF(X216="",0,CEILING((X216/$H216),1)*$H216),"")</f>
        <v>59.400000000000006</v>
      </c>
      <c r="Z216" s="36">
        <f>IFERROR(IF(Y216=0,"",ROUNDUP(Y216/H216,0)*0.00902),"")</f>
        <v>9.9220000000000003E-2</v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60.255555555555553</v>
      </c>
      <c r="BN216" s="64">
        <f t="shared" ref="BN216:BN223" si="43">IFERROR(Y216*I216/H216,"0")</f>
        <v>61.71</v>
      </c>
      <c r="BO216" s="64">
        <f t="shared" ref="BO216:BO223" si="44">IFERROR(1/J216*(X216/H216),"0")</f>
        <v>8.1369248035914707E-2</v>
      </c>
      <c r="BP216" s="64">
        <f t="shared" ref="BP216:BP223" si="45">IFERROR(1/J216*(Y216/H216),"0")</f>
        <v>8.3333333333333343E-2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10</v>
      </c>
      <c r="Y219" s="774">
        <f t="shared" si="41"/>
        <v>10.8</v>
      </c>
      <c r="Z219" s="36">
        <f>IFERROR(IF(Y219=0,"",ROUNDUP(Y219/H219,0)*0.00902),"")</f>
        <v>1.804E-2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10.388888888888889</v>
      </c>
      <c r="BN219" s="64">
        <f t="shared" si="43"/>
        <v>11.22</v>
      </c>
      <c r="BO219" s="64">
        <f t="shared" si="44"/>
        <v>1.4029180695847361E-2</v>
      </c>
      <c r="BP219" s="64">
        <f t="shared" si="45"/>
        <v>1.5151515151515152E-2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60</v>
      </c>
      <c r="Y220" s="774">
        <f t="shared" si="41"/>
        <v>61.2</v>
      </c>
      <c r="Z220" s="36">
        <f>IFERROR(IF(Y220=0,"",ROUNDUP(Y220/H220,0)*0.00502),"")</f>
        <v>0.17068</v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64.333333333333329</v>
      </c>
      <c r="BN220" s="64">
        <f t="shared" si="43"/>
        <v>65.62</v>
      </c>
      <c r="BO220" s="64">
        <f t="shared" si="44"/>
        <v>0.14245014245014248</v>
      </c>
      <c r="BP220" s="64">
        <f t="shared" si="45"/>
        <v>0.14529914529914531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90</v>
      </c>
      <c r="Y221" s="774">
        <f t="shared" si="41"/>
        <v>90</v>
      </c>
      <c r="Z221" s="36">
        <f>IFERROR(IF(Y221=0,"",ROUNDUP(Y221/H221,0)*0.00502),"")</f>
        <v>0.251</v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95</v>
      </c>
      <c r="BN221" s="64">
        <f t="shared" si="43"/>
        <v>95</v>
      </c>
      <c r="BO221" s="64">
        <f t="shared" si="44"/>
        <v>0.21367521367521369</v>
      </c>
      <c r="BP221" s="64">
        <f t="shared" si="45"/>
        <v>0.21367521367521369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95.925925925925924</v>
      </c>
      <c r="Y224" s="775">
        <f>IFERROR(Y216/H216,"0")+IFERROR(Y217/H217,"0")+IFERROR(Y218/H218,"0")+IFERROR(Y219/H219,"0")+IFERROR(Y220/H220,"0")+IFERROR(Y221/H221,"0")+IFERROR(Y222/H222,"0")+IFERROR(Y223/H223,"0")</f>
        <v>97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0.53893999999999997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218</v>
      </c>
      <c r="Y225" s="775">
        <f>IFERROR(SUM(Y216:Y223),"0")</f>
        <v>221.4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41</v>
      </c>
      <c r="Y228" s="774">
        <f t="shared" si="46"/>
        <v>46.8</v>
      </c>
      <c r="Z228" s="36">
        <f>IFERROR(IF(Y228=0,"",ROUNDUP(Y228/H228,0)*0.02175),"")</f>
        <v>0.1305</v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43.964615384615392</v>
      </c>
      <c r="BN228" s="64">
        <f t="shared" si="48"/>
        <v>50.184000000000005</v>
      </c>
      <c r="BO228" s="64">
        <f t="shared" si="49"/>
        <v>9.3864468864468864E-2</v>
      </c>
      <c r="BP228" s="64">
        <f t="shared" si="50"/>
        <v>0.10714285714285714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275</v>
      </c>
      <c r="Y230" s="774">
        <f t="shared" si="46"/>
        <v>278.39999999999998</v>
      </c>
      <c r="Z230" s="36">
        <f>IFERROR(IF(Y230=0,"",ROUNDUP(Y230/H230,0)*0.02175),"")</f>
        <v>0.69599999999999995</v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292.82758620689657</v>
      </c>
      <c r="BN230" s="64">
        <f t="shared" si="48"/>
        <v>296.44799999999998</v>
      </c>
      <c r="BO230" s="64">
        <f t="shared" si="49"/>
        <v>0.56444991789819376</v>
      </c>
      <c r="BP230" s="64">
        <f t="shared" si="50"/>
        <v>0.5714285714285714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324</v>
      </c>
      <c r="Y231" s="774">
        <f t="shared" si="46"/>
        <v>324</v>
      </c>
      <c r="Z231" s="36">
        <f>IFERROR(IF(Y231=0,"",ROUNDUP(Y231/H231,0)*0.00651),"")</f>
        <v>0.87885000000000002</v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360.45</v>
      </c>
      <c r="BN231" s="64">
        <f t="shared" si="48"/>
        <v>360.45</v>
      </c>
      <c r="BO231" s="64">
        <f t="shared" si="49"/>
        <v>0.74175824175824179</v>
      </c>
      <c r="BP231" s="64">
        <f t="shared" si="50"/>
        <v>0.74175824175824179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166</v>
      </c>
      <c r="Y233" s="774">
        <f t="shared" si="46"/>
        <v>168</v>
      </c>
      <c r="Z233" s="36">
        <f>IFERROR(IF(Y233=0,"",ROUNDUP(Y233/H233,0)*0.00753),"")</f>
        <v>0.52710000000000001</v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184.81333333333336</v>
      </c>
      <c r="BN233" s="64">
        <f t="shared" si="48"/>
        <v>187.04000000000002</v>
      </c>
      <c r="BO233" s="64">
        <f t="shared" si="49"/>
        <v>0.44337606837606841</v>
      </c>
      <c r="BP233" s="64">
        <f t="shared" si="50"/>
        <v>0.44871794871794868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314</v>
      </c>
      <c r="Y234" s="774">
        <f t="shared" si="46"/>
        <v>314.39999999999998</v>
      </c>
      <c r="Z234" s="36">
        <f>IFERROR(IF(Y234=0,"",ROUNDUP(Y234/H234,0)*0.00753),"")</f>
        <v>0.98643000000000003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349.5866666666667</v>
      </c>
      <c r="BN234" s="64">
        <f t="shared" si="48"/>
        <v>350.03199999999998</v>
      </c>
      <c r="BO234" s="64">
        <f t="shared" si="49"/>
        <v>0.83867521367521369</v>
      </c>
      <c r="BP234" s="64">
        <f t="shared" si="50"/>
        <v>0.83974358974358976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79</v>
      </c>
      <c r="Y236" s="774">
        <f t="shared" si="46"/>
        <v>79.2</v>
      </c>
      <c r="Z236" s="36">
        <f>IFERROR(IF(Y236=0,"",ROUNDUP(Y236/H236,0)*0.00753),"")</f>
        <v>0.24849000000000002</v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87.953333333333347</v>
      </c>
      <c r="BN236" s="64">
        <f t="shared" si="48"/>
        <v>88.176000000000016</v>
      </c>
      <c r="BO236" s="64">
        <f t="shared" si="49"/>
        <v>0.21100427350427353</v>
      </c>
      <c r="BP236" s="64">
        <f t="shared" si="50"/>
        <v>0.21153846153846154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165</v>
      </c>
      <c r="Y237" s="774">
        <f t="shared" si="46"/>
        <v>165.6</v>
      </c>
      <c r="Z237" s="36">
        <f>IFERROR(IF(Y237=0,"",ROUNDUP(Y237/H237,0)*0.00651),"")</f>
        <v>0.44919000000000003</v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182.73750000000001</v>
      </c>
      <c r="BN237" s="64">
        <f t="shared" si="48"/>
        <v>183.40199999999999</v>
      </c>
      <c r="BO237" s="64">
        <f t="shared" si="49"/>
        <v>0.37774725274725279</v>
      </c>
      <c r="BP237" s="64">
        <f t="shared" si="50"/>
        <v>0.37912087912087916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473.5322723253758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476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3.91656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1364</v>
      </c>
      <c r="Y239" s="775">
        <f>IFERROR(SUM(Y227:Y237),"0")</f>
        <v>1376.3999999999999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30</v>
      </c>
      <c r="Y244" s="774">
        <f>IFERROR(IF(X244="",0,CEILING((X244/$H244),1)*$H244),"")</f>
        <v>31.2</v>
      </c>
      <c r="Z244" s="36">
        <f>IFERROR(IF(Y244=0,"",ROUNDUP(Y244/H244,0)*0.00753),"")</f>
        <v>9.7890000000000005E-2</v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33.400000000000006</v>
      </c>
      <c r="BN244" s="64">
        <f>IFERROR(Y244*I244/H244,"0")</f>
        <v>34.736000000000004</v>
      </c>
      <c r="BO244" s="64">
        <f>IFERROR(1/J244*(X244/H244),"0")</f>
        <v>8.0128205128205121E-2</v>
      </c>
      <c r="BP244" s="64">
        <f>IFERROR(1/J244*(Y244/H244),"0")</f>
        <v>8.3333333333333329E-2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14</v>
      </c>
      <c r="Y245" s="774">
        <f>IFERROR(IF(X245="",0,CEILING((X245/$H245),1)*$H245),"")</f>
        <v>14.399999999999999</v>
      </c>
      <c r="Z245" s="36">
        <f>IFERROR(IF(Y245=0,"",ROUNDUP(Y245/H245,0)*0.00651),"")</f>
        <v>3.9059999999999997E-2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15.47</v>
      </c>
      <c r="BN245" s="64">
        <f>IFERROR(Y245*I245/H245,"0")</f>
        <v>15.912000000000001</v>
      </c>
      <c r="BO245" s="64">
        <f>IFERROR(1/J245*(X245/H245),"0")</f>
        <v>3.2051282051282055E-2</v>
      </c>
      <c r="BP245" s="64">
        <f>IFERROR(1/J245*(Y245/H245),"0")</f>
        <v>3.2967032967032968E-2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18.333333333333336</v>
      </c>
      <c r="Y246" s="775">
        <f>IFERROR(Y241/H241,"0")+IFERROR(Y242/H242,"0")+IFERROR(Y243/H243,"0")+IFERROR(Y244/H244,"0")+IFERROR(Y245/H245,"0")</f>
        <v>19</v>
      </c>
      <c r="Z246" s="775">
        <f>IFERROR(IF(Z241="",0,Z241),"0")+IFERROR(IF(Z242="",0,Z242),"0")+IFERROR(IF(Z243="",0,Z243),"0")+IFERROR(IF(Z244="",0,Z244),"0")+IFERROR(IF(Z245="",0,Z245),"0")</f>
        <v>0.13695000000000002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44</v>
      </c>
      <c r="Y247" s="775">
        <f>IFERROR(SUM(Y241:Y245),"0")</f>
        <v>45.599999999999994</v>
      </c>
      <c r="Z247" s="37"/>
      <c r="AA247" s="776"/>
      <c r="AB247" s="776"/>
      <c r="AC247" s="776"/>
    </row>
    <row r="248" spans="1:68" ht="16.5" customHeight="1" x14ac:dyDescent="0.25">
      <c r="A248" s="799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9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157</v>
      </c>
      <c r="Y263" s="774">
        <f t="shared" si="56"/>
        <v>162.4</v>
      </c>
      <c r="Z263" s="36">
        <f>IFERROR(IF(Y263=0,"",ROUNDUP(Y263/H263,0)*0.02175),"")</f>
        <v>0.30449999999999999</v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163.49655172413793</v>
      </c>
      <c r="BN263" s="64">
        <f t="shared" si="58"/>
        <v>169.12</v>
      </c>
      <c r="BO263" s="64">
        <f t="shared" si="59"/>
        <v>0.24168719211822659</v>
      </c>
      <c r="BP263" s="64">
        <f t="shared" si="60"/>
        <v>0.25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12</v>
      </c>
      <c r="Y267" s="774">
        <f t="shared" si="56"/>
        <v>12</v>
      </c>
      <c r="Z267" s="36">
        <f>IFERROR(IF(Y267=0,"",ROUNDUP(Y267/H267,0)*0.00902),"")</f>
        <v>2.7060000000000001E-2</v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12.629999999999999</v>
      </c>
      <c r="BN267" s="64">
        <f t="shared" si="58"/>
        <v>12.629999999999999</v>
      </c>
      <c r="BO267" s="64">
        <f t="shared" si="59"/>
        <v>2.2727272727272728E-2</v>
      </c>
      <c r="BP267" s="64">
        <f t="shared" si="60"/>
        <v>2.2727272727272728E-2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16.53448275862069</v>
      </c>
      <c r="Y271" s="775">
        <f>IFERROR(Y262/H262,"0")+IFERROR(Y263/H263,"0")+IFERROR(Y264/H264,"0")+IFERROR(Y265/H265,"0")+IFERROR(Y266/H266,"0")+IFERROR(Y267/H267,"0")+IFERROR(Y268/H268,"0")+IFERROR(Y269/H269,"0")+IFERROR(Y270/H270,"0")</f>
        <v>17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0.33155999999999997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169</v>
      </c>
      <c r="Y272" s="775">
        <f>IFERROR(SUM(Y262:Y270),"0")</f>
        <v>174.4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9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5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9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9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9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52</v>
      </c>
      <c r="Y308" s="774">
        <f t="shared" si="66"/>
        <v>52.8</v>
      </c>
      <c r="Z308" s="36">
        <f>IFERROR(IF(Y308=0,"",ROUNDUP(Y308/H308,0)*0.00753),"")</f>
        <v>0.16566</v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57.893333333333345</v>
      </c>
      <c r="BN308" s="64">
        <f t="shared" si="68"/>
        <v>58.784000000000006</v>
      </c>
      <c r="BO308" s="64">
        <f t="shared" si="69"/>
        <v>0.1388888888888889</v>
      </c>
      <c r="BP308" s="64">
        <f t="shared" si="70"/>
        <v>0.14102564102564102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60</v>
      </c>
      <c r="Y309" s="774">
        <f t="shared" si="66"/>
        <v>60</v>
      </c>
      <c r="Z309" s="36">
        <f>IFERROR(IF(Y309=0,"",ROUNDUP(Y309/H309,0)*0.00753),"")</f>
        <v>0.18825</v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65</v>
      </c>
      <c r="BN309" s="64">
        <f t="shared" si="68"/>
        <v>65</v>
      </c>
      <c r="BO309" s="64">
        <f t="shared" si="69"/>
        <v>0.16025641025641024</v>
      </c>
      <c r="BP309" s="64">
        <f t="shared" si="70"/>
        <v>0.16025641025641024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46.666666666666671</v>
      </c>
      <c r="Y311" s="775">
        <f>IFERROR(Y305/H305,"0")+IFERROR(Y306/H306,"0")+IFERROR(Y307/H307,"0")+IFERROR(Y308/H308,"0")+IFERROR(Y309/H309,"0")+IFERROR(Y310/H310,"0")</f>
        <v>47</v>
      </c>
      <c r="Z311" s="775">
        <f>IFERROR(IF(Z305="",0,Z305),"0")+IFERROR(IF(Z306="",0,Z306),"0")+IFERROR(IF(Z307="",0,Z307),"0")+IFERROR(IF(Z308="",0,Z308),"0")+IFERROR(IF(Z309="",0,Z309),"0")+IFERROR(IF(Z310="",0,Z310),"0")</f>
        <v>0.35391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112</v>
      </c>
      <c r="Y312" s="775">
        <f>IFERROR(SUM(Y305:Y310),"0")</f>
        <v>112.8</v>
      </c>
      <c r="Z312" s="37"/>
      <c r="AA312" s="776"/>
      <c r="AB312" s="776"/>
      <c r="AC312" s="776"/>
    </row>
    <row r="313" spans="1:68" ht="16.5" customHeight="1" x14ac:dyDescent="0.25">
      <c r="A313" s="799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9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9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9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213</v>
      </c>
      <c r="Y384" s="774">
        <f>IFERROR(IF(X384="",0,CEILING((X384/$H384),1)*$H384),"")</f>
        <v>218.4</v>
      </c>
      <c r="Z384" s="36">
        <f>IFERROR(IF(Y384=0,"",ROUNDUP(Y384/H384,0)*0.02175),"")</f>
        <v>0.5655</v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227.30142857142857</v>
      </c>
      <c r="BN384" s="64">
        <f>IFERROR(Y384*I384/H384,"0")</f>
        <v>233.06400000000002</v>
      </c>
      <c r="BO384" s="64">
        <f>IFERROR(1/J384*(X384/H384),"0")</f>
        <v>0.45280612244897955</v>
      </c>
      <c r="BP384" s="64">
        <f>IFERROR(1/J384*(Y384/H384),"0")</f>
        <v>0.46428571428571425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462</v>
      </c>
      <c r="Y385" s="774">
        <f>IFERROR(IF(X385="",0,CEILING((X385/$H385),1)*$H385),"")</f>
        <v>468</v>
      </c>
      <c r="Z385" s="36">
        <f>IFERROR(IF(Y385=0,"",ROUNDUP(Y385/H385,0)*0.02175),"")</f>
        <v>1.3049999999999999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495.40615384615393</v>
      </c>
      <c r="BN385" s="64">
        <f>IFERROR(Y385*I385/H385,"0")</f>
        <v>501.84000000000003</v>
      </c>
      <c r="BO385" s="64">
        <f>IFERROR(1/J385*(X385/H385),"0")</f>
        <v>1.0576923076923077</v>
      </c>
      <c r="BP385" s="64">
        <f>IFERROR(1/J385*(Y385/H385),"0")</f>
        <v>1.0714285714285714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84.587912087912088</v>
      </c>
      <c r="Y387" s="775">
        <f>IFERROR(Y384/H384,"0")+IFERROR(Y385/H385,"0")+IFERROR(Y386/H386,"0")</f>
        <v>86</v>
      </c>
      <c r="Z387" s="775">
        <f>IFERROR(IF(Z384="",0,Z384),"0")+IFERROR(IF(Z385="",0,Z385),"0")+IFERROR(IF(Z386="",0,Z386),"0")</f>
        <v>1.8704999999999998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675</v>
      </c>
      <c r="Y388" s="775">
        <f>IFERROR(SUM(Y384:Y386),"0")</f>
        <v>686.4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1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9</v>
      </c>
      <c r="Y392" s="774">
        <f>IFERROR(IF(X392="",0,CEILING((X392/$H392),1)*$H392),"")</f>
        <v>10.199999999999999</v>
      </c>
      <c r="Z392" s="36">
        <f>IFERROR(IF(Y392=0,"",ROUNDUP(Y392/H392,0)*0.00753),"")</f>
        <v>3.0120000000000001E-2</v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10.500000000000002</v>
      </c>
      <c r="BN392" s="64">
        <f>IFERROR(Y392*I392/H392,"0")</f>
        <v>11.9</v>
      </c>
      <c r="BO392" s="64">
        <f>IFERROR(1/J392*(X392/H392),"0")</f>
        <v>2.2624434389140274E-2</v>
      </c>
      <c r="BP392" s="64">
        <f>IFERROR(1/J392*(Y392/H392),"0")</f>
        <v>2.564102564102564E-2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77</v>
      </c>
      <c r="Y393" s="774">
        <f>IFERROR(IF(X393="",0,CEILING((X393/$H393),1)*$H393),"")</f>
        <v>79.05</v>
      </c>
      <c r="Z393" s="36">
        <f>IFERROR(IF(Y393=0,"",ROUNDUP(Y393/H393,0)*0.00753),"")</f>
        <v>0.23343</v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87.568627450980387</v>
      </c>
      <c r="BN393" s="64">
        <f>IFERROR(Y393*I393/H393,"0")</f>
        <v>89.899999999999991</v>
      </c>
      <c r="BO393" s="64">
        <f>IFERROR(1/J393*(X393/H393),"0")</f>
        <v>0.19356460532931122</v>
      </c>
      <c r="BP393" s="64">
        <f>IFERROR(1/J393*(Y393/H393),"0")</f>
        <v>0.19871794871794871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33.725490196078432</v>
      </c>
      <c r="Y394" s="775">
        <f>IFERROR(Y390/H390,"0")+IFERROR(Y391/H391,"0")+IFERROR(Y392/H392,"0")+IFERROR(Y393/H393,"0")</f>
        <v>35</v>
      </c>
      <c r="Z394" s="775">
        <f>IFERROR(IF(Z390="",0,Z390),"0")+IFERROR(IF(Z391="",0,Z391),"0")+IFERROR(IF(Z392="",0,Z392),"0")+IFERROR(IF(Z393="",0,Z393),"0")</f>
        <v>0.26355000000000001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86</v>
      </c>
      <c r="Y395" s="775">
        <f>IFERROR(SUM(Y390:Y393),"0")</f>
        <v>89.25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9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customHeight="1" x14ac:dyDescent="0.2">
      <c r="A413" s="868" t="s">
        <v>660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48"/>
      <c r="AB413" s="48"/>
      <c r="AC413" s="48"/>
    </row>
    <row r="414" spans="1:68" ht="16.5" customHeight="1" x14ac:dyDescent="0.25">
      <c r="A414" s="799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950</v>
      </c>
      <c r="Y417" s="774">
        <f t="shared" si="81"/>
        <v>960</v>
      </c>
      <c r="Z417" s="36">
        <f>IFERROR(IF(Y417=0,"",ROUNDUP(Y417/H417,0)*0.02175),"")</f>
        <v>1.3919999999999999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980.4</v>
      </c>
      <c r="BN417" s="64">
        <f t="shared" si="83"/>
        <v>990.72</v>
      </c>
      <c r="BO417" s="64">
        <f t="shared" si="84"/>
        <v>1.3194444444444444</v>
      </c>
      <c r="BP417" s="64">
        <f t="shared" si="85"/>
        <v>1.3333333333333333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950</v>
      </c>
      <c r="Y422" s="774">
        <f t="shared" si="81"/>
        <v>960</v>
      </c>
      <c r="Z422" s="36">
        <f>IFERROR(IF(Y422=0,"",ROUNDUP(Y422/H422,0)*0.02175),"")</f>
        <v>1.3919999999999999</v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980.4</v>
      </c>
      <c r="BN422" s="64">
        <f t="shared" si="83"/>
        <v>990.72</v>
      </c>
      <c r="BO422" s="64">
        <f t="shared" si="84"/>
        <v>1.3194444444444444</v>
      </c>
      <c r="BP422" s="64">
        <f t="shared" si="85"/>
        <v>1.3333333333333333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126.66666666666667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128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2.7839999999999998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1900</v>
      </c>
      <c r="Y428" s="775">
        <f>IFERROR(SUM(Y416:Y426),"0")</f>
        <v>1920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950</v>
      </c>
      <c r="Y430" s="774">
        <f>IFERROR(IF(X430="",0,CEILING((X430/$H430),1)*$H430),"")</f>
        <v>960</v>
      </c>
      <c r="Z430" s="36">
        <f>IFERROR(IF(Y430=0,"",ROUNDUP(Y430/H430,0)*0.02175),"")</f>
        <v>1.3919999999999999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980.4</v>
      </c>
      <c r="BN430" s="64">
        <f>IFERROR(Y430*I430/H430,"0")</f>
        <v>990.72</v>
      </c>
      <c r="BO430" s="64">
        <f>IFERROR(1/J430*(X430/H430),"0")</f>
        <v>1.3194444444444444</v>
      </c>
      <c r="BP430" s="64">
        <f>IFERROR(1/J430*(Y430/H430),"0")</f>
        <v>1.3333333333333333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63.333333333333336</v>
      </c>
      <c r="Y432" s="775">
        <f>IFERROR(Y430/H430,"0")+IFERROR(Y431/H431,"0")</f>
        <v>64</v>
      </c>
      <c r="Z432" s="775">
        <f>IFERROR(IF(Z430="",0,Z430),"0")+IFERROR(IF(Z431="",0,Z431),"0")</f>
        <v>1.3919999999999999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950</v>
      </c>
      <c r="Y433" s="775">
        <f>IFERROR(SUM(Y430:Y431),"0")</f>
        <v>960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1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8</v>
      </c>
      <c r="Y436" s="774">
        <f>IFERROR(IF(X436="",0,CEILING((X436/$H436),1)*$H436),"")</f>
        <v>9</v>
      </c>
      <c r="Z436" s="36">
        <f>IFERROR(IF(Y436=0,"",ROUNDUP(Y436/H436,0)*0.02175),"")</f>
        <v>2.1749999999999999E-2</v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8.5013333333333332</v>
      </c>
      <c r="BN436" s="64">
        <f>IFERROR(Y436*I436/H436,"0")</f>
        <v>9.5640000000000001</v>
      </c>
      <c r="BO436" s="64">
        <f>IFERROR(1/J436*(X436/H436),"0")</f>
        <v>1.5873015873015872E-2</v>
      </c>
      <c r="BP436" s="64">
        <f>IFERROR(1/J436*(Y436/H436),"0")</f>
        <v>1.7857142857142856E-2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0.88888888888888884</v>
      </c>
      <c r="Y437" s="775">
        <f>IFERROR(Y435/H435,"0")+IFERROR(Y436/H436,"0")</f>
        <v>1</v>
      </c>
      <c r="Z437" s="775">
        <f>IFERROR(IF(Z435="",0,Z435),"0")+IFERROR(IF(Z436="",0,Z436),"0")</f>
        <v>2.1749999999999999E-2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8</v>
      </c>
      <c r="Y438" s="775">
        <f>IFERROR(SUM(Y435:Y436),"0")</f>
        <v>9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1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customHeight="1" x14ac:dyDescent="0.25">
      <c r="A443" s="799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781</v>
      </c>
      <c r="Y461" s="774">
        <f>IFERROR(IF(X461="",0,CEILING((X461/$H461),1)*$H461),"")</f>
        <v>783</v>
      </c>
      <c r="Z461" s="36">
        <f>IFERROR(IF(Y461=0,"",ROUNDUP(Y461/H461,0)*0.02175),"")</f>
        <v>1.8922499999999998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829.9426666666667</v>
      </c>
      <c r="BN461" s="64">
        <f>IFERROR(Y461*I461/H461,"0")</f>
        <v>832.06799999999998</v>
      </c>
      <c r="BO461" s="64">
        <f>IFERROR(1/J461*(X461/H461),"0")</f>
        <v>1.5496031746031744</v>
      </c>
      <c r="BP461" s="64">
        <f>IFERROR(1/J461*(Y461/H461),"0")</f>
        <v>1.5535714285714284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91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86.777777777777771</v>
      </c>
      <c r="Y466" s="775">
        <f>IFERROR(Y461/H461,"0")+IFERROR(Y462/H462,"0")+IFERROR(Y463/H463,"0")+IFERROR(Y464/H464,"0")+IFERROR(Y465/H465,"0")</f>
        <v>87</v>
      </c>
      <c r="Z466" s="775">
        <f>IFERROR(IF(Z461="",0,Z461),"0")+IFERROR(IF(Z462="",0,Z462),"0")+IFERROR(IF(Z463="",0,Z463),"0")+IFERROR(IF(Z464="",0,Z464),"0")+IFERROR(IF(Z465="",0,Z465),"0")</f>
        <v>1.8922499999999998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781</v>
      </c>
      <c r="Y467" s="775">
        <f>IFERROR(SUM(Y461:Y465),"0")</f>
        <v>783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8" t="s">
        <v>749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48"/>
      <c r="AB472" s="48"/>
      <c r="AC472" s="48"/>
    </row>
    <row r="473" spans="1:68" ht="16.5" customHeight="1" x14ac:dyDescent="0.25">
      <c r="A473" s="799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0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6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17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2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3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799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4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799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799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8" t="s">
        <v>859</v>
      </c>
      <c r="B551" s="869"/>
      <c r="C551" s="869"/>
      <c r="D551" s="869"/>
      <c r="E551" s="869"/>
      <c r="F551" s="869"/>
      <c r="G551" s="869"/>
      <c r="H551" s="869"/>
      <c r="I551" s="869"/>
      <c r="J551" s="869"/>
      <c r="K551" s="869"/>
      <c r="L551" s="869"/>
      <c r="M551" s="869"/>
      <c r="N551" s="869"/>
      <c r="O551" s="869"/>
      <c r="P551" s="869"/>
      <c r="Q551" s="869"/>
      <c r="R551" s="869"/>
      <c r="S551" s="869"/>
      <c r="T551" s="869"/>
      <c r="U551" s="869"/>
      <c r="V551" s="869"/>
      <c r="W551" s="869"/>
      <c r="X551" s="869"/>
      <c r="Y551" s="869"/>
      <c r="Z551" s="869"/>
      <c r="AA551" s="48"/>
      <c r="AB551" s="48"/>
      <c r="AC551" s="48"/>
    </row>
    <row r="552" spans="1:68" ht="16.5" customHeight="1" x14ac:dyDescent="0.25">
      <c r="A552" s="799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88</v>
      </c>
      <c r="Y554" s="774">
        <f t="shared" ref="Y554:Y564" si="103">IFERROR(IF(X554="",0,CEILING((X554/$H554),1)*$H554),"")</f>
        <v>89.76</v>
      </c>
      <c r="Z554" s="36">
        <f t="shared" ref="Z554:Z559" si="104">IFERROR(IF(Y554=0,"",ROUNDUP(Y554/H554,0)*0.01196),"")</f>
        <v>0.20332</v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94</v>
      </c>
      <c r="BN554" s="64">
        <f t="shared" ref="BN554:BN564" si="106">IFERROR(Y554*I554/H554,"0")</f>
        <v>95.88</v>
      </c>
      <c r="BO554" s="64">
        <f t="shared" ref="BO554:BO564" si="107">IFERROR(1/J554*(X554/H554),"0")</f>
        <v>0.16025641025641024</v>
      </c>
      <c r="BP554" s="64">
        <f t="shared" ref="BP554:BP564" si="108">IFERROR(1/J554*(Y554/H554),"0")</f>
        <v>0.16346153846153846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109</v>
      </c>
      <c r="Y555" s="774">
        <f t="shared" si="103"/>
        <v>110.88000000000001</v>
      </c>
      <c r="Z555" s="36">
        <f t="shared" si="104"/>
        <v>0.25115999999999999</v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116.43181818181817</v>
      </c>
      <c r="BN555" s="64">
        <f t="shared" si="106"/>
        <v>118.44</v>
      </c>
      <c r="BO555" s="64">
        <f t="shared" si="107"/>
        <v>0.19849941724941728</v>
      </c>
      <c r="BP555" s="64">
        <f t="shared" si="108"/>
        <v>0.20192307692307693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1250</v>
      </c>
      <c r="Y557" s="774">
        <f t="shared" si="103"/>
        <v>1251.3600000000001</v>
      </c>
      <c r="Z557" s="36">
        <f t="shared" si="104"/>
        <v>2.8345199999999999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1335.2272727272727</v>
      </c>
      <c r="BN557" s="64">
        <f t="shared" si="106"/>
        <v>1336.6799999999998</v>
      </c>
      <c r="BO557" s="64">
        <f t="shared" si="107"/>
        <v>2.2763694638694636</v>
      </c>
      <c r="BP557" s="64">
        <f t="shared" si="108"/>
        <v>2.2788461538461542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700</v>
      </c>
      <c r="Y559" s="774">
        <f t="shared" si="103"/>
        <v>702.24</v>
      </c>
      <c r="Z559" s="36">
        <f t="shared" si="104"/>
        <v>1.5906800000000001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747.72727272727275</v>
      </c>
      <c r="BN559" s="64">
        <f t="shared" si="106"/>
        <v>750.11999999999989</v>
      </c>
      <c r="BO559" s="64">
        <f t="shared" si="107"/>
        <v>1.2747668997668997</v>
      </c>
      <c r="BP559" s="64">
        <f t="shared" si="108"/>
        <v>1.278846153846154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15</v>
      </c>
      <c r="Y560" s="774">
        <f t="shared" si="103"/>
        <v>18</v>
      </c>
      <c r="Z560" s="36">
        <f>IFERROR(IF(Y560=0,"",ROUNDUP(Y560/H560,0)*0.00902),"")</f>
        <v>4.5100000000000001E-2</v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15.875</v>
      </c>
      <c r="BN560" s="64">
        <f t="shared" si="106"/>
        <v>19.05</v>
      </c>
      <c r="BO560" s="64">
        <f t="shared" si="107"/>
        <v>3.1565656565656568E-2</v>
      </c>
      <c r="BP560" s="64">
        <f t="shared" si="108"/>
        <v>3.787878787878788E-2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410.7954545454545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413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4.9247799999999993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2162</v>
      </c>
      <c r="Y566" s="775">
        <f>IFERROR(SUM(Y554:Y564),"0")</f>
        <v>2172.2400000000002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700</v>
      </c>
      <c r="Y568" s="774">
        <f>IFERROR(IF(X568="",0,CEILING((X568/$H568),1)*$H568),"")</f>
        <v>702.24</v>
      </c>
      <c r="Z568" s="36">
        <f>IFERROR(IF(Y568=0,"",ROUNDUP(Y568/H568,0)*0.01196),"")</f>
        <v>1.5906800000000001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747.72727272727275</v>
      </c>
      <c r="BN568" s="64">
        <f>IFERROR(Y568*I568/H568,"0")</f>
        <v>750.11999999999989</v>
      </c>
      <c r="BO568" s="64">
        <f>IFERROR(1/J568*(X568/H568),"0")</f>
        <v>1.2747668997668997</v>
      </c>
      <c r="BP568" s="64">
        <f>IFERROR(1/J568*(Y568/H568),"0")</f>
        <v>1.278846153846154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180</v>
      </c>
      <c r="Y569" s="774">
        <f>IFERROR(IF(X569="",0,CEILING((X569/$H569),1)*$H569),"")</f>
        <v>180</v>
      </c>
      <c r="Z569" s="36">
        <f>IFERROR(IF(Y569=0,"",ROUNDUP(Y569/H569,0)*0.00902),"")</f>
        <v>0.45100000000000001</v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190.49999999999997</v>
      </c>
      <c r="BN569" s="64">
        <f>IFERROR(Y569*I569/H569,"0")</f>
        <v>190.49999999999997</v>
      </c>
      <c r="BO569" s="64">
        <f>IFERROR(1/J569*(X569/H569),"0")</f>
        <v>0.37878787878787878</v>
      </c>
      <c r="BP569" s="64">
        <f>IFERROR(1/J569*(Y569/H569),"0")</f>
        <v>0.37878787878787878</v>
      </c>
    </row>
    <row r="570" spans="1:68" ht="16.5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182.57575757575756</v>
      </c>
      <c r="Y571" s="775">
        <f>IFERROR(Y568/H568,"0")+IFERROR(Y569/H569,"0")+IFERROR(Y570/H570,"0")</f>
        <v>183</v>
      </c>
      <c r="Z571" s="775">
        <f>IFERROR(IF(Z568="",0,Z568),"0")+IFERROR(IF(Z569="",0,Z569),"0")+IFERROR(IF(Z570="",0,Z570),"0")</f>
        <v>2.0416799999999999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880</v>
      </c>
      <c r="Y572" s="775">
        <f>IFERROR(SUM(Y568:Y570),"0")</f>
        <v>882.24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201</v>
      </c>
      <c r="Y574" s="774">
        <f t="shared" ref="Y574:Y582" si="109">IFERROR(IF(X574="",0,CEILING((X574/$H574),1)*$H574),"")</f>
        <v>205.92000000000002</v>
      </c>
      <c r="Z574" s="36">
        <f>IFERROR(IF(Y574=0,"",ROUNDUP(Y574/H574,0)*0.01196),"")</f>
        <v>0.46644000000000002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214.70454545454541</v>
      </c>
      <c r="BN574" s="64">
        <f t="shared" ref="BN574:BN582" si="111">IFERROR(Y574*I574/H574,"0")</f>
        <v>219.95999999999998</v>
      </c>
      <c r="BO574" s="64">
        <f t="shared" ref="BO574:BO582" si="112">IFERROR(1/J574*(X574/H574),"0")</f>
        <v>0.36604020979020974</v>
      </c>
      <c r="BP574" s="64">
        <f t="shared" ref="BP574:BP582" si="113">IFERROR(1/J574*(Y574/H574),"0")</f>
        <v>0.375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135</v>
      </c>
      <c r="Y575" s="774">
        <f t="shared" si="109"/>
        <v>137.28</v>
      </c>
      <c r="Z575" s="36">
        <f>IFERROR(IF(Y575=0,"",ROUNDUP(Y575/H575,0)*0.01196),"")</f>
        <v>0.31096000000000001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144.20454545454544</v>
      </c>
      <c r="BN575" s="64">
        <f t="shared" si="111"/>
        <v>146.63999999999999</v>
      </c>
      <c r="BO575" s="64">
        <f t="shared" si="112"/>
        <v>0.24584790209790208</v>
      </c>
      <c r="BP575" s="64">
        <f t="shared" si="113"/>
        <v>0.25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418</v>
      </c>
      <c r="Y576" s="774">
        <f t="shared" si="109"/>
        <v>422.40000000000003</v>
      </c>
      <c r="Z576" s="36">
        <f>IFERROR(IF(Y576=0,"",ROUNDUP(Y576/H576,0)*0.01196),"")</f>
        <v>0.95679999999999998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446.5</v>
      </c>
      <c r="BN576" s="64">
        <f t="shared" si="111"/>
        <v>451.20000000000005</v>
      </c>
      <c r="BO576" s="64">
        <f t="shared" si="112"/>
        <v>0.76121794871794868</v>
      </c>
      <c r="BP576" s="64">
        <f t="shared" si="113"/>
        <v>0.76923076923076927</v>
      </c>
    </row>
    <row r="577" spans="1:68" ht="27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142.80303030303028</v>
      </c>
      <c r="Y583" s="775">
        <f>IFERROR(Y574/H574,"0")+IFERROR(Y575/H575,"0")+IFERROR(Y576/H576,"0")+IFERROR(Y577/H577,"0")+IFERROR(Y578/H578,"0")+IFERROR(Y579/H579,"0")+IFERROR(Y580/H580,"0")+IFERROR(Y581/H581,"0")+IFERROR(Y582/H582,"0")</f>
        <v>145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1.7342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754</v>
      </c>
      <c r="Y584" s="775">
        <f>IFERROR(SUM(Y574:Y582),"0")</f>
        <v>765.60000000000014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8" t="s">
        <v>927</v>
      </c>
      <c r="B596" s="869"/>
      <c r="C596" s="869"/>
      <c r="D596" s="869"/>
      <c r="E596" s="869"/>
      <c r="F596" s="869"/>
      <c r="G596" s="869"/>
      <c r="H596" s="869"/>
      <c r="I596" s="869"/>
      <c r="J596" s="869"/>
      <c r="K596" s="869"/>
      <c r="L596" s="869"/>
      <c r="M596" s="869"/>
      <c r="N596" s="869"/>
      <c r="O596" s="869"/>
      <c r="P596" s="869"/>
      <c r="Q596" s="869"/>
      <c r="R596" s="869"/>
      <c r="S596" s="869"/>
      <c r="T596" s="869"/>
      <c r="U596" s="869"/>
      <c r="V596" s="869"/>
      <c r="W596" s="869"/>
      <c r="X596" s="869"/>
      <c r="Y596" s="869"/>
      <c r="Z596" s="869"/>
      <c r="AA596" s="48"/>
      <c r="AB596" s="48"/>
      <c r="AC596" s="48"/>
    </row>
    <row r="597" spans="1:68" ht="16.5" customHeight="1" x14ac:dyDescent="0.25">
      <c r="A597" s="799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59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17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1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09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0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8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3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6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1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90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5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3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9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920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08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6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5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7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20" t="s">
        <v>1048</v>
      </c>
      <c r="Q661" s="821"/>
      <c r="R661" s="821"/>
      <c r="S661" s="821"/>
      <c r="T661" s="821"/>
      <c r="U661" s="821"/>
      <c r="V661" s="82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14911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15060.63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20" t="s">
        <v>1049</v>
      </c>
      <c r="Q662" s="821"/>
      <c r="R662" s="821"/>
      <c r="S662" s="821"/>
      <c r="T662" s="821"/>
      <c r="U662" s="821"/>
      <c r="V662" s="822"/>
      <c r="W662" s="37" t="s">
        <v>69</v>
      </c>
      <c r="X662" s="775">
        <f>IFERROR(SUM(BM22:BM658),"0")</f>
        <v>15781.547978530725</v>
      </c>
      <c r="Y662" s="775">
        <f>IFERROR(SUM(BN22:BN658),"0")</f>
        <v>15939.691999999995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20" t="s">
        <v>1050</v>
      </c>
      <c r="Q663" s="821"/>
      <c r="R663" s="821"/>
      <c r="S663" s="821"/>
      <c r="T663" s="821"/>
      <c r="U663" s="821"/>
      <c r="V663" s="822"/>
      <c r="W663" s="37" t="s">
        <v>1051</v>
      </c>
      <c r="X663" s="38">
        <f>ROUNDUP(SUM(BO22:BO658),0)</f>
        <v>28</v>
      </c>
      <c r="Y663" s="38">
        <f>ROUNDUP(SUM(BP22:BP658),0)</f>
        <v>28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20" t="s">
        <v>1052</v>
      </c>
      <c r="Q664" s="821"/>
      <c r="R664" s="821"/>
      <c r="S664" s="821"/>
      <c r="T664" s="821"/>
      <c r="U664" s="821"/>
      <c r="V664" s="822"/>
      <c r="W664" s="37" t="s">
        <v>69</v>
      </c>
      <c r="X664" s="775">
        <f>GrossWeightTotal+PalletQtyTotal*25</f>
        <v>16481.547978530725</v>
      </c>
      <c r="Y664" s="775">
        <f>GrossWeightTotalR+PalletQtyTotalR*25</f>
        <v>16639.691999999995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20" t="s">
        <v>1053</v>
      </c>
      <c r="Q665" s="821"/>
      <c r="R665" s="821"/>
      <c r="S665" s="821"/>
      <c r="T665" s="821"/>
      <c r="U665" s="821"/>
      <c r="V665" s="82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2489.4503671881967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2512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20" t="s">
        <v>1054</v>
      </c>
      <c r="Q666" s="821"/>
      <c r="R666" s="821"/>
      <c r="S666" s="821"/>
      <c r="T666" s="821"/>
      <c r="U666" s="821"/>
      <c r="V666" s="82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32.503509999999999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6" t="s">
        <v>116</v>
      </c>
      <c r="D668" s="881"/>
      <c r="E668" s="881"/>
      <c r="F668" s="881"/>
      <c r="G668" s="881"/>
      <c r="H668" s="818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18"/>
      <c r="W668" s="796" t="s">
        <v>660</v>
      </c>
      <c r="X668" s="818"/>
      <c r="Y668" s="796" t="s">
        <v>749</v>
      </c>
      <c r="Z668" s="881"/>
      <c r="AA668" s="881"/>
      <c r="AB668" s="818"/>
      <c r="AC668" s="770" t="s">
        <v>859</v>
      </c>
      <c r="AD668" s="796" t="s">
        <v>927</v>
      </c>
      <c r="AE668" s="818"/>
      <c r="AF668" s="771"/>
    </row>
    <row r="669" spans="1:68" ht="14.25" customHeight="1" thickTop="1" x14ac:dyDescent="0.2">
      <c r="A669" s="844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71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71"/>
    </row>
    <row r="670" spans="1:68" ht="13.5" customHeight="1" thickBot="1" x14ac:dyDescent="0.25">
      <c r="A670" s="845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71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1009.4000000000001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770.40000000000009</v>
      </c>
      <c r="E671" s="46">
        <f>IFERROR(Y108*1,"0")+IFERROR(Y109*1,"0")+IFERROR(Y110*1,"0")+IFERROR(Y114*1,"0")+IFERROR(Y115*1,"0")+IFERROR(Y116*1,"0")+IFERROR(Y117*1,"0")+IFERROR(Y118*1,"0")+IFERROR(Y119*1,"0")</f>
        <v>1443.0000000000002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1353.9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285.60000000000002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1643.4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174.4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112.8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775.65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2889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783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3820.0800000000008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2024-12-12T07:05:50Z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