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E998128-C8C9-4903-A606-C881C94BD8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7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Z36" i="1" s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613" i="1"/>
  <c r="Z583" i="1"/>
  <c r="Z594" i="1"/>
  <c r="Y661" i="1"/>
  <c r="Z311" i="1"/>
  <c r="Z634" i="1"/>
  <c r="Z647" i="1"/>
  <c r="Z565" i="1"/>
  <c r="Z503" i="1"/>
  <c r="Z427" i="1"/>
  <c r="Z571" i="1"/>
  <c r="Z466" i="1"/>
  <c r="Z224" i="1"/>
  <c r="Z180" i="1"/>
  <c r="Z98" i="1"/>
  <c r="Z666" i="1" s="1"/>
  <c r="Z4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<sst xmlns="http://schemas.openxmlformats.org/spreadsheetml/2006/main" count="3120" uniqueCount="1074">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</sst>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124</v>
      </c>
      <c r="Y49" s="774">
        <f t="shared" ref="Y49:Y54" si="6">IFERROR(IF(X49="",0,CEILING((X49/$H49),1)*$H49),"")</f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129.51111111111109</v>
      </c>
      <c r="BN49" s="64">
        <f t="shared" ref="BN49:BN54" si="8">IFERROR(Y49*I49/H49,"0")</f>
        <v>135.36000000000001</v>
      </c>
      <c r="BO49" s="64">
        <f t="shared" ref="BO49:BO54" si="9">IFERROR(1/J49*(X49/H49),"0")</f>
        <v>0.205026455026455</v>
      </c>
      <c r="BP49" s="64">
        <f t="shared" ref="BP49:BP54" si="10">IFERROR(1/J49*(Y49/H49),"0")</f>
        <v>0.2142857142857143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8</v>
      </c>
      <c r="Y51" s="774">
        <f t="shared" si="6"/>
        <v>11.2</v>
      </c>
      <c r="Z51" s="36">
        <f>IFERROR(IF(Y51=0,"",ROUNDUP(Y51/H51,0)*0.02175),"")</f>
        <v>2.1749999999999999E-2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8.3428571428571434</v>
      </c>
      <c r="BN51" s="64">
        <f t="shared" si="8"/>
        <v>11.680000000000001</v>
      </c>
      <c r="BO51" s="64">
        <f t="shared" si="9"/>
        <v>1.2755102040816327E-2</v>
      </c>
      <c r="BP51" s="64">
        <f t="shared" si="10"/>
        <v>1.7857142857142856E-2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12.195767195767194</v>
      </c>
      <c r="Y55" s="775">
        <f>IFERROR(Y49/H49,"0")+IFERROR(Y50/H50,"0")+IFERROR(Y51/H51,"0")+IFERROR(Y52/H52,"0")+IFERROR(Y53/H53,"0")+IFERROR(Y54/H54,"0")</f>
        <v>13.000000000000002</v>
      </c>
      <c r="Z55" s="775">
        <f>IFERROR(IF(Z49="",0,Z49),"0")+IFERROR(IF(Z50="",0,Z50),"0")+IFERROR(IF(Z51="",0,Z51),"0")+IFERROR(IF(Z52="",0,Z52),"0")+IFERROR(IF(Z53="",0,Z53),"0")+IFERROR(IF(Z54="",0,Z54),"0")</f>
        <v>0.28275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132</v>
      </c>
      <c r="Y56" s="775">
        <f>IFERROR(SUM(Y49:Y54),"0")</f>
        <v>140.80000000000001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109</v>
      </c>
      <c r="Y65" s="774">
        <f t="shared" si="11"/>
        <v>118.80000000000001</v>
      </c>
      <c r="Z65" s="36">
        <f>IFERROR(IF(Y65=0,"",ROUNDUP(Y65/H65,0)*0.02175),"")</f>
        <v>0.23924999999999999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113.84444444444443</v>
      </c>
      <c r="BN65" s="64">
        <f t="shared" si="13"/>
        <v>124.08</v>
      </c>
      <c r="BO65" s="64">
        <f t="shared" si="14"/>
        <v>0.1802248677248677</v>
      </c>
      <c r="BP65" s="64">
        <f t="shared" si="15"/>
        <v>0.19642857142857142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10.092592592592592</v>
      </c>
      <c r="Y73" s="775">
        <f>IFERROR(Y64/H64,"0")+IFERROR(Y65/H65,"0")+IFERROR(Y66/H66,"0")+IFERROR(Y67/H67,"0")+IFERROR(Y68/H68,"0")+IFERROR(Y69/H69,"0")+IFERROR(Y70/H70,"0")+IFERROR(Y71/H71,"0")+IFERROR(Y72/H72,"0")</f>
        <v>11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0.23924999999999999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109</v>
      </c>
      <c r="Y74" s="775">
        <f>IFERROR(SUM(Y64:Y72),"0")</f>
        <v>118.80000000000001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227</v>
      </c>
      <c r="Y76" s="774">
        <f>IFERROR(IF(X76="",0,CEILING((X76/$H76),1)*$H76),"")</f>
        <v>237.60000000000002</v>
      </c>
      <c r="Z76" s="36">
        <f>IFERROR(IF(Y76=0,"",ROUNDUP(Y76/H76,0)*0.02175),"")</f>
        <v>0.47849999999999998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237.08888888888887</v>
      </c>
      <c r="BN76" s="64">
        <f>IFERROR(Y76*I76/H76,"0")</f>
        <v>248.16</v>
      </c>
      <c r="BO76" s="64">
        <f>IFERROR(1/J76*(X76/H76),"0")</f>
        <v>0.37533068783068774</v>
      </c>
      <c r="BP76" s="64">
        <f>IFERROR(1/J76*(Y76/H76),"0")</f>
        <v>0.39285714285714285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21.018518518518515</v>
      </c>
      <c r="Y80" s="775">
        <f>IFERROR(Y76/H76,"0")+IFERROR(Y77/H77,"0")+IFERROR(Y78/H78,"0")+IFERROR(Y79/H79,"0")</f>
        <v>22</v>
      </c>
      <c r="Z80" s="775">
        <f>IFERROR(IF(Z76="",0,Z76),"0")+IFERROR(IF(Z77="",0,Z77),"0")+IFERROR(IF(Z78="",0,Z78),"0")+IFERROR(IF(Z79="",0,Z79),"0")</f>
        <v>0.47849999999999998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227</v>
      </c>
      <c r="Y81" s="775">
        <f>IFERROR(SUM(Y76:Y79),"0")</f>
        <v>237.60000000000002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238</v>
      </c>
      <c r="Y108" s="774">
        <f>IFERROR(IF(X108="",0,CEILING((X108/$H108),1)*$H108),"")</f>
        <v>248.4</v>
      </c>
      <c r="Z108" s="36">
        <f>IFERROR(IF(Y108=0,"",ROUNDUP(Y108/H108,0)*0.02175),"")</f>
        <v>0.50024999999999997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248.57777777777775</v>
      </c>
      <c r="BN108" s="64">
        <f>IFERROR(Y108*I108/H108,"0")</f>
        <v>259.43999999999994</v>
      </c>
      <c r="BO108" s="64">
        <f>IFERROR(1/J108*(X108/H108),"0")</f>
        <v>0.39351851851851843</v>
      </c>
      <c r="BP108" s="64">
        <f>IFERROR(1/J108*(Y108/H108),"0")</f>
        <v>0.4107142857142857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29</v>
      </c>
      <c r="Y110" s="774">
        <f>IFERROR(IF(X110="",0,CEILING((X110/$H110),1)*$H110),"")</f>
        <v>31.5</v>
      </c>
      <c r="Z110" s="36">
        <f>IFERROR(IF(Y110=0,"",ROUNDUP(Y110/H110,0)*0.00902),"")</f>
        <v>6.3140000000000002E-2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30.353333333333335</v>
      </c>
      <c r="BN110" s="64">
        <f>IFERROR(Y110*I110/H110,"0")</f>
        <v>32.97</v>
      </c>
      <c r="BO110" s="64">
        <f>IFERROR(1/J110*(X110/H110),"0")</f>
        <v>4.8821548821548821E-2</v>
      </c>
      <c r="BP110" s="64">
        <f>IFERROR(1/J110*(Y110/H110),"0")</f>
        <v>5.3030303030303032E-2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28.481481481481481</v>
      </c>
      <c r="Y111" s="775">
        <f>IFERROR(Y108/H108,"0")+IFERROR(Y109/H109,"0")+IFERROR(Y110/H110,"0")</f>
        <v>30</v>
      </c>
      <c r="Z111" s="775">
        <f>IFERROR(IF(Z108="",0,Z108),"0")+IFERROR(IF(Z109="",0,Z109),"0")+IFERROR(IF(Z110="",0,Z110),"0")</f>
        <v>0.56338999999999995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267</v>
      </c>
      <c r="Y112" s="775">
        <f>IFERROR(SUM(Y108:Y110),"0")</f>
        <v>279.89999999999998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282</v>
      </c>
      <c r="Y116" s="774">
        <f t="shared" si="26"/>
        <v>283.5</v>
      </c>
      <c r="Z116" s="36">
        <f>IFERROR(IF(Y116=0,"",ROUNDUP(Y116/H116,0)*0.00651),"")</f>
        <v>0.68354999999999999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308.31999999999994</v>
      </c>
      <c r="BN116" s="64">
        <f t="shared" si="28"/>
        <v>309.95999999999998</v>
      </c>
      <c r="BO116" s="64">
        <f t="shared" si="29"/>
        <v>0.57387057387057394</v>
      </c>
      <c r="BP116" s="64">
        <f t="shared" si="30"/>
        <v>0.57692307692307698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104.44444444444444</v>
      </c>
      <c r="Y120" s="775">
        <f>IFERROR(Y114/H114,"0")+IFERROR(Y115/H115,"0")+IFERROR(Y116/H116,"0")+IFERROR(Y117/H117,"0")+IFERROR(Y118/H118,"0")+IFERROR(Y119/H119,"0")</f>
        <v>105</v>
      </c>
      <c r="Z120" s="775">
        <f>IFERROR(IF(Z114="",0,Z114),"0")+IFERROR(IF(Z115="",0,Z115),"0")+IFERROR(IF(Z116="",0,Z116),"0")+IFERROR(IF(Z117="",0,Z117),"0")+IFERROR(IF(Z118="",0,Z118),"0")+IFERROR(IF(Z119="",0,Z119),"0")</f>
        <v>0.68354999999999999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282</v>
      </c>
      <c r="Y121" s="775">
        <f>IFERROR(SUM(Y114:Y119),"0")</f>
        <v>283.5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187</v>
      </c>
      <c r="Y125" s="774">
        <f>IFERROR(IF(X125="",0,CEILING((X125/$H125),1)*$H125),"")</f>
        <v>190.39999999999998</v>
      </c>
      <c r="Z125" s="36">
        <f>IFERROR(IF(Y125=0,"",ROUNDUP(Y125/H125,0)*0.02175),"")</f>
        <v>0.36974999999999997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195.01428571428571</v>
      </c>
      <c r="BN125" s="64">
        <f>IFERROR(Y125*I125/H125,"0")</f>
        <v>198.56</v>
      </c>
      <c r="BO125" s="64">
        <f>IFERROR(1/J125*(X125/H125),"0")</f>
        <v>0.29815051020408162</v>
      </c>
      <c r="BP125" s="64">
        <f>IFERROR(1/J125*(Y125/H125),"0")</f>
        <v>0.30357142857142855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16.696428571428573</v>
      </c>
      <c r="Y129" s="775">
        <f>IFERROR(Y124/H124,"0")+IFERROR(Y125/H125,"0")+IFERROR(Y126/H126,"0")+IFERROR(Y127/H127,"0")+IFERROR(Y128/H128,"0")</f>
        <v>17</v>
      </c>
      <c r="Z129" s="775">
        <f>IFERROR(IF(Z124="",0,Z124),"0")+IFERROR(IF(Z125="",0,Z125),"0")+IFERROR(IF(Z126="",0,Z126),"0")+IFERROR(IF(Z127="",0,Z127),"0")+IFERROR(IF(Z128="",0,Z128),"0")</f>
        <v>0.36974999999999997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187</v>
      </c>
      <c r="Y130" s="775">
        <f>IFERROR(SUM(Y124:Y128),"0")</f>
        <v>190.39999999999998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20</v>
      </c>
      <c r="Y135" s="774">
        <f>IFERROR(IF(X135="",0,CEILING((X135/$H135),1)*$H135),"")</f>
        <v>21.599999999999998</v>
      </c>
      <c r="Z135" s="36">
        <f>IFERROR(IF(Y135=0,"",ROUNDUP(Y135/H135,0)*0.00651),"")</f>
        <v>5.8590000000000003E-2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21.5</v>
      </c>
      <c r="BN135" s="64">
        <f>IFERROR(Y135*I135/H135,"0")</f>
        <v>23.22</v>
      </c>
      <c r="BO135" s="64">
        <f>IFERROR(1/J135*(X135/H135),"0")</f>
        <v>4.5787545787545791E-2</v>
      </c>
      <c r="BP135" s="64">
        <f>IFERROR(1/J135*(Y135/H135),"0")</f>
        <v>4.9450549450549455E-2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8.3333333333333339</v>
      </c>
      <c r="Y136" s="775">
        <f>IFERROR(Y132/H132,"0")+IFERROR(Y133/H133,"0")+IFERROR(Y134/H134,"0")+IFERROR(Y135/H135,"0")</f>
        <v>9</v>
      </c>
      <c r="Z136" s="775">
        <f>IFERROR(IF(Z132="",0,Z132),"0")+IFERROR(IF(Z133="",0,Z133),"0")+IFERROR(IF(Z134="",0,Z134),"0")+IFERROR(IF(Z135="",0,Z135),"0")</f>
        <v>5.8590000000000003E-2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20</v>
      </c>
      <c r="Y137" s="775">
        <f>IFERROR(SUM(Y132:Y135),"0")</f>
        <v>21.599999999999998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238</v>
      </c>
      <c r="Y143" s="774">
        <f t="shared" si="31"/>
        <v>240.3</v>
      </c>
      <c r="Z143" s="36">
        <f>IFERROR(IF(Y143=0,"",ROUNDUP(Y143/H143,0)*0.00651),"")</f>
        <v>0.57938999999999996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260.21333333333331</v>
      </c>
      <c r="BN143" s="64">
        <f t="shared" si="33"/>
        <v>262.72799999999995</v>
      </c>
      <c r="BO143" s="64">
        <f t="shared" si="34"/>
        <v>0.48433048433048431</v>
      </c>
      <c r="BP143" s="64">
        <f t="shared" si="35"/>
        <v>0.48901098901098905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88.148148148148138</v>
      </c>
      <c r="Y146" s="775">
        <f>IFERROR(Y139/H139,"0")+IFERROR(Y140/H140,"0")+IFERROR(Y141/H141,"0")+IFERROR(Y142/H142,"0")+IFERROR(Y143/H143,"0")+IFERROR(Y144/H144,"0")+IFERROR(Y145/H145,"0")</f>
        <v>89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0.57938999999999996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238</v>
      </c>
      <c r="Y147" s="775">
        <f>IFERROR(SUM(Y139:Y145),"0")</f>
        <v>240.3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72</v>
      </c>
      <c r="Y199" s="774">
        <f t="shared" si="36"/>
        <v>73.5</v>
      </c>
      <c r="Z199" s="36">
        <f>IFERROR(IF(Y199=0,"",ROUNDUP(Y199/H199,0)*0.00502),"")</f>
        <v>0.1757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75.428571428571431</v>
      </c>
      <c r="BN199" s="64">
        <f t="shared" si="38"/>
        <v>77</v>
      </c>
      <c r="BO199" s="64">
        <f t="shared" si="39"/>
        <v>0.14652014652014653</v>
      </c>
      <c r="BP199" s="64">
        <f t="shared" si="40"/>
        <v>0.1495726495726496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34.285714285714285</v>
      </c>
      <c r="Y202" s="775">
        <f>IFERROR(Y194/H194,"0")+IFERROR(Y195/H195,"0")+IFERROR(Y196/H196,"0")+IFERROR(Y197/H197,"0")+IFERROR(Y198/H198,"0")+IFERROR(Y199/H199,"0")+IFERROR(Y200/H200,"0")+IFERROR(Y201/H201,"0")</f>
        <v>35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0.1757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72</v>
      </c>
      <c r="Y203" s="775">
        <f>IFERROR(SUM(Y194:Y201),"0")</f>
        <v>73.5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119</v>
      </c>
      <c r="Y216" s="774">
        <f t="shared" ref="Y216:Y223" si="41">IFERROR(IF(X216="",0,CEILING((X216/$H216),1)*$H216),"")</f>
        <v>124.2</v>
      </c>
      <c r="Z216" s="36">
        <f>IFERROR(IF(Y216=0,"",ROUNDUP(Y216/H216,0)*0.00902),"")</f>
        <v>0.20746000000000001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123.62777777777778</v>
      </c>
      <c r="BN216" s="64">
        <f t="shared" ref="BN216:BN223" si="43">IFERROR(Y216*I216/H216,"0")</f>
        <v>129.03</v>
      </c>
      <c r="BO216" s="64">
        <f t="shared" ref="BO216:BO223" si="44">IFERROR(1/J216*(X216/H216),"0")</f>
        <v>0.1669472502805836</v>
      </c>
      <c r="BP216" s="64">
        <f t="shared" ref="BP216:BP223" si="45">IFERROR(1/J216*(Y216/H216),"0")</f>
        <v>0.17424242424242425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185</v>
      </c>
      <c r="Y217" s="774">
        <f t="shared" si="41"/>
        <v>189</v>
      </c>
      <c r="Z217" s="36">
        <f>IFERROR(IF(Y217=0,"",ROUNDUP(Y217/H217,0)*0.00902),"")</f>
        <v>0.31569999999999998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192.19444444444446</v>
      </c>
      <c r="BN217" s="64">
        <f t="shared" si="43"/>
        <v>196.35</v>
      </c>
      <c r="BO217" s="64">
        <f t="shared" si="44"/>
        <v>0.25953984287317622</v>
      </c>
      <c r="BP217" s="64">
        <f t="shared" si="45"/>
        <v>0.26515151515151514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103</v>
      </c>
      <c r="Y219" s="774">
        <f t="shared" si="41"/>
        <v>108</v>
      </c>
      <c r="Z219" s="36">
        <f>IFERROR(IF(Y219=0,"",ROUNDUP(Y219/H219,0)*0.00902),"")</f>
        <v>0.1804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107.00555555555556</v>
      </c>
      <c r="BN219" s="64">
        <f t="shared" si="43"/>
        <v>112.19999999999999</v>
      </c>
      <c r="BO219" s="64">
        <f t="shared" si="44"/>
        <v>0.14450056116722781</v>
      </c>
      <c r="BP219" s="64">
        <f t="shared" si="45"/>
        <v>0.15151515151515152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75.370370370370367</v>
      </c>
      <c r="Y224" s="775">
        <f>IFERROR(Y216/H216,"0")+IFERROR(Y217/H217,"0")+IFERROR(Y218/H218,"0")+IFERROR(Y219/H219,"0")+IFERROR(Y220/H220,"0")+IFERROR(Y221/H221,"0")+IFERROR(Y222/H222,"0")+IFERROR(Y223/H223,"0")</f>
        <v>78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0.70355999999999996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407</v>
      </c>
      <c r="Y225" s="775">
        <f>IFERROR(SUM(Y216:Y223),"0")</f>
        <v>421.2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183</v>
      </c>
      <c r="Y231" s="774">
        <f t="shared" si="46"/>
        <v>184.79999999999998</v>
      </c>
      <c r="Z231" s="36">
        <f>IFERROR(IF(Y231=0,"",ROUNDUP(Y231/H231,0)*0.00651),"")</f>
        <v>0.50126999999999999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203.58750000000001</v>
      </c>
      <c r="BN231" s="64">
        <f t="shared" si="48"/>
        <v>205.58999999999997</v>
      </c>
      <c r="BO231" s="64">
        <f t="shared" si="49"/>
        <v>0.41895604395604397</v>
      </c>
      <c r="BP231" s="64">
        <f t="shared" si="50"/>
        <v>0.42307692307692313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96</v>
      </c>
      <c r="Y234" s="774">
        <f t="shared" si="46"/>
        <v>96</v>
      </c>
      <c r="Z234" s="36">
        <f>IFERROR(IF(Y234=0,"",ROUNDUP(Y234/H234,0)*0.00753),"")</f>
        <v>0.30120000000000002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106.88000000000001</v>
      </c>
      <c r="BN234" s="64">
        <f t="shared" si="48"/>
        <v>106.88000000000001</v>
      </c>
      <c r="BO234" s="64">
        <f t="shared" si="49"/>
        <v>0.25641025641025639</v>
      </c>
      <c r="BP234" s="64">
        <f t="shared" si="50"/>
        <v>0.25641025641025639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108</v>
      </c>
      <c r="Y236" s="774">
        <f t="shared" si="46"/>
        <v>108</v>
      </c>
      <c r="Z236" s="36">
        <f>IFERROR(IF(Y236=0,"",ROUNDUP(Y236/H236,0)*0.00753),"")</f>
        <v>0.33884999999999998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120.24000000000001</v>
      </c>
      <c r="BN236" s="64">
        <f t="shared" si="48"/>
        <v>120.24000000000001</v>
      </c>
      <c r="BO236" s="64">
        <f t="shared" si="49"/>
        <v>0.28846153846153844</v>
      </c>
      <c r="BP236" s="64">
        <f t="shared" si="50"/>
        <v>0.28846153846153844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197</v>
      </c>
      <c r="Y237" s="774">
        <f t="shared" si="46"/>
        <v>199.2</v>
      </c>
      <c r="Z237" s="36">
        <f>IFERROR(IF(Y237=0,"",ROUNDUP(Y237/H237,0)*0.00651),"")</f>
        <v>0.54032999999999998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218.17750000000001</v>
      </c>
      <c r="BN237" s="64">
        <f t="shared" si="48"/>
        <v>220.61399999999998</v>
      </c>
      <c r="BO237" s="64">
        <f t="shared" si="49"/>
        <v>0.45100732600732607</v>
      </c>
      <c r="BP237" s="64">
        <f t="shared" si="50"/>
        <v>0.45604395604395609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243.33333333333334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245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1.6816499999999999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584</v>
      </c>
      <c r="Y239" s="775">
        <f>IFERROR(SUM(Y227:Y237),"0")</f>
        <v>588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5</v>
      </c>
      <c r="Y263" s="774">
        <f t="shared" si="56"/>
        <v>11.6</v>
      </c>
      <c r="Z263" s="36">
        <f>IFERROR(IF(Y263=0,"",ROUNDUP(Y263/H263,0)*0.02175),"")</f>
        <v>2.1749999999999999E-2</v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5.2068965517241379</v>
      </c>
      <c r="BN263" s="64">
        <f t="shared" si="58"/>
        <v>12.079999999999998</v>
      </c>
      <c r="BO263" s="64">
        <f t="shared" si="59"/>
        <v>7.6970443349753696E-3</v>
      </c>
      <c r="BP263" s="64">
        <f t="shared" si="60"/>
        <v>1.7857142857142856E-2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0.43103448275862072</v>
      </c>
      <c r="Y271" s="775">
        <f>IFERROR(Y262/H262,"0")+IFERROR(Y263/H263,"0")+IFERROR(Y264/H264,"0")+IFERROR(Y265/H265,"0")+IFERROR(Y266/H266,"0")+IFERROR(Y267/H267,"0")+IFERROR(Y268/H268,"0")+IFERROR(Y269/H269,"0")+IFERROR(Y270/H270,"0")</f>
        <v>1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5</v>
      </c>
      <c r="Y272" s="775">
        <f>IFERROR(SUM(Y262:Y270),"0")</f>
        <v>11.6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108</v>
      </c>
      <c r="Y308" s="774">
        <f t="shared" si="66"/>
        <v>108</v>
      </c>
      <c r="Z308" s="36">
        <f>IFERROR(IF(Y308=0,"",ROUNDUP(Y308/H308,0)*0.00753),"")</f>
        <v>0.33884999999999998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120.24000000000001</v>
      </c>
      <c r="BN308" s="64">
        <f t="shared" si="68"/>
        <v>120.24000000000001</v>
      </c>
      <c r="BO308" s="64">
        <f t="shared" si="69"/>
        <v>0.28846153846153844</v>
      </c>
      <c r="BP308" s="64">
        <f t="shared" si="70"/>
        <v>0.28846153846153844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246</v>
      </c>
      <c r="Y309" s="774">
        <f t="shared" si="66"/>
        <v>247.2</v>
      </c>
      <c r="Z309" s="36">
        <f>IFERROR(IF(Y309=0,"",ROUNDUP(Y309/H309,0)*0.00753),"")</f>
        <v>0.77559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266.5</v>
      </c>
      <c r="BN309" s="64">
        <f t="shared" si="68"/>
        <v>267.8</v>
      </c>
      <c r="BO309" s="64">
        <f t="shared" si="69"/>
        <v>0.65705128205128205</v>
      </c>
      <c r="BP309" s="64">
        <f t="shared" si="70"/>
        <v>0.66025641025641024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147.5</v>
      </c>
      <c r="Y311" s="775">
        <f>IFERROR(Y305/H305,"0")+IFERROR(Y306/H306,"0")+IFERROR(Y307/H307,"0")+IFERROR(Y308/H308,"0")+IFERROR(Y309/H309,"0")+IFERROR(Y310/H310,"0")</f>
        <v>148</v>
      </c>
      <c r="Z311" s="775">
        <f>IFERROR(IF(Z305="",0,Z305),"0")+IFERROR(IF(Z306="",0,Z306),"0")+IFERROR(IF(Z307="",0,Z307),"0")+IFERROR(IF(Z308="",0,Z308),"0")+IFERROR(IF(Z309="",0,Z309),"0")+IFERROR(IF(Z310="",0,Z310),"0")</f>
        <v>1.1144400000000001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354</v>
      </c>
      <c r="Y312" s="775">
        <f>IFERROR(SUM(Y305:Y310),"0")</f>
        <v>355.2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25</v>
      </c>
      <c r="Y392" s="774">
        <f>IFERROR(IF(X392="",0,CEILING((X392/$H392),1)*$H392),"")</f>
        <v>25.5</v>
      </c>
      <c r="Z392" s="36">
        <f>IFERROR(IF(Y392=0,"",ROUNDUP(Y392/H392,0)*0.00753),"")</f>
        <v>7.5300000000000006E-2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29.166666666666668</v>
      </c>
      <c r="BN392" s="64">
        <f>IFERROR(Y392*I392/H392,"0")</f>
        <v>29.75</v>
      </c>
      <c r="BO392" s="64">
        <f>IFERROR(1/J392*(X392/H392),"0")</f>
        <v>6.2845651080945197E-2</v>
      </c>
      <c r="BP392" s="64">
        <f>IFERROR(1/J392*(Y392/H392),"0")</f>
        <v>6.4102564102564097E-2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9.8039215686274517</v>
      </c>
      <c r="Y394" s="775">
        <f>IFERROR(Y390/H390,"0")+IFERROR(Y391/H391,"0")+IFERROR(Y392/H392,"0")+IFERROR(Y393/H393,"0")</f>
        <v>10</v>
      </c>
      <c r="Z394" s="775">
        <f>IFERROR(IF(Z390="",0,Z390),"0")+IFERROR(IF(Z391="",0,Z391),"0")+IFERROR(IF(Z392="",0,Z392),"0")+IFERROR(IF(Z393="",0,Z393),"0")</f>
        <v>7.5300000000000006E-2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25</v>
      </c>
      <c r="Y395" s="775">
        <f>IFERROR(SUM(Y390:Y393),"0")</f>
        <v>25.5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871</v>
      </c>
      <c r="Y417" s="774">
        <f t="shared" si="81"/>
        <v>885</v>
      </c>
      <c r="Z417" s="36">
        <f>IFERROR(IF(Y417=0,"",ROUNDUP(Y417/H417,0)*0.02175),"")</f>
        <v>1.28325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898.87199999999996</v>
      </c>
      <c r="BN417" s="64">
        <f t="shared" si="83"/>
        <v>913.32</v>
      </c>
      <c r="BO417" s="64">
        <f t="shared" si="84"/>
        <v>1.2097222222222221</v>
      </c>
      <c r="BP417" s="64">
        <f t="shared" si="85"/>
        <v>1.2291666666666665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58.06666666666667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1.28325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871</v>
      </c>
      <c r="Y428" s="775">
        <f>IFERROR(SUM(Y416:Y426),"0")</f>
        <v>885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570</v>
      </c>
      <c r="Y461" s="774">
        <f>IFERROR(IF(X461="",0,CEILING((X461/$H461),1)*$H461),"")</f>
        <v>576</v>
      </c>
      <c r="Z461" s="36">
        <f>IFERROR(IF(Y461=0,"",ROUNDUP(Y461/H461,0)*0.02175),"")</f>
        <v>1.3919999999999999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605.72</v>
      </c>
      <c r="BN461" s="64">
        <f>IFERROR(Y461*I461/H461,"0")</f>
        <v>612.096</v>
      </c>
      <c r="BO461" s="64">
        <f>IFERROR(1/J461*(X461/H461),"0")</f>
        <v>1.1309523809523809</v>
      </c>
      <c r="BP461" s="64">
        <f>IFERROR(1/J461*(Y461/H461),"0")</f>
        <v>1.1428571428571428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63.333333333333336</v>
      </c>
      <c r="Y466" s="775">
        <f>IFERROR(Y461/H461,"0")+IFERROR(Y462/H462,"0")+IFERROR(Y463/H463,"0")+IFERROR(Y464/H464,"0")+IFERROR(Y465/H465,"0")</f>
        <v>64</v>
      </c>
      <c r="Z466" s="775">
        <f>IFERROR(IF(Z461="",0,Z461),"0")+IFERROR(IF(Z462="",0,Z462),"0")+IFERROR(IF(Z463="",0,Z463),"0")+IFERROR(IF(Z464="",0,Z464),"0")+IFERROR(IF(Z465="",0,Z465),"0")</f>
        <v>1.3919999999999999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570</v>
      </c>
      <c r="Y467" s="775">
        <f>IFERROR(SUM(Y461:Y465),"0")</f>
        <v>576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147</v>
      </c>
      <c r="Y554" s="774">
        <f t="shared" ref="Y554:Y564" si="103">IFERROR(IF(X554="",0,CEILING((X554/$H554),1)*$H554),"")</f>
        <v>147.84</v>
      </c>
      <c r="Z554" s="36">
        <f t="shared" ref="Z554:Z559" si="104">IFERROR(IF(Y554=0,"",ROUNDUP(Y554/H554,0)*0.01196),"")</f>
        <v>0.33488000000000001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157.02272727272725</v>
      </c>
      <c r="BN554" s="64">
        <f t="shared" ref="BN554:BN564" si="106">IFERROR(Y554*I554/H554,"0")</f>
        <v>157.91999999999999</v>
      </c>
      <c r="BO554" s="64">
        <f t="shared" ref="BO554:BO564" si="107">IFERROR(1/J554*(X554/H554),"0")</f>
        <v>0.26770104895104896</v>
      </c>
      <c r="BP554" s="64">
        <f t="shared" ref="BP554:BP564" si="108">IFERROR(1/J554*(Y554/H554),"0")</f>
        <v>0.26923076923076927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44</v>
      </c>
      <c r="Y560" s="774">
        <f t="shared" si="103"/>
        <v>46.800000000000004</v>
      </c>
      <c r="Z560" s="36">
        <f>IFERROR(IF(Y560=0,"",ROUNDUP(Y560/H560,0)*0.00902),"")</f>
        <v>0.11726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46.56666666666667</v>
      </c>
      <c r="BN560" s="64">
        <f t="shared" si="106"/>
        <v>49.53</v>
      </c>
      <c r="BO560" s="64">
        <f t="shared" si="107"/>
        <v>9.2592592592592587E-2</v>
      </c>
      <c r="BP560" s="64">
        <f t="shared" si="108"/>
        <v>9.8484848484848481E-2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40.063131313131308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41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0.45213999999999999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191</v>
      </c>
      <c r="Y566" s="775">
        <f>IFERROR(SUM(Y554:Y564),"0")</f>
        <v>194.64000000000001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21</v>
      </c>
      <c r="Y569" s="774">
        <f>IFERROR(IF(X569="",0,CEILING((X569/$H569),1)*$H569),"")</f>
        <v>21.6</v>
      </c>
      <c r="Z569" s="36">
        <f>IFERROR(IF(Y569=0,"",ROUNDUP(Y569/H569,0)*0.00902),"")</f>
        <v>5.4120000000000001E-2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22.225000000000001</v>
      </c>
      <c r="BN569" s="64">
        <f>IFERROR(Y569*I569/H569,"0")</f>
        <v>22.860000000000003</v>
      </c>
      <c r="BO569" s="64">
        <f>IFERROR(1/J569*(X569/H569),"0")</f>
        <v>4.4191919191919192E-2</v>
      </c>
      <c r="BP569" s="64">
        <f>IFERROR(1/J569*(Y569/H569),"0")</f>
        <v>4.5454545454545456E-2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5.833333333333333</v>
      </c>
      <c r="Y571" s="775">
        <f>IFERROR(Y568/H568,"0")+IFERROR(Y569/H569,"0")+IFERROR(Y570/H570,"0")</f>
        <v>6</v>
      </c>
      <c r="Z571" s="775">
        <f>IFERROR(IF(Z568="",0,Z568),"0")+IFERROR(IF(Z569="",0,Z569),"0")+IFERROR(IF(Z570="",0,Z570),"0")</f>
        <v>5.4120000000000001E-2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21</v>
      </c>
      <c r="Y572" s="775">
        <f>IFERROR(SUM(Y568:Y570),"0")</f>
        <v>21.6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219</v>
      </c>
      <c r="Y576" s="774">
        <f t="shared" si="109"/>
        <v>221.76000000000002</v>
      </c>
      <c r="Z576" s="36">
        <f>IFERROR(IF(Y576=0,"",ROUNDUP(Y576/H576,0)*0.01196),"")</f>
        <v>0.50231999999999999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233.93181818181813</v>
      </c>
      <c r="BN576" s="64">
        <f t="shared" si="111"/>
        <v>236.88</v>
      </c>
      <c r="BO576" s="64">
        <f t="shared" si="112"/>
        <v>0.39881993006993011</v>
      </c>
      <c r="BP576" s="64">
        <f t="shared" si="113"/>
        <v>0.40384615384615385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41.477272727272727</v>
      </c>
      <c r="Y583" s="775">
        <f>IFERROR(Y574/H574,"0")+IFERROR(Y575/H575,"0")+IFERROR(Y576/H576,"0")+IFERROR(Y577/H577,"0")+IFERROR(Y578/H578,"0")+IFERROR(Y579/H579,"0")+IFERROR(Y580/H580,"0")+IFERROR(Y581/H581,"0")+IFERROR(Y582/H582,"0")</f>
        <v>42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0.50231999999999999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219</v>
      </c>
      <c r="Y584" s="775">
        <f>IFERROR(SUM(Y574:Y582),"0")</f>
        <v>221.76000000000002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4781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4886.9000000000005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5085.3591562919837</v>
      </c>
      <c r="Y662" s="775">
        <f>IFERROR(SUM(BN22:BN658),"0")</f>
        <v>5196.5379999999996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9</v>
      </c>
      <c r="Y663" s="38">
        <f>ROUNDUP(SUM(BP22:BP658),0)</f>
        <v>10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5310.3591562919837</v>
      </c>
      <c r="Y664" s="775">
        <f>GrossWeightTotalR+PalletQtyTotalR*25</f>
        <v>5446.5379999999996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1008.9088257002558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1025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10.711399999999998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140.80000000000001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356.40000000000003</v>
      </c>
      <c r="E671" s="46">
        <f>IFERROR(Y108*1,"0")+IFERROR(Y109*1,"0")+IFERROR(Y110*1,"0")+IFERROR(Y114*1,"0")+IFERROR(Y115*1,"0")+IFERROR(Y116*1,"0")+IFERROR(Y117*1,"0")+IFERROR(Y118*1,"0")+IFERROR(Y119*1,"0")</f>
        <v>563.4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452.29999999999995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73.5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1009.2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11.6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355.2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25.5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885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576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438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2024-12-12T07:13:05Z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