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E46186C4-48AB-435E-AC09-5C3F540920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1" l="1"/>
  <c r="AC75" i="1" l="1"/>
  <c r="AC74" i="1"/>
  <c r="AC66" i="1"/>
  <c r="AC65" i="1"/>
  <c r="AC64" i="1"/>
  <c r="AC63" i="1"/>
  <c r="AC42" i="1"/>
  <c r="AC40" i="1"/>
  <c r="AC38" i="1"/>
  <c r="AC36" i="1"/>
  <c r="AC35" i="1"/>
  <c r="AC34" i="1"/>
  <c r="AC33" i="1"/>
  <c r="AC32" i="1"/>
  <c r="AC28" i="1"/>
  <c r="AC27" i="1"/>
  <c r="AC19" i="1"/>
  <c r="AC13" i="1"/>
  <c r="AC12" i="1"/>
  <c r="AC10" i="1"/>
  <c r="AC8" i="1"/>
  <c r="AF7" i="1" l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6" i="1"/>
  <c r="AF47" i="1"/>
  <c r="AG47" i="1"/>
  <c r="AF48" i="1"/>
  <c r="AG48" i="1"/>
  <c r="AF51" i="1"/>
  <c r="AG51" i="1"/>
  <c r="AF52" i="1"/>
  <c r="AG52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8" i="1"/>
  <c r="AG68" i="1"/>
  <c r="AF69" i="1"/>
  <c r="AG69" i="1"/>
  <c r="AF70" i="1"/>
  <c r="AG70" i="1"/>
  <c r="AF71" i="1"/>
  <c r="AG71" i="1"/>
  <c r="AF72" i="1"/>
  <c r="AG72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G6" i="1"/>
  <c r="AF6" i="1"/>
  <c r="AD69" i="1" l="1"/>
  <c r="AD51" i="1"/>
  <c r="AD47" i="1"/>
  <c r="AD31" i="1"/>
  <c r="AD23" i="1"/>
  <c r="AD21" i="1"/>
  <c r="AD15" i="1"/>
  <c r="AB8" i="1"/>
  <c r="AB9" i="1"/>
  <c r="AB10" i="1"/>
  <c r="AB12" i="1"/>
  <c r="AB13" i="1"/>
  <c r="AB15" i="1"/>
  <c r="AB17" i="1"/>
  <c r="AB19" i="1"/>
  <c r="AB21" i="1"/>
  <c r="AB23" i="1"/>
  <c r="AB27" i="1"/>
  <c r="AB28" i="1"/>
  <c r="AB31" i="1"/>
  <c r="AB32" i="1"/>
  <c r="AB33" i="1"/>
  <c r="AB34" i="1"/>
  <c r="AB35" i="1"/>
  <c r="AB36" i="1"/>
  <c r="AB38" i="1"/>
  <c r="AB40" i="1"/>
  <c r="AB41" i="1"/>
  <c r="AB42" i="1"/>
  <c r="AB44" i="1"/>
  <c r="AB45" i="1"/>
  <c r="AB47" i="1"/>
  <c r="AB49" i="1"/>
  <c r="AB50" i="1"/>
  <c r="AB51" i="1"/>
  <c r="AB53" i="1"/>
  <c r="AB57" i="1"/>
  <c r="AB63" i="1"/>
  <c r="AB64" i="1"/>
  <c r="AB65" i="1"/>
  <c r="AB66" i="1"/>
  <c r="AB67" i="1"/>
  <c r="AB69" i="1"/>
  <c r="AB73" i="1"/>
  <c r="AB74" i="1"/>
  <c r="AB75" i="1"/>
  <c r="AB6" i="1"/>
  <c r="O7" i="1"/>
  <c r="O8" i="1"/>
  <c r="O9" i="1"/>
  <c r="AD9" i="1" s="1"/>
  <c r="O10" i="1"/>
  <c r="O11" i="1"/>
  <c r="O12" i="1"/>
  <c r="O13" i="1"/>
  <c r="O14" i="1"/>
  <c r="P14" i="1" s="1"/>
  <c r="O15" i="1"/>
  <c r="O16" i="1"/>
  <c r="P16" i="1" s="1"/>
  <c r="O17" i="1"/>
  <c r="O18" i="1"/>
  <c r="AB18" i="1" s="1"/>
  <c r="O19" i="1"/>
  <c r="O20" i="1"/>
  <c r="O21" i="1"/>
  <c r="O22" i="1"/>
  <c r="AD22" i="1" s="1"/>
  <c r="O23" i="1"/>
  <c r="O24" i="1"/>
  <c r="AD24" i="1" s="1"/>
  <c r="O25" i="1"/>
  <c r="O26" i="1"/>
  <c r="O27" i="1"/>
  <c r="O28" i="1"/>
  <c r="O29" i="1"/>
  <c r="O30" i="1"/>
  <c r="AD30" i="1" s="1"/>
  <c r="O31" i="1"/>
  <c r="O32" i="1"/>
  <c r="O33" i="1"/>
  <c r="O34" i="1"/>
  <c r="O35" i="1"/>
  <c r="O36" i="1"/>
  <c r="O37" i="1"/>
  <c r="O38" i="1"/>
  <c r="O39" i="1"/>
  <c r="O40" i="1"/>
  <c r="O41" i="1"/>
  <c r="AD41" i="1" s="1"/>
  <c r="O42" i="1"/>
  <c r="O43" i="1"/>
  <c r="O44" i="1"/>
  <c r="O45" i="1"/>
  <c r="O46" i="1"/>
  <c r="O47" i="1"/>
  <c r="O48" i="1"/>
  <c r="P48" i="1" s="1"/>
  <c r="O49" i="1"/>
  <c r="O50" i="1"/>
  <c r="O51" i="1"/>
  <c r="O52" i="1"/>
  <c r="O53" i="1"/>
  <c r="O54" i="1"/>
  <c r="P54" i="1" s="1"/>
  <c r="AB54" i="1" s="1"/>
  <c r="O55" i="1"/>
  <c r="P55" i="1" s="1"/>
  <c r="O56" i="1"/>
  <c r="AB56" i="1" s="1"/>
  <c r="O57" i="1"/>
  <c r="AD57" i="1" s="1"/>
  <c r="O58" i="1"/>
  <c r="AB58" i="1" s="1"/>
  <c r="O59" i="1"/>
  <c r="O60" i="1"/>
  <c r="O61" i="1"/>
  <c r="P61" i="1" s="1"/>
  <c r="O62" i="1"/>
  <c r="O63" i="1"/>
  <c r="O64" i="1"/>
  <c r="O65" i="1"/>
  <c r="O66" i="1"/>
  <c r="O67" i="1"/>
  <c r="O68" i="1"/>
  <c r="AD68" i="1" s="1"/>
  <c r="O69" i="1"/>
  <c r="O70" i="1"/>
  <c r="P70" i="1" s="1"/>
  <c r="O71" i="1"/>
  <c r="P71" i="1" s="1"/>
  <c r="AD71" i="1" s="1"/>
  <c r="O72" i="1"/>
  <c r="O73" i="1"/>
  <c r="O74" i="1"/>
  <c r="O75" i="1"/>
  <c r="O76" i="1"/>
  <c r="AB76" i="1" s="1"/>
  <c r="O77" i="1"/>
  <c r="O78" i="1"/>
  <c r="O79" i="1"/>
  <c r="O80" i="1"/>
  <c r="O6" i="1"/>
  <c r="AD6" i="1" s="1"/>
  <c r="P78" i="1" l="1"/>
  <c r="AB78" i="1" s="1"/>
  <c r="P72" i="1"/>
  <c r="AD72" i="1" s="1"/>
  <c r="AD70" i="1"/>
  <c r="P62" i="1"/>
  <c r="AB62" i="1" s="1"/>
  <c r="P60" i="1"/>
  <c r="AB60" i="1" s="1"/>
  <c r="P52" i="1"/>
  <c r="AD52" i="1" s="1"/>
  <c r="P46" i="1"/>
  <c r="AD46" i="1" s="1"/>
  <c r="P26" i="1"/>
  <c r="AD26" i="1" s="1"/>
  <c r="P20" i="1"/>
  <c r="AD20" i="1" s="1"/>
  <c r="P79" i="1"/>
  <c r="AD79" i="1" s="1"/>
  <c r="P77" i="1"/>
  <c r="AD77" i="1" s="1"/>
  <c r="AD61" i="1"/>
  <c r="P59" i="1"/>
  <c r="AD59" i="1" s="1"/>
  <c r="P43" i="1"/>
  <c r="AD43" i="1" s="1"/>
  <c r="P39" i="1"/>
  <c r="AB39" i="1" s="1"/>
  <c r="P37" i="1"/>
  <c r="AD37" i="1" s="1"/>
  <c r="P29" i="1"/>
  <c r="AD29" i="1" s="1"/>
  <c r="P25" i="1"/>
  <c r="AD25" i="1" s="1"/>
  <c r="P11" i="1"/>
  <c r="AD11" i="1" s="1"/>
  <c r="P7" i="1"/>
  <c r="AB7" i="1" s="1"/>
  <c r="P80" i="1"/>
  <c r="AB80" i="1" s="1"/>
  <c r="AD48" i="1"/>
  <c r="AD16" i="1"/>
  <c r="AD14" i="1"/>
  <c r="AD55" i="1"/>
  <c r="AB79" i="1"/>
  <c r="AB29" i="1"/>
  <c r="AB71" i="1"/>
  <c r="Q6" i="1"/>
  <c r="T6" i="1" s="1"/>
  <c r="AE6" i="1"/>
  <c r="AH6" i="1"/>
  <c r="AE57" i="1"/>
  <c r="AH57" i="1"/>
  <c r="Q57" i="1"/>
  <c r="T57" i="1" s="1"/>
  <c r="AE41" i="1"/>
  <c r="Q41" i="1"/>
  <c r="T41" i="1" s="1"/>
  <c r="AH41" i="1"/>
  <c r="AE9" i="1"/>
  <c r="AH9" i="1"/>
  <c r="Q9" i="1"/>
  <c r="T9" i="1" s="1"/>
  <c r="AE68" i="1"/>
  <c r="Q68" i="1"/>
  <c r="T68" i="1" s="1"/>
  <c r="AH68" i="1"/>
  <c r="AE30" i="1"/>
  <c r="Q30" i="1"/>
  <c r="T30" i="1" s="1"/>
  <c r="AH30" i="1"/>
  <c r="AE24" i="1"/>
  <c r="Q24" i="1"/>
  <c r="T24" i="1" s="1"/>
  <c r="AH24" i="1"/>
  <c r="AE22" i="1"/>
  <c r="AH22" i="1"/>
  <c r="Q22" i="1"/>
  <c r="T22" i="1" s="1"/>
  <c r="AE15" i="1"/>
  <c r="Q15" i="1"/>
  <c r="T15" i="1" s="1"/>
  <c r="AH15" i="1"/>
  <c r="AD18" i="1"/>
  <c r="AE21" i="1"/>
  <c r="Q21" i="1"/>
  <c r="T21" i="1" s="1"/>
  <c r="AH21" i="1"/>
  <c r="AE23" i="1"/>
  <c r="Q23" i="1"/>
  <c r="T23" i="1" s="1"/>
  <c r="AH23" i="1"/>
  <c r="AE31" i="1"/>
  <c r="Q31" i="1"/>
  <c r="T31" i="1" s="1"/>
  <c r="AH31" i="1"/>
  <c r="AE47" i="1"/>
  <c r="Q47" i="1"/>
  <c r="T47" i="1" s="1"/>
  <c r="AH47" i="1"/>
  <c r="AE51" i="1"/>
  <c r="Q51" i="1"/>
  <c r="T51" i="1" s="1"/>
  <c r="AH51" i="1"/>
  <c r="AD54" i="1"/>
  <c r="AD56" i="1"/>
  <c r="AD58" i="1"/>
  <c r="AE69" i="1"/>
  <c r="Q69" i="1"/>
  <c r="T69" i="1" s="1"/>
  <c r="AH69" i="1"/>
  <c r="AE71" i="1"/>
  <c r="Q71" i="1"/>
  <c r="T71" i="1" s="1"/>
  <c r="AH71" i="1"/>
  <c r="AD76" i="1"/>
  <c r="AB70" i="1"/>
  <c r="AB68" i="1"/>
  <c r="AB48" i="1"/>
  <c r="AB46" i="1"/>
  <c r="AB30" i="1"/>
  <c r="AB24" i="1"/>
  <c r="AB22" i="1"/>
  <c r="AB14" i="1"/>
  <c r="U80" i="1"/>
  <c r="U78" i="1"/>
  <c r="U76" i="1"/>
  <c r="U74" i="1"/>
  <c r="T74" i="1"/>
  <c r="U72" i="1"/>
  <c r="U70" i="1"/>
  <c r="U68" i="1"/>
  <c r="U66" i="1"/>
  <c r="T66" i="1"/>
  <c r="U64" i="1"/>
  <c r="T64" i="1"/>
  <c r="U62" i="1"/>
  <c r="U60" i="1"/>
  <c r="U58" i="1"/>
  <c r="U56" i="1"/>
  <c r="U54" i="1"/>
  <c r="U52" i="1"/>
  <c r="U50" i="1"/>
  <c r="T50" i="1"/>
  <c r="U48" i="1"/>
  <c r="U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U29" i="1"/>
  <c r="U27" i="1"/>
  <c r="T27" i="1"/>
  <c r="U25" i="1"/>
  <c r="U23" i="1"/>
  <c r="U21" i="1"/>
  <c r="U19" i="1"/>
  <c r="T19" i="1"/>
  <c r="U17" i="1"/>
  <c r="T17" i="1"/>
  <c r="U15" i="1"/>
  <c r="U13" i="1"/>
  <c r="T13" i="1"/>
  <c r="U11" i="1"/>
  <c r="U9" i="1"/>
  <c r="U7" i="1"/>
  <c r="U6" i="1"/>
  <c r="U79" i="1"/>
  <c r="U77" i="1"/>
  <c r="T75" i="1"/>
  <c r="U75" i="1"/>
  <c r="T73" i="1"/>
  <c r="U73" i="1"/>
  <c r="U71" i="1"/>
  <c r="U69" i="1"/>
  <c r="T67" i="1"/>
  <c r="U67" i="1"/>
  <c r="T65" i="1"/>
  <c r="U65" i="1"/>
  <c r="T63" i="1"/>
  <c r="U63" i="1"/>
  <c r="U61" i="1"/>
  <c r="U59" i="1"/>
  <c r="U57" i="1"/>
  <c r="U55" i="1"/>
  <c r="T53" i="1"/>
  <c r="U53" i="1"/>
  <c r="U51" i="1"/>
  <c r="T49" i="1"/>
  <c r="U49" i="1"/>
  <c r="U47" i="1"/>
  <c r="T45" i="1"/>
  <c r="U45" i="1"/>
  <c r="U43" i="1"/>
  <c r="U41" i="1"/>
  <c r="U39" i="1"/>
  <c r="U37" i="1"/>
  <c r="T35" i="1"/>
  <c r="U35" i="1"/>
  <c r="T33" i="1"/>
  <c r="U33" i="1"/>
  <c r="U31" i="1"/>
  <c r="T28" i="1"/>
  <c r="U28" i="1"/>
  <c r="U26" i="1"/>
  <c r="U24" i="1"/>
  <c r="U22" i="1"/>
  <c r="U20" i="1"/>
  <c r="U18" i="1"/>
  <c r="U16" i="1"/>
  <c r="U14" i="1"/>
  <c r="T12" i="1"/>
  <c r="U12" i="1"/>
  <c r="T10" i="1"/>
  <c r="U10" i="1"/>
  <c r="T8" i="1"/>
  <c r="U8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5" i="1" l="1"/>
  <c r="AB26" i="1"/>
  <c r="AB52" i="1"/>
  <c r="AD62" i="1"/>
  <c r="Q62" i="1" s="1"/>
  <c r="T62" i="1" s="1"/>
  <c r="AB43" i="1"/>
  <c r="AD78" i="1"/>
  <c r="AE78" i="1" s="1"/>
  <c r="AD39" i="1"/>
  <c r="AE39" i="1" s="1"/>
  <c r="AE11" i="1"/>
  <c r="AH11" i="1"/>
  <c r="Q11" i="1"/>
  <c r="T11" i="1" s="1"/>
  <c r="AE29" i="1"/>
  <c r="AH29" i="1"/>
  <c r="Q29" i="1"/>
  <c r="T29" i="1" s="1"/>
  <c r="Q59" i="1"/>
  <c r="T59" i="1" s="1"/>
  <c r="AE59" i="1"/>
  <c r="AH59" i="1"/>
  <c r="AH77" i="1"/>
  <c r="AE77" i="1"/>
  <c r="Q77" i="1"/>
  <c r="T77" i="1" s="1"/>
  <c r="Q20" i="1"/>
  <c r="T20" i="1" s="1"/>
  <c r="AE20" i="1"/>
  <c r="AH20" i="1"/>
  <c r="AE46" i="1"/>
  <c r="Q46" i="1"/>
  <c r="T46" i="1" s="1"/>
  <c r="AH46" i="1"/>
  <c r="AH70" i="1"/>
  <c r="AE70" i="1"/>
  <c r="Q70" i="1"/>
  <c r="T70" i="1" s="1"/>
  <c r="Q25" i="1"/>
  <c r="T25" i="1" s="1"/>
  <c r="AE25" i="1"/>
  <c r="AH25" i="1"/>
  <c r="AE37" i="1"/>
  <c r="Q37" i="1"/>
  <c r="T37" i="1" s="1"/>
  <c r="AH37" i="1"/>
  <c r="AE43" i="1"/>
  <c r="AH43" i="1"/>
  <c r="Q43" i="1"/>
  <c r="T43" i="1" s="1"/>
  <c r="AE61" i="1"/>
  <c r="Q61" i="1"/>
  <c r="T61" i="1" s="1"/>
  <c r="AH61" i="1"/>
  <c r="AE79" i="1"/>
  <c r="AH79" i="1"/>
  <c r="Q79" i="1"/>
  <c r="T79" i="1" s="1"/>
  <c r="AE26" i="1"/>
  <c r="Q26" i="1"/>
  <c r="T26" i="1" s="1"/>
  <c r="AH26" i="1"/>
  <c r="AH52" i="1"/>
  <c r="AE52" i="1"/>
  <c r="Q52" i="1"/>
  <c r="T52" i="1" s="1"/>
  <c r="AE72" i="1"/>
  <c r="AH72" i="1"/>
  <c r="Q72" i="1"/>
  <c r="T72" i="1" s="1"/>
  <c r="AB20" i="1"/>
  <c r="AB72" i="1"/>
  <c r="AD60" i="1"/>
  <c r="Q60" i="1" s="1"/>
  <c r="T60" i="1" s="1"/>
  <c r="AB11" i="1"/>
  <c r="AB37" i="1"/>
  <c r="AB59" i="1"/>
  <c r="AB77" i="1"/>
  <c r="AD7" i="1"/>
  <c r="AE7" i="1" s="1"/>
  <c r="AB61" i="1"/>
  <c r="Q55" i="1"/>
  <c r="T55" i="1" s="1"/>
  <c r="AE55" i="1"/>
  <c r="AH55" i="1"/>
  <c r="AE16" i="1"/>
  <c r="Q16" i="1"/>
  <c r="T16" i="1" s="1"/>
  <c r="AH16" i="1"/>
  <c r="Q14" i="1"/>
  <c r="T14" i="1" s="1"/>
  <c r="AE14" i="1"/>
  <c r="AH14" i="1"/>
  <c r="Q48" i="1"/>
  <c r="T48" i="1" s="1"/>
  <c r="AE48" i="1"/>
  <c r="AH48" i="1"/>
  <c r="P5" i="1"/>
  <c r="AB16" i="1"/>
  <c r="AD80" i="1"/>
  <c r="AE80" i="1" s="1"/>
  <c r="AB55" i="1"/>
  <c r="AH7" i="1"/>
  <c r="Q78" i="1"/>
  <c r="T78" i="1" s="1"/>
  <c r="AE62" i="1"/>
  <c r="AH62" i="1"/>
  <c r="AE58" i="1"/>
  <c r="Q58" i="1"/>
  <c r="T58" i="1" s="1"/>
  <c r="AH58" i="1"/>
  <c r="AE54" i="1"/>
  <c r="Q54" i="1"/>
  <c r="T54" i="1" s="1"/>
  <c r="AH54" i="1"/>
  <c r="AE18" i="1"/>
  <c r="Q18" i="1"/>
  <c r="T18" i="1" s="1"/>
  <c r="AH18" i="1"/>
  <c r="AE76" i="1"/>
  <c r="Q76" i="1"/>
  <c r="T76" i="1" s="1"/>
  <c r="AH76" i="1"/>
  <c r="AE56" i="1"/>
  <c r="Q56" i="1"/>
  <c r="T56" i="1" s="1"/>
  <c r="AH56" i="1"/>
  <c r="K5" i="1"/>
  <c r="AE60" i="1" l="1"/>
  <c r="AH78" i="1"/>
  <c r="AD5" i="1"/>
  <c r="Q7" i="1"/>
  <c r="T7" i="1" s="1"/>
  <c r="AH60" i="1"/>
  <c r="AH39" i="1"/>
  <c r="Q39" i="1"/>
  <c r="T39" i="1" s="1"/>
  <c r="Q80" i="1"/>
  <c r="T80" i="1" s="1"/>
  <c r="AB5" i="1"/>
  <c r="AH80" i="1"/>
  <c r="AE5" i="1"/>
  <c r="AH5" i="1" l="1"/>
  <c r="Q5" i="1"/>
</calcChain>
</file>

<file path=xl/sharedStrings.xml><?xml version="1.0" encoding="utf-8"?>
<sst xmlns="http://schemas.openxmlformats.org/spreadsheetml/2006/main" count="334" uniqueCount="131">
  <si>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</si>
  <si>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</si>
  <si>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</si>
  <si>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</si>
  <si>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</si>
  <si>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</si>
  <si>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</si>
  <si>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</si>
  <si>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</si>
  <si>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</si>
  <si>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</si>
  <si>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</si>
  <si>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</si>
  <si>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</si>
  <si>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</si>
  <si>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</si>
  <si>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</si>
  <si>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</si>
  <si>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</si>
  <si>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</si>
  <si>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</si>
  <si>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</si>
  <si>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</si>
  <si>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</si>
  <si>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</si>
  <si>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</si>
  <si>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02,12,</t>
  </si>
  <si>
    <t>05,12,</t>
  </si>
  <si>
    <t>28,11,</t>
  </si>
  <si>
    <t>21,11,</t>
  </si>
  <si>
    <t>14,11,(МЕРА)</t>
  </si>
  <si>
    <t>07,11,</t>
  </si>
  <si>
    <t>31,10,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</si>
  <si>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</si>
  <si>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</si>
  <si>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</si>
  <si>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</si>
  <si>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</si>
  <si>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</si>
  <si>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</si>
  <si>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</si>
  <si>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</si>
  <si>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</si>
  <si>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</si>
  <si>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</si>
  <si>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</si>
  <si>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</si>
  <si>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</si>
  <si>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</si>
  <si>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</si>
  <si>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</si>
  <si>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</si>
  <si>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</si>
  <si>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</si>
  <si>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</si>
  <si>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</si>
  <si>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</si>
  <si>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</si>
  <si>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</si>
  <si>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</si>
  <si>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</si>
  <si>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</si>
  <si>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</si>
  <si>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</si>
  <si>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</si>
  <si>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</si>
  <si>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</si>
  <si>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</si>
  <si>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</si>
  <si>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</si>
  <si>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</si>
  <si>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</si>
  <si>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</si>
  <si>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</si>
  <si>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</si>
  <si>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</si>
  <si>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</si>
  <si>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</si>
  <si>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</si>
  <si>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</si>
  <si>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</si>
  <si>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</si>
  <si>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</si>
  <si>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</si>
  <si>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</si>
  <si>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</si>
  <si>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</si>
  <si>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</si>
  <si>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</si>
  <si>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</si>
  <si>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</si>
  <si>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вывод / нужно продавать</t>
  </si>
  <si>
    <t>Пельмени Домашние со сливочным маслом ТМ Зареченские  продукты флоу-пак сфера 0,7 кг.  Поком</t>
  </si>
  <si>
    <t>нужно увеличить продажи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</si>
  <si>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</si>
  <si>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</si>
  <si>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</si>
  <si>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</si>
  <si>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</si>
  <si>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</si>
  <si>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</si>
  <si>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</si>
  <si>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</si>
  <si>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</si>
  <si>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</si>
  <si>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</si>
  <si>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</si>
  <si>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</si>
  <si>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</si>
  <si>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</si>
  <si>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</si>
  <si>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</si>
  <si>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</si>
  <si>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</si>
  <si>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</si>
  <si>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</si>
  <si>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</si>
  <si>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</si>
  <si>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</si>
  <si>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</si>
  <si>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</si>
  <si>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</si>
  <si>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</si>
  <si>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</si>
  <si>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</si>
  <si>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</si>
  <si>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</si>
  <si>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r>
      <t>дубль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</si>
  <si>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ротация на мини-пиццу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</si>
  <si>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</si>
  <si>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08,12,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</si>
</sst>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6" fontId="1" fillId="0" borderId="1" xfId="1" applyNumberFormat="1"/>
    <xf numFmtId="166" fontId="1" fillId="3" borderId="1" xfId="1" applyNumberFormat="1" applyFill="1"/>
    <xf numFmtId="166" fontId="0" fillId="0" borderId="0" xfId="0" applyNumberFormat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5,12,24%20&#1055;&#1054;&#1050;&#1054;&#1052;%20&#1047;&#1055;&#1060;%20&#1092;&#1080;&#1083;&#1080;&#1072;&#1083;&#1099;/&#1052;&#1077;&#1083;&#1080;&#1090;&#1086;&#1087;&#1086;&#1083;&#1100;/&#1076;&#1074;%2028,11,24%20&#1084;&#1083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5,12,24%20&#1055;&#1054;&#1050;&#1054;&#1052;%20&#1047;&#1055;&#1060;%20&#1092;&#1080;&#1083;&#1080;&#1072;&#1083;&#1099;/&#1076;&#1074;%2005,12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  <cell r="AE1">
            <v>-259.79999999999927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28,11,</v>
          </cell>
          <cell r="V4" t="str">
            <v>21,11,</v>
          </cell>
          <cell r="W4" t="str">
            <v>14,11,(МЕРА)</v>
          </cell>
          <cell r="X4" t="str">
            <v>07,11,</v>
          </cell>
          <cell r="Y4" t="str">
            <v>31,10,</v>
          </cell>
          <cell r="Z4" t="str">
            <v>24,10,</v>
          </cell>
          <cell r="AD4" t="str">
            <v>02,12,</v>
          </cell>
        </row>
        <row r="5">
          <cell r="E5">
            <v>19927.8</v>
          </cell>
          <cell r="F5">
            <v>38959.599999999999</v>
          </cell>
          <cell r="J5">
            <v>20436.900000000001</v>
          </cell>
          <cell r="K5">
            <v>-509.1</v>
          </cell>
          <cell r="L5">
            <v>0</v>
          </cell>
          <cell r="M5">
            <v>0</v>
          </cell>
          <cell r="N5">
            <v>0</v>
          </cell>
          <cell r="O5">
            <v>3985.559999999999</v>
          </cell>
          <cell r="P5">
            <v>24082.100000000006</v>
          </cell>
          <cell r="Q5">
            <v>23977.599999999999</v>
          </cell>
          <cell r="R5">
            <v>0</v>
          </cell>
          <cell r="T5">
            <v>15</v>
          </cell>
          <cell r="V5">
            <v>3563.2600000000007</v>
          </cell>
          <cell r="W5">
            <v>5143.0000000000009</v>
          </cell>
          <cell r="X5">
            <v>3332.0999999999995</v>
          </cell>
          <cell r="Y5">
            <v>3496.8</v>
          </cell>
          <cell r="Z5">
            <v>3777.9</v>
          </cell>
          <cell r="AB5">
            <v>10033.509999999998</v>
          </cell>
          <cell r="AD5">
            <v>2674</v>
          </cell>
          <cell r="AE5">
            <v>10007.799999999999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80</v>
          </cell>
          <cell r="D6">
            <v>60</v>
          </cell>
          <cell r="E6">
            <v>5</v>
          </cell>
          <cell r="F6">
            <v>115</v>
          </cell>
          <cell r="G6">
            <v>1</v>
          </cell>
          <cell r="H6">
            <v>90</v>
          </cell>
          <cell r="I6" t="str">
            <v>матрица</v>
          </cell>
          <cell r="J6">
            <v>5</v>
          </cell>
          <cell r="K6">
            <v>0</v>
          </cell>
          <cell r="O6">
            <v>1</v>
          </cell>
          <cell r="Q6">
            <v>0</v>
          </cell>
          <cell r="T6">
            <v>115</v>
          </cell>
          <cell r="U6">
            <v>115</v>
          </cell>
          <cell r="V6">
            <v>7</v>
          </cell>
          <cell r="W6">
            <v>10</v>
          </cell>
          <cell r="X6">
            <v>7</v>
          </cell>
          <cell r="Y6">
            <v>0</v>
          </cell>
          <cell r="Z6">
            <v>12</v>
          </cell>
          <cell r="AA6" t="str">
            <v>нужно увеличить продажи!!! / 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437</v>
          </cell>
          <cell r="D7">
            <v>1176</v>
          </cell>
          <cell r="E7">
            <v>325</v>
          </cell>
          <cell r="F7">
            <v>1136</v>
          </cell>
          <cell r="G7">
            <v>0.3</v>
          </cell>
          <cell r="H7">
            <v>180</v>
          </cell>
          <cell r="I7" t="str">
            <v>матрица</v>
          </cell>
          <cell r="J7">
            <v>319</v>
          </cell>
          <cell r="K7">
            <v>6</v>
          </cell>
          <cell r="O7">
            <v>65</v>
          </cell>
          <cell r="Q7">
            <v>0</v>
          </cell>
          <cell r="T7">
            <v>17.476923076923075</v>
          </cell>
          <cell r="U7">
            <v>17.476923076923075</v>
          </cell>
          <cell r="V7">
            <v>87.2</v>
          </cell>
          <cell r="W7">
            <v>66.2</v>
          </cell>
          <cell r="X7">
            <v>72.400000000000006</v>
          </cell>
          <cell r="Y7">
            <v>84</v>
          </cell>
          <cell r="Z7">
            <v>85.4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478</v>
          </cell>
          <cell r="D9">
            <v>2856</v>
          </cell>
          <cell r="E9">
            <v>1251</v>
          </cell>
          <cell r="F9">
            <v>1828</v>
          </cell>
          <cell r="G9">
            <v>0.3</v>
          </cell>
          <cell r="H9">
            <v>180</v>
          </cell>
          <cell r="I9" t="str">
            <v>матрица</v>
          </cell>
          <cell r="J9">
            <v>1238</v>
          </cell>
          <cell r="K9">
            <v>13</v>
          </cell>
          <cell r="O9">
            <v>250.2</v>
          </cell>
          <cell r="P9">
            <v>2425.3999999999996</v>
          </cell>
          <cell r="Q9">
            <v>2352</v>
          </cell>
          <cell r="T9">
            <v>16.706634692246205</v>
          </cell>
          <cell r="U9">
            <v>7.3061550759392491</v>
          </cell>
          <cell r="V9">
            <v>192.2</v>
          </cell>
          <cell r="W9">
            <v>263</v>
          </cell>
          <cell r="X9">
            <v>189.2</v>
          </cell>
          <cell r="Y9">
            <v>184.2</v>
          </cell>
          <cell r="Z9">
            <v>193.4</v>
          </cell>
          <cell r="AA9" t="str">
            <v>сети</v>
          </cell>
          <cell r="AB9">
            <v>727.61999999999989</v>
          </cell>
          <cell r="AC9">
            <v>12</v>
          </cell>
          <cell r="AD9">
            <v>196</v>
          </cell>
          <cell r="AE9">
            <v>705.6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109</v>
          </cell>
          <cell r="D11">
            <v>3864</v>
          </cell>
          <cell r="E11">
            <v>1304</v>
          </cell>
          <cell r="F11">
            <v>2558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1304</v>
          </cell>
          <cell r="K11">
            <v>0</v>
          </cell>
          <cell r="O11">
            <v>260.8</v>
          </cell>
          <cell r="P11">
            <v>1875.6000000000004</v>
          </cell>
          <cell r="Q11">
            <v>1848</v>
          </cell>
          <cell r="T11">
            <v>16.894171779141104</v>
          </cell>
          <cell r="U11">
            <v>9.8082822085889561</v>
          </cell>
          <cell r="V11">
            <v>244.4</v>
          </cell>
          <cell r="W11">
            <v>301</v>
          </cell>
          <cell r="X11">
            <v>216.6</v>
          </cell>
          <cell r="Y11">
            <v>205.8</v>
          </cell>
          <cell r="Z11">
            <v>283.60000000000002</v>
          </cell>
          <cell r="AA11" t="str">
            <v>сети</v>
          </cell>
          <cell r="AB11">
            <v>562.68000000000006</v>
          </cell>
          <cell r="AC11">
            <v>12</v>
          </cell>
          <cell r="AD11">
            <v>154</v>
          </cell>
          <cell r="AE11">
            <v>554.4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E14">
            <v>47</v>
          </cell>
          <cell r="F14">
            <v>121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46</v>
          </cell>
          <cell r="K14">
            <v>1</v>
          </cell>
          <cell r="O14">
            <v>9.4</v>
          </cell>
          <cell r="Q14">
            <v>0</v>
          </cell>
          <cell r="T14">
            <v>12.872340425531915</v>
          </cell>
          <cell r="U14">
            <v>12.872340425531915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116</v>
          </cell>
          <cell r="D15">
            <v>504</v>
          </cell>
          <cell r="E15">
            <v>28</v>
          </cell>
          <cell r="F15">
            <v>504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38</v>
          </cell>
          <cell r="K15">
            <v>-10</v>
          </cell>
          <cell r="O15">
            <v>5.6</v>
          </cell>
          <cell r="Q15">
            <v>0</v>
          </cell>
          <cell r="T15">
            <v>90</v>
          </cell>
          <cell r="U15">
            <v>90</v>
          </cell>
          <cell r="V15">
            <v>28</v>
          </cell>
          <cell r="W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E16">
            <v>39</v>
          </cell>
          <cell r="F16">
            <v>129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38</v>
          </cell>
          <cell r="K16">
            <v>1</v>
          </cell>
          <cell r="O16">
            <v>7.8</v>
          </cell>
          <cell r="Q16">
            <v>0</v>
          </cell>
          <cell r="T16">
            <v>16.53846153846154</v>
          </cell>
          <cell r="U16">
            <v>16.53846153846154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59.2</v>
          </cell>
          <cell r="F17">
            <v>55.5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2.2200000000000002</v>
          </cell>
          <cell r="W17">
            <v>0</v>
          </cell>
          <cell r="X17">
            <v>0</v>
          </cell>
          <cell r="Y17">
            <v>2.96</v>
          </cell>
          <cell r="Z17">
            <v>0.6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-12</v>
          </cell>
          <cell r="D18">
            <v>1008</v>
          </cell>
          <cell r="E18">
            <v>742</v>
          </cell>
          <cell r="F18">
            <v>254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777</v>
          </cell>
          <cell r="K18">
            <v>-35</v>
          </cell>
          <cell r="O18">
            <v>148.4</v>
          </cell>
          <cell r="P18">
            <v>2268.8000000000002</v>
          </cell>
          <cell r="Q18">
            <v>2352</v>
          </cell>
          <cell r="T18">
            <v>17.560646900269543</v>
          </cell>
          <cell r="U18">
            <v>1.7115902964959568</v>
          </cell>
          <cell r="V18">
            <v>58.4</v>
          </cell>
          <cell r="W18">
            <v>170</v>
          </cell>
          <cell r="X18">
            <v>80.400000000000006</v>
          </cell>
          <cell r="Y18">
            <v>85.2</v>
          </cell>
          <cell r="Z18">
            <v>66.2</v>
          </cell>
          <cell r="AA18" t="str">
            <v>сети</v>
          </cell>
          <cell r="AB18">
            <v>567.20000000000005</v>
          </cell>
          <cell r="AC18">
            <v>12</v>
          </cell>
          <cell r="AD18">
            <v>196</v>
          </cell>
          <cell r="AE18">
            <v>588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>
            <v>180</v>
          </cell>
          <cell r="I19" t="str">
            <v>матрица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нет потребности</v>
          </cell>
          <cell r="AB19">
            <v>0</v>
          </cell>
          <cell r="AC19">
            <v>0</v>
          </cell>
          <cell r="AF19">
            <v>14</v>
          </cell>
          <cell r="AG19">
            <v>70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277.5</v>
          </cell>
          <cell r="D20">
            <v>362.6</v>
          </cell>
          <cell r="E20">
            <v>174.5</v>
          </cell>
          <cell r="F20">
            <v>436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174.5</v>
          </cell>
          <cell r="K20">
            <v>0</v>
          </cell>
          <cell r="O20">
            <v>34.9</v>
          </cell>
          <cell r="P20">
            <v>122.39999999999998</v>
          </cell>
          <cell r="Q20">
            <v>103.60000000000001</v>
          </cell>
          <cell r="T20">
            <v>15.461318051575933</v>
          </cell>
          <cell r="U20">
            <v>12.492836676217765</v>
          </cell>
          <cell r="V20">
            <v>38.479999999999997</v>
          </cell>
          <cell r="W20">
            <v>49.58</v>
          </cell>
          <cell r="X20">
            <v>42.92</v>
          </cell>
          <cell r="Y20">
            <v>55.5</v>
          </cell>
          <cell r="Z20">
            <v>48.84</v>
          </cell>
          <cell r="AB20">
            <v>122.39999999999998</v>
          </cell>
          <cell r="AC20">
            <v>3.7</v>
          </cell>
          <cell r="AD20">
            <v>28</v>
          </cell>
          <cell r="AE20">
            <v>103.60000000000001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49</v>
          </cell>
          <cell r="D21">
            <v>126</v>
          </cell>
          <cell r="E21">
            <v>12</v>
          </cell>
          <cell r="F21">
            <v>158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13</v>
          </cell>
          <cell r="K21">
            <v>-1</v>
          </cell>
          <cell r="O21">
            <v>2.4</v>
          </cell>
          <cell r="Q21">
            <v>0</v>
          </cell>
          <cell r="T21">
            <v>65.833333333333343</v>
          </cell>
          <cell r="U21">
            <v>65.833333333333343</v>
          </cell>
          <cell r="V21">
            <v>5</v>
          </cell>
          <cell r="W21">
            <v>2.4</v>
          </cell>
          <cell r="X21">
            <v>6.2</v>
          </cell>
          <cell r="Y21">
            <v>5.8</v>
          </cell>
          <cell r="Z21">
            <v>5.4</v>
          </cell>
          <cell r="AA21" t="str">
            <v>нужно увеличить продажи!!!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71.5</v>
          </cell>
          <cell r="D22">
            <v>198</v>
          </cell>
          <cell r="E22">
            <v>104.5</v>
          </cell>
          <cell r="F22">
            <v>159.5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104</v>
          </cell>
          <cell r="K22">
            <v>0.5</v>
          </cell>
          <cell r="O22">
            <v>20.9</v>
          </cell>
          <cell r="P22">
            <v>174.89999999999998</v>
          </cell>
          <cell r="Q22">
            <v>198</v>
          </cell>
          <cell r="T22">
            <v>17.105263157894736</v>
          </cell>
          <cell r="U22">
            <v>7.6315789473684212</v>
          </cell>
          <cell r="V22">
            <v>17.600000000000001</v>
          </cell>
          <cell r="W22">
            <v>16.5</v>
          </cell>
          <cell r="X22">
            <v>14.3</v>
          </cell>
          <cell r="Y22">
            <v>13.2</v>
          </cell>
          <cell r="Z22">
            <v>24.2</v>
          </cell>
          <cell r="AA22" t="str">
            <v>сети</v>
          </cell>
          <cell r="AB22">
            <v>174.89999999999998</v>
          </cell>
          <cell r="AC22">
            <v>5.5</v>
          </cell>
          <cell r="AD22">
            <v>36</v>
          </cell>
          <cell r="AE22">
            <v>198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72</v>
          </cell>
          <cell r="E23">
            <v>4</v>
          </cell>
          <cell r="F23">
            <v>63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8</v>
          </cell>
          <cell r="K23">
            <v>-4</v>
          </cell>
          <cell r="O23">
            <v>0.8</v>
          </cell>
          <cell r="Q23">
            <v>0</v>
          </cell>
          <cell r="T23">
            <v>78.75</v>
          </cell>
          <cell r="U23">
            <v>78.75</v>
          </cell>
          <cell r="V23">
            <v>5.4</v>
          </cell>
          <cell r="W23">
            <v>1.2</v>
          </cell>
          <cell r="X23">
            <v>6.2</v>
          </cell>
          <cell r="Y23">
            <v>7.2</v>
          </cell>
          <cell r="Z23">
            <v>5</v>
          </cell>
          <cell r="AA23" t="str">
            <v>нужно увеличить продажи!!!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133</v>
          </cell>
          <cell r="E24">
            <v>3</v>
          </cell>
          <cell r="F24">
            <v>130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3</v>
          </cell>
          <cell r="K24">
            <v>0</v>
          </cell>
          <cell r="O24">
            <v>0.6</v>
          </cell>
          <cell r="Q24">
            <v>0</v>
          </cell>
          <cell r="T24">
            <v>216.66666666666669</v>
          </cell>
          <cell r="U24">
            <v>216.66666666666669</v>
          </cell>
          <cell r="V24">
            <v>1.2</v>
          </cell>
          <cell r="W24">
            <v>1.2</v>
          </cell>
          <cell r="X24">
            <v>3</v>
          </cell>
          <cell r="Y24">
            <v>5.6</v>
          </cell>
          <cell r="Z24">
            <v>0.4</v>
          </cell>
          <cell r="AA24" t="str">
            <v>нужно увеличить продажи!!!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180</v>
          </cell>
          <cell r="D25">
            <v>210</v>
          </cell>
          <cell r="E25">
            <v>90</v>
          </cell>
          <cell r="F25">
            <v>279</v>
          </cell>
          <cell r="G25">
            <v>1</v>
          </cell>
          <cell r="H25">
            <v>180</v>
          </cell>
          <cell r="I25" t="str">
            <v>матрица</v>
          </cell>
          <cell r="J25">
            <v>89.7</v>
          </cell>
          <cell r="K25">
            <v>0.29999999999999716</v>
          </cell>
          <cell r="O25">
            <v>18</v>
          </cell>
          <cell r="Q25">
            <v>0</v>
          </cell>
          <cell r="T25">
            <v>15.5</v>
          </cell>
          <cell r="U25">
            <v>15.5</v>
          </cell>
          <cell r="V25">
            <v>23.4</v>
          </cell>
          <cell r="W25">
            <v>15.6</v>
          </cell>
          <cell r="X25">
            <v>26.4</v>
          </cell>
          <cell r="Y25">
            <v>24</v>
          </cell>
          <cell r="Z25">
            <v>24</v>
          </cell>
          <cell r="AB25">
            <v>0</v>
          </cell>
          <cell r="AC25">
            <v>3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D26">
            <v>1848</v>
          </cell>
          <cell r="E26">
            <v>978</v>
          </cell>
          <cell r="F26">
            <v>870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976</v>
          </cell>
          <cell r="K26">
            <v>2</v>
          </cell>
          <cell r="O26">
            <v>195.6</v>
          </cell>
          <cell r="P26">
            <v>2455.1999999999998</v>
          </cell>
          <cell r="Q26">
            <v>2436</v>
          </cell>
          <cell r="T26">
            <v>16.901840490797547</v>
          </cell>
          <cell r="U26">
            <v>4.4478527607361968</v>
          </cell>
          <cell r="V26">
            <v>99</v>
          </cell>
          <cell r="W26">
            <v>237.6</v>
          </cell>
          <cell r="X26">
            <v>117.8</v>
          </cell>
          <cell r="Y26">
            <v>141.6</v>
          </cell>
          <cell r="Z26">
            <v>125.8</v>
          </cell>
          <cell r="AA26" t="str">
            <v>сети</v>
          </cell>
          <cell r="AB26">
            <v>613.79999999999995</v>
          </cell>
          <cell r="AC26">
            <v>6</v>
          </cell>
          <cell r="AD26">
            <v>406</v>
          </cell>
          <cell r="AE26">
            <v>609</v>
          </cell>
          <cell r="AF26">
            <v>14</v>
          </cell>
          <cell r="AG26">
            <v>140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G28">
            <v>0</v>
          </cell>
          <cell r="H28">
            <v>180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414</v>
          </cell>
          <cell r="D29">
            <v>1296</v>
          </cell>
          <cell r="E29">
            <v>396</v>
          </cell>
          <cell r="F29">
            <v>1170</v>
          </cell>
          <cell r="G29">
            <v>1</v>
          </cell>
          <cell r="H29">
            <v>180</v>
          </cell>
          <cell r="I29" t="str">
            <v>матрица</v>
          </cell>
          <cell r="J29">
            <v>396</v>
          </cell>
          <cell r="K29">
            <v>0</v>
          </cell>
          <cell r="O29">
            <v>79.2</v>
          </cell>
          <cell r="Q29">
            <v>0</v>
          </cell>
          <cell r="T29">
            <v>14.772727272727272</v>
          </cell>
          <cell r="U29">
            <v>14.772727272727272</v>
          </cell>
          <cell r="V29">
            <v>99.6</v>
          </cell>
          <cell r="W29">
            <v>92.4</v>
          </cell>
          <cell r="X29">
            <v>92.4</v>
          </cell>
          <cell r="Y29">
            <v>86.4</v>
          </cell>
          <cell r="Z29">
            <v>111.6</v>
          </cell>
          <cell r="AB29">
            <v>0</v>
          </cell>
          <cell r="AC29">
            <v>6</v>
          </cell>
          <cell r="AD29">
            <v>0</v>
          </cell>
          <cell r="AE29">
            <v>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G30">
            <v>0</v>
          </cell>
          <cell r="H30">
            <v>365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D31">
            <v>1344</v>
          </cell>
          <cell r="E31">
            <v>894</v>
          </cell>
          <cell r="F31">
            <v>450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886</v>
          </cell>
          <cell r="K31">
            <v>8</v>
          </cell>
          <cell r="O31">
            <v>178.8</v>
          </cell>
          <cell r="P31">
            <v>2589.6000000000004</v>
          </cell>
          <cell r="Q31">
            <v>2520</v>
          </cell>
          <cell r="T31">
            <v>16.610738255033556</v>
          </cell>
          <cell r="U31">
            <v>2.5167785234899327</v>
          </cell>
          <cell r="V31">
            <v>35.4</v>
          </cell>
          <cell r="W31">
            <v>210.4</v>
          </cell>
          <cell r="X31">
            <v>95.8</v>
          </cell>
          <cell r="Y31">
            <v>100.8</v>
          </cell>
          <cell r="Z31">
            <v>107.6</v>
          </cell>
          <cell r="AB31">
            <v>647.40000000000009</v>
          </cell>
          <cell r="AC31">
            <v>12</v>
          </cell>
          <cell r="AD31">
            <v>210</v>
          </cell>
          <cell r="AE31">
            <v>630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D32">
            <v>1008</v>
          </cell>
          <cell r="E32">
            <v>627</v>
          </cell>
          <cell r="F32">
            <v>381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728</v>
          </cell>
          <cell r="K32">
            <v>-101</v>
          </cell>
          <cell r="O32">
            <v>125.4</v>
          </cell>
          <cell r="P32">
            <v>1750.8000000000002</v>
          </cell>
          <cell r="Q32">
            <v>1680</v>
          </cell>
          <cell r="T32">
            <v>16.435406698564591</v>
          </cell>
          <cell r="U32">
            <v>3.0382775119617222</v>
          </cell>
          <cell r="V32">
            <v>67.599999999999994</v>
          </cell>
          <cell r="W32">
            <v>157.4</v>
          </cell>
          <cell r="X32">
            <v>79.400000000000006</v>
          </cell>
          <cell r="Y32">
            <v>78.2</v>
          </cell>
          <cell r="Z32">
            <v>91.6</v>
          </cell>
          <cell r="AA32" t="str">
            <v>сети</v>
          </cell>
          <cell r="AB32">
            <v>437.70000000000005</v>
          </cell>
          <cell r="AC32">
            <v>12</v>
          </cell>
          <cell r="AD32">
            <v>140</v>
          </cell>
          <cell r="AE32">
            <v>420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D38">
            <v>1248</v>
          </cell>
          <cell r="E38">
            <v>338</v>
          </cell>
          <cell r="F38">
            <v>909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432</v>
          </cell>
          <cell r="K38">
            <v>-94</v>
          </cell>
          <cell r="O38">
            <v>67.599999999999994</v>
          </cell>
          <cell r="P38">
            <v>172.59999999999991</v>
          </cell>
          <cell r="Q38">
            <v>192</v>
          </cell>
          <cell r="T38">
            <v>16.286982248520712</v>
          </cell>
          <cell r="U38">
            <v>13.446745562130179</v>
          </cell>
          <cell r="V38">
            <v>76.8</v>
          </cell>
          <cell r="W38">
            <v>116.4</v>
          </cell>
          <cell r="X38">
            <v>70.400000000000006</v>
          </cell>
          <cell r="Y38">
            <v>61.4</v>
          </cell>
          <cell r="Z38">
            <v>78</v>
          </cell>
          <cell r="AA38" t="str">
            <v>сети</v>
          </cell>
          <cell r="AB38">
            <v>129.44999999999993</v>
          </cell>
          <cell r="AC38">
            <v>8</v>
          </cell>
          <cell r="AD38">
            <v>24</v>
          </cell>
          <cell r="AE38">
            <v>144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D40">
            <v>120</v>
          </cell>
          <cell r="F40">
            <v>120</v>
          </cell>
          <cell r="G40">
            <v>0.7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Q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D42">
            <v>576</v>
          </cell>
          <cell r="E42">
            <v>489</v>
          </cell>
          <cell r="F42">
            <v>86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479</v>
          </cell>
          <cell r="K42">
            <v>10</v>
          </cell>
          <cell r="O42">
            <v>97.8</v>
          </cell>
          <cell r="P42">
            <v>1478.8</v>
          </cell>
          <cell r="Q42">
            <v>1440</v>
          </cell>
          <cell r="T42">
            <v>15.603271983640083</v>
          </cell>
          <cell r="U42">
            <v>0.87934560327198363</v>
          </cell>
          <cell r="V42">
            <v>38.6</v>
          </cell>
          <cell r="W42">
            <v>131.6</v>
          </cell>
          <cell r="X42">
            <v>60.2</v>
          </cell>
          <cell r="Y42">
            <v>60.8</v>
          </cell>
          <cell r="Z42">
            <v>78</v>
          </cell>
          <cell r="AA42" t="str">
            <v>сети</v>
          </cell>
          <cell r="AB42">
            <v>1330.92</v>
          </cell>
          <cell r="AC42">
            <v>8</v>
          </cell>
          <cell r="AD42">
            <v>180</v>
          </cell>
          <cell r="AE42">
            <v>1296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сливочным маслом ТМ Горячая штучка  флоу-пак сфера 0,4.  Поком</v>
          </cell>
          <cell r="B44" t="str">
            <v>шт</v>
          </cell>
          <cell r="D44">
            <v>192</v>
          </cell>
          <cell r="F44">
            <v>192</v>
          </cell>
          <cell r="G44">
            <v>0.4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Q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новинка</v>
          </cell>
          <cell r="AB44">
            <v>0</v>
          </cell>
          <cell r="AC44">
            <v>16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10</v>
          </cell>
          <cell r="D45">
            <v>1920</v>
          </cell>
          <cell r="E45">
            <v>820</v>
          </cell>
          <cell r="F45">
            <v>1110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807</v>
          </cell>
          <cell r="K45">
            <v>13</v>
          </cell>
          <cell r="O45">
            <v>164</v>
          </cell>
          <cell r="T45">
            <v>6.7682926829268295</v>
          </cell>
          <cell r="U45">
            <v>6.7682926829268295</v>
          </cell>
          <cell r="V45">
            <v>82.4</v>
          </cell>
          <cell r="W45">
            <v>235.6</v>
          </cell>
          <cell r="X45">
            <v>115.8</v>
          </cell>
          <cell r="Y45">
            <v>134.4</v>
          </cell>
          <cell r="Z45">
            <v>161.4</v>
          </cell>
          <cell r="AA45" t="str">
            <v>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D46">
            <v>384</v>
          </cell>
          <cell r="E46">
            <v>292</v>
          </cell>
          <cell r="F46">
            <v>92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290</v>
          </cell>
          <cell r="K46">
            <v>2</v>
          </cell>
          <cell r="O46">
            <v>58.4</v>
          </cell>
          <cell r="T46">
            <v>1.5753424657534247</v>
          </cell>
          <cell r="U46">
            <v>1.5753424657534247</v>
          </cell>
          <cell r="V46">
            <v>0</v>
          </cell>
          <cell r="W46">
            <v>108.2</v>
          </cell>
          <cell r="X46">
            <v>16.600000000000001</v>
          </cell>
          <cell r="Y46">
            <v>33.799999999999997</v>
          </cell>
          <cell r="Z46">
            <v>26.2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40</v>
          </cell>
          <cell r="D47">
            <v>2880</v>
          </cell>
          <cell r="E47">
            <v>595</v>
          </cell>
          <cell r="F47">
            <v>2285</v>
          </cell>
          <cell r="G47">
            <v>1</v>
          </cell>
          <cell r="H47">
            <v>180</v>
          </cell>
          <cell r="I47" t="str">
            <v>матрица</v>
          </cell>
          <cell r="J47">
            <v>595</v>
          </cell>
          <cell r="K47">
            <v>0</v>
          </cell>
          <cell r="O47">
            <v>119</v>
          </cell>
          <cell r="Q47">
            <v>0</v>
          </cell>
          <cell r="T47">
            <v>19.201680672268907</v>
          </cell>
          <cell r="U47">
            <v>19.201680672268907</v>
          </cell>
          <cell r="V47">
            <v>180</v>
          </cell>
          <cell r="W47">
            <v>239</v>
          </cell>
          <cell r="X47">
            <v>159</v>
          </cell>
          <cell r="Y47">
            <v>168</v>
          </cell>
          <cell r="Z47">
            <v>186</v>
          </cell>
          <cell r="AA47" t="str">
            <v>сети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ТМ Горячая штучка  флоу-пак сфера 0,4 кг  Поком</v>
          </cell>
          <cell r="B48" t="str">
            <v>шт</v>
          </cell>
          <cell r="D48">
            <v>192</v>
          </cell>
          <cell r="F48">
            <v>192</v>
          </cell>
          <cell r="G48">
            <v>0.4</v>
          </cell>
          <cell r="H48">
            <v>180</v>
          </cell>
          <cell r="I48" t="str">
            <v>матрица</v>
          </cell>
          <cell r="K48">
            <v>0</v>
          </cell>
          <cell r="O48">
            <v>0</v>
          </cell>
          <cell r="Q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ТМ Горячая штучка БУЛЬМЕНИ  флоу-пак сфера 0,7 кг.  Поком</v>
          </cell>
          <cell r="B49" t="str">
            <v>шт</v>
          </cell>
          <cell r="D49">
            <v>120</v>
          </cell>
          <cell r="F49">
            <v>120</v>
          </cell>
          <cell r="G49">
            <v>0.7</v>
          </cell>
          <cell r="H49">
            <v>180</v>
          </cell>
          <cell r="I49" t="str">
            <v>матрица</v>
          </cell>
          <cell r="K49">
            <v>0</v>
          </cell>
          <cell r="O49">
            <v>0</v>
          </cell>
          <cell r="Q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204</v>
          </cell>
          <cell r="D50">
            <v>2688</v>
          </cell>
          <cell r="E50">
            <v>1326</v>
          </cell>
          <cell r="F50">
            <v>1370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1312</v>
          </cell>
          <cell r="K50">
            <v>14</v>
          </cell>
          <cell r="O50">
            <v>265.2</v>
          </cell>
          <cell r="T50">
            <v>5.1659125188536956</v>
          </cell>
          <cell r="U50">
            <v>5.1659125188536956</v>
          </cell>
          <cell r="V50">
            <v>292.2</v>
          </cell>
          <cell r="W50">
            <v>349.4</v>
          </cell>
          <cell r="X50">
            <v>210.2</v>
          </cell>
          <cell r="Y50">
            <v>269.8</v>
          </cell>
          <cell r="Z50">
            <v>233</v>
          </cell>
          <cell r="AA50" t="str">
            <v>вывод</v>
          </cell>
          <cell r="AB50">
            <v>0</v>
          </cell>
          <cell r="AC50">
            <v>0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D51">
            <v>384</v>
          </cell>
          <cell r="E51">
            <v>255</v>
          </cell>
          <cell r="F51">
            <v>129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251</v>
          </cell>
          <cell r="K51">
            <v>4</v>
          </cell>
          <cell r="O51">
            <v>51</v>
          </cell>
          <cell r="T51">
            <v>2.5294117647058822</v>
          </cell>
          <cell r="U51">
            <v>2.5294117647058822</v>
          </cell>
          <cell r="V51">
            <v>29.8</v>
          </cell>
          <cell r="W51">
            <v>118.4</v>
          </cell>
          <cell r="X51">
            <v>15.4</v>
          </cell>
          <cell r="Y51">
            <v>29</v>
          </cell>
          <cell r="Z51">
            <v>22.2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штучка  флоу-пак сфера 0,4 кг .  Поком</v>
          </cell>
          <cell r="B52" t="str">
            <v>шт</v>
          </cell>
          <cell r="D52">
            <v>192</v>
          </cell>
          <cell r="F52">
            <v>192</v>
          </cell>
          <cell r="G52">
            <v>0.4</v>
          </cell>
          <cell r="H52">
            <v>180</v>
          </cell>
          <cell r="I52" t="str">
            <v>матрица</v>
          </cell>
          <cell r="K52">
            <v>0</v>
          </cell>
          <cell r="O52">
            <v>0</v>
          </cell>
          <cell r="Q52">
            <v>0</v>
          </cell>
          <cell r="T52" t="e">
            <v>#DIV/0!</v>
          </cell>
          <cell r="U52" t="e">
            <v>#DIV/0!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новинка</v>
          </cell>
          <cell r="AB52">
            <v>0</v>
          </cell>
          <cell r="AC52">
            <v>16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Бульмени со сливочным маслом ТМ Горячая штучка флоу-пак сфера 0,7 кг .  Поком</v>
          </cell>
          <cell r="B53" t="str">
            <v>шт</v>
          </cell>
          <cell r="D53">
            <v>120</v>
          </cell>
          <cell r="F53">
            <v>120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  <cell r="C54">
            <v>6</v>
          </cell>
          <cell r="F54">
            <v>6</v>
          </cell>
          <cell r="G54">
            <v>0</v>
          </cell>
          <cell r="H54">
            <v>180</v>
          </cell>
          <cell r="I54" t="str">
            <v>не в матрице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4.5999999999999996</v>
          </cell>
          <cell r="W54">
            <v>3.2</v>
          </cell>
          <cell r="X54">
            <v>5.8</v>
          </cell>
          <cell r="Y54">
            <v>3.4</v>
          </cell>
          <cell r="Z54">
            <v>6.2</v>
          </cell>
          <cell r="AA54" t="str">
            <v>вывод / нужно продавать</v>
          </cell>
          <cell r="AB54">
            <v>0</v>
          </cell>
          <cell r="AC54">
            <v>0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88</v>
          </cell>
          <cell r="E55">
            <v>15</v>
          </cell>
          <cell r="F55">
            <v>73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15</v>
          </cell>
          <cell r="K55">
            <v>0</v>
          </cell>
          <cell r="O55">
            <v>3</v>
          </cell>
          <cell r="Q55">
            <v>0</v>
          </cell>
          <cell r="T55">
            <v>24.333333333333332</v>
          </cell>
          <cell r="U55">
            <v>24.333333333333332</v>
          </cell>
          <cell r="V55">
            <v>6.8</v>
          </cell>
          <cell r="W55">
            <v>4.4000000000000004</v>
          </cell>
          <cell r="X55">
            <v>7.6</v>
          </cell>
          <cell r="Y55">
            <v>8.4</v>
          </cell>
          <cell r="Z55">
            <v>4.2</v>
          </cell>
          <cell r="AA55" t="str">
            <v>нужно увеличить продажи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115</v>
          </cell>
          <cell r="D56">
            <v>96</v>
          </cell>
          <cell r="E56">
            <v>48</v>
          </cell>
          <cell r="F56">
            <v>157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48</v>
          </cell>
          <cell r="K56">
            <v>0</v>
          </cell>
          <cell r="O56">
            <v>9.6</v>
          </cell>
          <cell r="Q56">
            <v>0</v>
          </cell>
          <cell r="T56">
            <v>16.354166666666668</v>
          </cell>
          <cell r="U56">
            <v>16.354166666666668</v>
          </cell>
          <cell r="V56">
            <v>12.4</v>
          </cell>
          <cell r="W56">
            <v>7</v>
          </cell>
          <cell r="X56">
            <v>14.6</v>
          </cell>
          <cell r="Y56">
            <v>15.2</v>
          </cell>
          <cell r="Z56">
            <v>15.8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144</v>
          </cell>
          <cell r="D57">
            <v>96</v>
          </cell>
          <cell r="E57">
            <v>58</v>
          </cell>
          <cell r="F57">
            <v>166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58</v>
          </cell>
          <cell r="K57">
            <v>0</v>
          </cell>
          <cell r="O57">
            <v>11.6</v>
          </cell>
          <cell r="Q57">
            <v>0</v>
          </cell>
          <cell r="T57">
            <v>14.310344827586208</v>
          </cell>
          <cell r="U57">
            <v>14.310344827586208</v>
          </cell>
          <cell r="V57">
            <v>12.2</v>
          </cell>
          <cell r="W57">
            <v>7.6</v>
          </cell>
          <cell r="X57">
            <v>11.6</v>
          </cell>
          <cell r="Y57">
            <v>9.8000000000000007</v>
          </cell>
          <cell r="Z57">
            <v>13.6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77</v>
          </cell>
          <cell r="D58">
            <v>96</v>
          </cell>
          <cell r="E58">
            <v>80</v>
          </cell>
          <cell r="F58">
            <v>88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80</v>
          </cell>
          <cell r="K58">
            <v>0</v>
          </cell>
          <cell r="O58">
            <v>16</v>
          </cell>
          <cell r="P58">
            <v>168</v>
          </cell>
          <cell r="Q58">
            <v>192</v>
          </cell>
          <cell r="T58">
            <v>17.5</v>
          </cell>
          <cell r="U58">
            <v>5.5</v>
          </cell>
          <cell r="V58">
            <v>6.2</v>
          </cell>
          <cell r="W58">
            <v>14</v>
          </cell>
          <cell r="X58">
            <v>8.1999999999999993</v>
          </cell>
          <cell r="Y58">
            <v>7.8</v>
          </cell>
          <cell r="Z58">
            <v>7.8</v>
          </cell>
          <cell r="AB58">
            <v>117.6</v>
          </cell>
          <cell r="AC58">
            <v>8</v>
          </cell>
          <cell r="AD58">
            <v>24</v>
          </cell>
          <cell r="AE58">
            <v>134.39999999999998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D59">
            <v>576</v>
          </cell>
          <cell r="E59">
            <v>341</v>
          </cell>
          <cell r="F59">
            <v>235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464</v>
          </cell>
          <cell r="K59">
            <v>-123</v>
          </cell>
          <cell r="O59">
            <v>68.2</v>
          </cell>
          <cell r="P59">
            <v>856.2</v>
          </cell>
          <cell r="Q59">
            <v>864</v>
          </cell>
          <cell r="T59">
            <v>16.114369501466275</v>
          </cell>
          <cell r="U59">
            <v>3.4457478005865103</v>
          </cell>
          <cell r="V59">
            <v>38</v>
          </cell>
          <cell r="W59">
            <v>103</v>
          </cell>
          <cell r="X59">
            <v>49.4</v>
          </cell>
          <cell r="Y59">
            <v>47.8</v>
          </cell>
          <cell r="Z59">
            <v>66.8</v>
          </cell>
          <cell r="AA59" t="str">
            <v>сети</v>
          </cell>
          <cell r="AB59">
            <v>599.34</v>
          </cell>
          <cell r="AC59">
            <v>8</v>
          </cell>
          <cell r="AD59">
            <v>108</v>
          </cell>
          <cell r="AE59">
            <v>604.79999999999995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D60">
            <v>480</v>
          </cell>
          <cell r="E60">
            <v>96</v>
          </cell>
          <cell r="F60">
            <v>384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124</v>
          </cell>
          <cell r="K60">
            <v>-28</v>
          </cell>
          <cell r="O60">
            <v>19.2</v>
          </cell>
          <cell r="Q60">
            <v>0</v>
          </cell>
          <cell r="T60">
            <v>20</v>
          </cell>
          <cell r="U60">
            <v>20</v>
          </cell>
          <cell r="V60">
            <v>26.6</v>
          </cell>
          <cell r="W60">
            <v>60.8</v>
          </cell>
          <cell r="X60">
            <v>8.1999999999999993</v>
          </cell>
          <cell r="Y60">
            <v>18</v>
          </cell>
          <cell r="Z60">
            <v>10.4</v>
          </cell>
          <cell r="AA60" t="str">
            <v>сети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D61">
            <v>480</v>
          </cell>
          <cell r="E61">
            <v>96</v>
          </cell>
          <cell r="F61">
            <v>384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143</v>
          </cell>
          <cell r="K61">
            <v>-47</v>
          </cell>
          <cell r="O61">
            <v>19.2</v>
          </cell>
          <cell r="Q61">
            <v>0</v>
          </cell>
          <cell r="T61">
            <v>20</v>
          </cell>
          <cell r="U61">
            <v>20</v>
          </cell>
          <cell r="V61">
            <v>27.2</v>
          </cell>
          <cell r="W61">
            <v>79.8</v>
          </cell>
          <cell r="X61">
            <v>14.2</v>
          </cell>
          <cell r="Y61">
            <v>17.2</v>
          </cell>
          <cell r="Z61">
            <v>26.4</v>
          </cell>
          <cell r="AA61" t="str">
            <v>сети</v>
          </cell>
          <cell r="AB61">
            <v>0</v>
          </cell>
          <cell r="AC61">
            <v>8</v>
          </cell>
          <cell r="AD61">
            <v>0</v>
          </cell>
          <cell r="AE61">
            <v>0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645</v>
          </cell>
          <cell r="D62">
            <v>2640</v>
          </cell>
          <cell r="E62">
            <v>865</v>
          </cell>
          <cell r="F62">
            <v>2300</v>
          </cell>
          <cell r="G62">
            <v>1</v>
          </cell>
          <cell r="H62">
            <v>180</v>
          </cell>
          <cell r="I62" t="str">
            <v>матрица</v>
          </cell>
          <cell r="J62">
            <v>865</v>
          </cell>
          <cell r="K62">
            <v>0</v>
          </cell>
          <cell r="O62">
            <v>173</v>
          </cell>
          <cell r="P62">
            <v>468</v>
          </cell>
          <cell r="Q62">
            <v>480</v>
          </cell>
          <cell r="T62">
            <v>16.069364161849713</v>
          </cell>
          <cell r="U62">
            <v>13.294797687861271</v>
          </cell>
          <cell r="V62">
            <v>196</v>
          </cell>
          <cell r="W62">
            <v>227</v>
          </cell>
          <cell r="X62">
            <v>203</v>
          </cell>
          <cell r="Y62">
            <v>196</v>
          </cell>
          <cell r="Z62">
            <v>216</v>
          </cell>
          <cell r="AA62" t="str">
            <v>сети</v>
          </cell>
          <cell r="AB62">
            <v>468</v>
          </cell>
          <cell r="AC62">
            <v>5</v>
          </cell>
          <cell r="AD62">
            <v>96</v>
          </cell>
          <cell r="AE62">
            <v>480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136</v>
          </cell>
          <cell r="D63">
            <v>1920</v>
          </cell>
          <cell r="E63">
            <v>956</v>
          </cell>
          <cell r="F63">
            <v>963</v>
          </cell>
          <cell r="G63">
            <v>1</v>
          </cell>
          <cell r="H63">
            <v>180</v>
          </cell>
          <cell r="I63" t="str">
            <v>матрица</v>
          </cell>
          <cell r="J63">
            <v>942</v>
          </cell>
          <cell r="K63">
            <v>14</v>
          </cell>
          <cell r="O63">
            <v>191.2</v>
          </cell>
          <cell r="P63">
            <v>2287.3999999999996</v>
          </cell>
          <cell r="Q63">
            <v>2280</v>
          </cell>
          <cell r="T63">
            <v>16.961297071129707</v>
          </cell>
          <cell r="U63">
            <v>5.0366108786610884</v>
          </cell>
          <cell r="V63">
            <v>118.4</v>
          </cell>
          <cell r="W63">
            <v>223</v>
          </cell>
          <cell r="X63">
            <v>132</v>
          </cell>
          <cell r="Y63">
            <v>136.80000000000001</v>
          </cell>
          <cell r="Z63">
            <v>170</v>
          </cell>
          <cell r="AA63" t="str">
            <v>сети</v>
          </cell>
          <cell r="AB63">
            <v>2287.3999999999996</v>
          </cell>
          <cell r="AC63">
            <v>5</v>
          </cell>
          <cell r="AD63">
            <v>456</v>
          </cell>
          <cell r="AE63">
            <v>2280</v>
          </cell>
          <cell r="AF63">
            <v>12</v>
          </cell>
          <cell r="AG63">
            <v>84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8</v>
          </cell>
          <cell r="AG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14</v>
          </cell>
          <cell r="AG67">
            <v>126</v>
          </cell>
        </row>
        <row r="68">
          <cell r="A68" t="str">
            <v>Фрай-пицца с ветчиной и грибами 3,0 кг. ВЕС.  ПОКОМ</v>
          </cell>
          <cell r="B68" t="str">
            <v>кг</v>
          </cell>
          <cell r="C68">
            <v>36</v>
          </cell>
          <cell r="F68">
            <v>36</v>
          </cell>
          <cell r="G68">
            <v>0</v>
          </cell>
          <cell r="H68" t="e">
            <v>#N/A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0.6</v>
          </cell>
          <cell r="X68">
            <v>0</v>
          </cell>
          <cell r="Y68">
            <v>0.6</v>
          </cell>
          <cell r="Z68">
            <v>0.6</v>
          </cell>
          <cell r="AA68" t="str">
            <v>дубль / нужно продавать!!!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F69">
            <v>36</v>
          </cell>
          <cell r="G69">
            <v>1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Q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0.6</v>
          </cell>
          <cell r="X69">
            <v>0</v>
          </cell>
          <cell r="Y69">
            <v>0.6</v>
          </cell>
          <cell r="Z69">
            <v>0.6</v>
          </cell>
          <cell r="AA69" t="str">
            <v>нужно увеличить продажи!!! / есть дубль / ротация на мини-пиццу</v>
          </cell>
          <cell r="AB69">
            <v>0</v>
          </cell>
          <cell r="AC69">
            <v>3</v>
          </cell>
          <cell r="AD69">
            <v>0</v>
          </cell>
          <cell r="AE69">
            <v>0</v>
          </cell>
          <cell r="AF69">
            <v>14</v>
          </cell>
          <cell r="AG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203</v>
          </cell>
          <cell r="D70">
            <v>3696</v>
          </cell>
          <cell r="E70">
            <v>1185</v>
          </cell>
          <cell r="F70">
            <v>2511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1181</v>
          </cell>
          <cell r="K70">
            <v>4</v>
          </cell>
          <cell r="O70">
            <v>237</v>
          </cell>
          <cell r="P70">
            <v>1518</v>
          </cell>
          <cell r="Q70">
            <v>1512</v>
          </cell>
          <cell r="T70">
            <v>16.974683544303797</v>
          </cell>
          <cell r="U70">
            <v>10.594936708860759</v>
          </cell>
          <cell r="V70">
            <v>229.8</v>
          </cell>
          <cell r="W70">
            <v>274.39999999999998</v>
          </cell>
          <cell r="X70">
            <v>191.2</v>
          </cell>
          <cell r="Y70">
            <v>206</v>
          </cell>
          <cell r="Z70">
            <v>220</v>
          </cell>
          <cell r="AA70" t="str">
            <v>сети</v>
          </cell>
          <cell r="AB70">
            <v>379.5</v>
          </cell>
          <cell r="AC70">
            <v>12</v>
          </cell>
          <cell r="AD70">
            <v>126</v>
          </cell>
          <cell r="AE70">
            <v>378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743</v>
          </cell>
          <cell r="D71">
            <v>2184</v>
          </cell>
          <cell r="E71">
            <v>490</v>
          </cell>
          <cell r="F71">
            <v>2294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610</v>
          </cell>
          <cell r="K71">
            <v>-120</v>
          </cell>
          <cell r="O71">
            <v>98</v>
          </cell>
          <cell r="Q71">
            <v>0</v>
          </cell>
          <cell r="T71">
            <v>23.408163265306122</v>
          </cell>
          <cell r="U71">
            <v>23.408163265306122</v>
          </cell>
          <cell r="V71">
            <v>178</v>
          </cell>
          <cell r="W71">
            <v>101</v>
          </cell>
          <cell r="X71">
            <v>136</v>
          </cell>
          <cell r="Y71">
            <v>165</v>
          </cell>
          <cell r="Z71">
            <v>146.4</v>
          </cell>
          <cell r="AA71" t="str">
            <v>нужно увеличить продажи</v>
          </cell>
          <cell r="AB71">
            <v>0</v>
          </cell>
          <cell r="AC71">
            <v>12</v>
          </cell>
          <cell r="AD71">
            <v>0</v>
          </cell>
          <cell r="AE71">
            <v>0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124</v>
          </cell>
          <cell r="D72">
            <v>680.4</v>
          </cell>
          <cell r="E72">
            <v>189.1</v>
          </cell>
          <cell r="F72">
            <v>568.5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184.3</v>
          </cell>
          <cell r="K72">
            <v>4.7999999999999829</v>
          </cell>
          <cell r="O72">
            <v>37.82</v>
          </cell>
          <cell r="Q72">
            <v>0</v>
          </cell>
          <cell r="T72">
            <v>15.031729243786357</v>
          </cell>
          <cell r="U72">
            <v>15.031729243786357</v>
          </cell>
          <cell r="V72">
            <v>47.6</v>
          </cell>
          <cell r="W72">
            <v>46.44</v>
          </cell>
          <cell r="X72">
            <v>39.239999999999988</v>
          </cell>
          <cell r="Y72">
            <v>35.72</v>
          </cell>
          <cell r="Z72">
            <v>42.12</v>
          </cell>
          <cell r="AB72">
            <v>0</v>
          </cell>
          <cell r="AC72">
            <v>1.8</v>
          </cell>
          <cell r="AD72">
            <v>0</v>
          </cell>
          <cell r="AE72">
            <v>0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593</v>
          </cell>
          <cell r="D73">
            <v>1848</v>
          </cell>
          <cell r="E73">
            <v>598</v>
          </cell>
          <cell r="F73">
            <v>1714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607</v>
          </cell>
          <cell r="K73">
            <v>-9</v>
          </cell>
          <cell r="O73">
            <v>119.6</v>
          </cell>
          <cell r="Q73">
            <v>0</v>
          </cell>
          <cell r="T73">
            <v>14.331103678929766</v>
          </cell>
          <cell r="U73">
            <v>14.331103678929766</v>
          </cell>
          <cell r="V73">
            <v>139.80000000000001</v>
          </cell>
          <cell r="W73">
            <v>103.4</v>
          </cell>
          <cell r="X73">
            <v>117.2</v>
          </cell>
          <cell r="Y73">
            <v>125.2</v>
          </cell>
          <cell r="Z73">
            <v>151</v>
          </cell>
          <cell r="AB73">
            <v>0</v>
          </cell>
          <cell r="AC73">
            <v>12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196</v>
          </cell>
          <cell r="E74">
            <v>47</v>
          </cell>
          <cell r="F74">
            <v>138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47</v>
          </cell>
          <cell r="K74">
            <v>0</v>
          </cell>
          <cell r="O74">
            <v>9.4</v>
          </cell>
          <cell r="T74">
            <v>14.680851063829786</v>
          </cell>
          <cell r="U74">
            <v>14.680851063829786</v>
          </cell>
          <cell r="V74">
            <v>8</v>
          </cell>
          <cell r="W74">
            <v>9.4</v>
          </cell>
          <cell r="X74">
            <v>17.600000000000001</v>
          </cell>
          <cell r="Y74">
            <v>14.4</v>
          </cell>
          <cell r="Z74">
            <v>21.6</v>
          </cell>
          <cell r="AA74" t="str">
            <v>вывод / нужно продавать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  <cell r="K76">
            <v>0</v>
          </cell>
          <cell r="O76">
            <v>0</v>
          </cell>
          <cell r="T76" t="e">
            <v>#DIV/0!</v>
          </cell>
          <cell r="U76" t="e">
            <v>#DIV/0!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>нет потребности</v>
          </cell>
          <cell r="AB76">
            <v>0</v>
          </cell>
          <cell r="AC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560</v>
          </cell>
          <cell r="D77">
            <v>3696</v>
          </cell>
          <cell r="E77">
            <v>1263</v>
          </cell>
          <cell r="F77">
            <v>2669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1249</v>
          </cell>
          <cell r="K77">
            <v>14</v>
          </cell>
          <cell r="O77">
            <v>252.6</v>
          </cell>
          <cell r="P77">
            <v>1625.1999999999998</v>
          </cell>
          <cell r="Q77">
            <v>1680</v>
          </cell>
          <cell r="T77">
            <v>17.216943784639746</v>
          </cell>
          <cell r="U77">
            <v>10.566112430720507</v>
          </cell>
          <cell r="V77">
            <v>241.4</v>
          </cell>
          <cell r="W77">
            <v>271.2</v>
          </cell>
          <cell r="X77">
            <v>214.6</v>
          </cell>
          <cell r="Y77">
            <v>211.8</v>
          </cell>
          <cell r="Z77">
            <v>221.8</v>
          </cell>
          <cell r="AA77" t="str">
            <v>сети</v>
          </cell>
          <cell r="AB77">
            <v>406.29999999999995</v>
          </cell>
          <cell r="AC77">
            <v>12</v>
          </cell>
          <cell r="AD77">
            <v>140</v>
          </cell>
          <cell r="AE77">
            <v>420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552</v>
          </cell>
          <cell r="D78">
            <v>4200</v>
          </cell>
          <cell r="E78">
            <v>1423</v>
          </cell>
          <cell r="F78">
            <v>2993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1431</v>
          </cell>
          <cell r="K78">
            <v>-8</v>
          </cell>
          <cell r="O78">
            <v>284.60000000000002</v>
          </cell>
          <cell r="P78">
            <v>1845.2000000000007</v>
          </cell>
          <cell r="Q78">
            <v>1848</v>
          </cell>
          <cell r="T78">
            <v>17.009838369641599</v>
          </cell>
          <cell r="U78">
            <v>10.516514406184116</v>
          </cell>
          <cell r="V78">
            <v>279.8</v>
          </cell>
          <cell r="W78">
            <v>292.60000000000002</v>
          </cell>
          <cell r="X78">
            <v>233.8</v>
          </cell>
          <cell r="Y78">
            <v>214</v>
          </cell>
          <cell r="Z78">
            <v>247.2</v>
          </cell>
          <cell r="AA78" t="str">
            <v>сети</v>
          </cell>
          <cell r="AB78">
            <v>461.30000000000018</v>
          </cell>
          <cell r="AC78">
            <v>12</v>
          </cell>
          <cell r="AD78">
            <v>154</v>
          </cell>
          <cell r="AE78">
            <v>462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124.2</v>
          </cell>
          <cell r="D79">
            <v>189</v>
          </cell>
          <cell r="E79">
            <v>24.3</v>
          </cell>
          <cell r="F79">
            <v>283.5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23.9</v>
          </cell>
          <cell r="K79">
            <v>0.40000000000000213</v>
          </cell>
          <cell r="O79">
            <v>4.8600000000000003</v>
          </cell>
          <cell r="Q79">
            <v>0</v>
          </cell>
          <cell r="T79">
            <v>58.333333333333329</v>
          </cell>
          <cell r="U79">
            <v>58.333333333333329</v>
          </cell>
          <cell r="V79">
            <v>18.36</v>
          </cell>
          <cell r="W79">
            <v>10.8</v>
          </cell>
          <cell r="X79">
            <v>7.56</v>
          </cell>
          <cell r="Y79">
            <v>17.82</v>
          </cell>
          <cell r="Z79">
            <v>0.54</v>
          </cell>
          <cell r="AA79" t="str">
            <v>нужно увеличить продажи!!!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975</v>
          </cell>
          <cell r="D80">
            <v>2580</v>
          </cell>
          <cell r="E80">
            <v>750.4</v>
          </cell>
          <cell r="F80">
            <v>2454.6</v>
          </cell>
          <cell r="G80">
            <v>1</v>
          </cell>
          <cell r="H80">
            <v>180</v>
          </cell>
          <cell r="I80" t="str">
            <v>матрица</v>
          </cell>
          <cell r="J80">
            <v>741.5</v>
          </cell>
          <cell r="K80">
            <v>8.8999999999999773</v>
          </cell>
          <cell r="O80">
            <v>150.07999999999998</v>
          </cell>
          <cell r="Q80">
            <v>0</v>
          </cell>
          <cell r="T80">
            <v>16.355277185501066</v>
          </cell>
          <cell r="U80">
            <v>16.355277185501066</v>
          </cell>
          <cell r="V80">
            <v>200</v>
          </cell>
          <cell r="W80">
            <v>190.08</v>
          </cell>
          <cell r="X80">
            <v>197.08</v>
          </cell>
          <cell r="Y80">
            <v>185</v>
          </cell>
          <cell r="Z80">
            <v>182</v>
          </cell>
          <cell r="AB80">
            <v>0</v>
          </cell>
          <cell r="AC80">
            <v>5</v>
          </cell>
          <cell r="AD80">
            <v>0</v>
          </cell>
          <cell r="AE80">
            <v>0</v>
          </cell>
          <cell r="AF80">
            <v>12</v>
          </cell>
          <cell r="AG80">
            <v>84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D81">
            <v>1056</v>
          </cell>
          <cell r="E81">
            <v>264</v>
          </cell>
          <cell r="F81">
            <v>792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314</v>
          </cell>
          <cell r="K81">
            <v>-50</v>
          </cell>
          <cell r="O81">
            <v>52.8</v>
          </cell>
          <cell r="Q81">
            <v>0</v>
          </cell>
          <cell r="T81">
            <v>15</v>
          </cell>
          <cell r="U81">
            <v>15</v>
          </cell>
          <cell r="V81">
            <v>60.2</v>
          </cell>
          <cell r="W81">
            <v>219.6</v>
          </cell>
          <cell r="X81">
            <v>25.6</v>
          </cell>
          <cell r="Y81">
            <v>22.6</v>
          </cell>
          <cell r="Z81">
            <v>36.4</v>
          </cell>
          <cell r="AA81" t="str">
            <v>сети</v>
          </cell>
          <cell r="AB81">
            <v>0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31,10,</v>
          </cell>
        </row>
        <row r="5">
          <cell r="E5">
            <v>11475.4</v>
          </cell>
          <cell r="F5">
            <v>20859.900000000001</v>
          </cell>
          <cell r="J5">
            <v>11082.9</v>
          </cell>
          <cell r="K5">
            <v>392.5</v>
          </cell>
          <cell r="L5">
            <v>0</v>
          </cell>
          <cell r="M5">
            <v>0</v>
          </cell>
          <cell r="N5">
            <v>4537.6000000000004</v>
          </cell>
          <cell r="O5">
            <v>2295.0800000000008</v>
          </cell>
          <cell r="P5">
            <v>7144.56</v>
          </cell>
          <cell r="Q5">
            <v>7435.8</v>
          </cell>
          <cell r="R5">
            <v>0</v>
          </cell>
          <cell r="V5">
            <v>2312.5200000000004</v>
          </cell>
          <cell r="W5">
            <v>2710.6200000000013</v>
          </cell>
          <cell r="X5">
            <v>3010.7</v>
          </cell>
          <cell r="Y5">
            <v>2429.6799999999998</v>
          </cell>
          <cell r="Z5">
            <v>2645.64</v>
          </cell>
          <cell r="AB5">
            <v>4785.5300000000007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115</v>
          </cell>
          <cell r="E6">
            <v>25</v>
          </cell>
          <cell r="F6">
            <v>90</v>
          </cell>
          <cell r="G6">
            <v>1</v>
          </cell>
          <cell r="H6">
            <v>90</v>
          </cell>
          <cell r="I6" t="str">
            <v>матрица</v>
          </cell>
          <cell r="J6">
            <v>25</v>
          </cell>
          <cell r="K6">
            <v>0</v>
          </cell>
          <cell r="N6">
            <v>0</v>
          </cell>
          <cell r="O6">
            <v>5</v>
          </cell>
          <cell r="Q6">
            <v>0</v>
          </cell>
          <cell r="T6">
            <v>18</v>
          </cell>
          <cell r="U6">
            <v>18</v>
          </cell>
          <cell r="V6">
            <v>4</v>
          </cell>
          <cell r="W6">
            <v>8</v>
          </cell>
          <cell r="X6">
            <v>10</v>
          </cell>
          <cell r="Y6">
            <v>15</v>
          </cell>
          <cell r="Z6">
            <v>0</v>
          </cell>
          <cell r="AA6" t="str">
            <v>нужно увеличить продажи</v>
          </cell>
          <cell r="AB6">
            <v>0</v>
          </cell>
          <cell r="AC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199</v>
          </cell>
          <cell r="D7">
            <v>168</v>
          </cell>
          <cell r="E7">
            <v>131</v>
          </cell>
          <cell r="F7">
            <v>224</v>
          </cell>
          <cell r="G7">
            <v>0.3</v>
          </cell>
          <cell r="H7">
            <v>180</v>
          </cell>
          <cell r="I7" t="str">
            <v>матрица</v>
          </cell>
          <cell r="J7">
            <v>134</v>
          </cell>
          <cell r="K7">
            <v>-3</v>
          </cell>
          <cell r="N7">
            <v>168</v>
          </cell>
          <cell r="O7">
            <v>26.2</v>
          </cell>
          <cell r="Q7">
            <v>0</v>
          </cell>
          <cell r="T7">
            <v>14.961832061068703</v>
          </cell>
          <cell r="U7">
            <v>14.961832061068703</v>
          </cell>
          <cell r="V7">
            <v>28.8</v>
          </cell>
          <cell r="W7">
            <v>31.8</v>
          </cell>
          <cell r="X7">
            <v>27.2</v>
          </cell>
          <cell r="Y7">
            <v>28.4</v>
          </cell>
          <cell r="Z7">
            <v>33.200000000000003</v>
          </cell>
          <cell r="AB7">
            <v>0</v>
          </cell>
          <cell r="AC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483</v>
          </cell>
          <cell r="D8">
            <v>1008</v>
          </cell>
          <cell r="E8">
            <v>199</v>
          </cell>
          <cell r="F8">
            <v>1267</v>
          </cell>
          <cell r="G8">
            <v>0.3</v>
          </cell>
          <cell r="H8">
            <v>180</v>
          </cell>
          <cell r="I8" t="str">
            <v>матрица</v>
          </cell>
          <cell r="J8">
            <v>199</v>
          </cell>
          <cell r="K8">
            <v>0</v>
          </cell>
          <cell r="N8">
            <v>0</v>
          </cell>
          <cell r="O8">
            <v>39.799999999999997</v>
          </cell>
          <cell r="Q8">
            <v>0</v>
          </cell>
          <cell r="T8">
            <v>31.83417085427136</v>
          </cell>
          <cell r="U8">
            <v>31.83417085427136</v>
          </cell>
          <cell r="V8">
            <v>54</v>
          </cell>
          <cell r="W8">
            <v>76.599999999999994</v>
          </cell>
          <cell r="X8">
            <v>69.599999999999994</v>
          </cell>
          <cell r="Y8">
            <v>56.4</v>
          </cell>
          <cell r="Z8">
            <v>91.6</v>
          </cell>
          <cell r="AA8" t="str">
            <v>нужно увеличить продажи / сети</v>
          </cell>
          <cell r="AB8">
            <v>0</v>
          </cell>
          <cell r="AC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392</v>
          </cell>
          <cell r="D9">
            <v>672</v>
          </cell>
          <cell r="E9">
            <v>330</v>
          </cell>
          <cell r="F9">
            <v>691</v>
          </cell>
          <cell r="G9">
            <v>0.3</v>
          </cell>
          <cell r="H9">
            <v>180</v>
          </cell>
          <cell r="I9" t="str">
            <v>матрица</v>
          </cell>
          <cell r="J9">
            <v>330</v>
          </cell>
          <cell r="K9">
            <v>0</v>
          </cell>
          <cell r="N9">
            <v>0</v>
          </cell>
          <cell r="O9">
            <v>66</v>
          </cell>
          <cell r="P9">
            <v>233</v>
          </cell>
          <cell r="Q9">
            <v>168</v>
          </cell>
          <cell r="T9">
            <v>13.015151515151516</v>
          </cell>
          <cell r="U9">
            <v>10.469696969696969</v>
          </cell>
          <cell r="V9">
            <v>66</v>
          </cell>
          <cell r="W9">
            <v>88.8</v>
          </cell>
          <cell r="X9">
            <v>87</v>
          </cell>
          <cell r="Y9">
            <v>70.599999999999994</v>
          </cell>
          <cell r="Z9">
            <v>85.4</v>
          </cell>
          <cell r="AA9" t="str">
            <v>сети</v>
          </cell>
          <cell r="AB9">
            <v>69.899999999999991</v>
          </cell>
          <cell r="AC9">
            <v>12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417</v>
          </cell>
          <cell r="D10">
            <v>336</v>
          </cell>
          <cell r="E10">
            <v>269</v>
          </cell>
          <cell r="F10">
            <v>458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269</v>
          </cell>
          <cell r="K10">
            <v>0</v>
          </cell>
          <cell r="N10">
            <v>0</v>
          </cell>
          <cell r="O10">
            <v>53.8</v>
          </cell>
          <cell r="P10">
            <v>295.19999999999993</v>
          </cell>
          <cell r="Q10">
            <v>336</v>
          </cell>
          <cell r="T10">
            <v>14.758364312267659</v>
          </cell>
          <cell r="U10">
            <v>8.5130111524163574</v>
          </cell>
          <cell r="V10">
            <v>45.8</v>
          </cell>
          <cell r="W10">
            <v>60.8</v>
          </cell>
          <cell r="X10">
            <v>70.599999999999994</v>
          </cell>
          <cell r="Y10">
            <v>69.8</v>
          </cell>
          <cell r="Z10">
            <v>76.2</v>
          </cell>
          <cell r="AA10" t="str">
            <v>сети</v>
          </cell>
          <cell r="AB10">
            <v>88.559999999999974</v>
          </cell>
          <cell r="AC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745</v>
          </cell>
          <cell r="D11">
            <v>168</v>
          </cell>
          <cell r="E11">
            <v>357</v>
          </cell>
          <cell r="F11">
            <v>507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357</v>
          </cell>
          <cell r="K11">
            <v>0</v>
          </cell>
          <cell r="N11">
            <v>0</v>
          </cell>
          <cell r="O11">
            <v>71.400000000000006</v>
          </cell>
          <cell r="P11">
            <v>492.60000000000014</v>
          </cell>
          <cell r="Q11">
            <v>504</v>
          </cell>
          <cell r="T11">
            <v>14.159663865546218</v>
          </cell>
          <cell r="U11">
            <v>7.1008403361344534</v>
          </cell>
          <cell r="V11">
            <v>50.6</v>
          </cell>
          <cell r="W11">
            <v>102.8</v>
          </cell>
          <cell r="X11">
            <v>107.6</v>
          </cell>
          <cell r="Y11">
            <v>84.6</v>
          </cell>
          <cell r="Z11">
            <v>101.2</v>
          </cell>
          <cell r="AA11" t="str">
            <v>сети</v>
          </cell>
          <cell r="AB11">
            <v>147.78000000000003</v>
          </cell>
          <cell r="AC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</v>
          </cell>
          <cell r="E12">
            <v>3</v>
          </cell>
          <cell r="F12">
            <v>202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3</v>
          </cell>
          <cell r="K12">
            <v>0</v>
          </cell>
          <cell r="N12">
            <v>0</v>
          </cell>
          <cell r="O12">
            <v>0.6</v>
          </cell>
          <cell r="Q12">
            <v>0</v>
          </cell>
          <cell r="T12">
            <v>336.66666666666669</v>
          </cell>
          <cell r="U12">
            <v>336.66666666666669</v>
          </cell>
          <cell r="V12">
            <v>0</v>
          </cell>
          <cell r="W12">
            <v>1.2</v>
          </cell>
          <cell r="X12">
            <v>0.4</v>
          </cell>
          <cell r="Y12">
            <v>3.8</v>
          </cell>
          <cell r="Z12">
            <v>2</v>
          </cell>
          <cell r="AA12" t="str">
            <v>нужно увеличить продажи!!! / сети</v>
          </cell>
          <cell r="AB12">
            <v>0</v>
          </cell>
          <cell r="AC12">
            <v>24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159</v>
          </cell>
          <cell r="E13">
            <v>73</v>
          </cell>
          <cell r="F13">
            <v>79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73</v>
          </cell>
          <cell r="K13">
            <v>0</v>
          </cell>
          <cell r="N13">
            <v>140</v>
          </cell>
          <cell r="O13">
            <v>14.6</v>
          </cell>
          <cell r="Q13">
            <v>0</v>
          </cell>
          <cell r="T13">
            <v>15</v>
          </cell>
          <cell r="U13">
            <v>15</v>
          </cell>
          <cell r="V13">
            <v>14</v>
          </cell>
          <cell r="W13">
            <v>15.4</v>
          </cell>
          <cell r="X13">
            <v>20.2</v>
          </cell>
          <cell r="Y13">
            <v>22.8</v>
          </cell>
          <cell r="Z13">
            <v>17.2</v>
          </cell>
          <cell r="AA13" t="str">
            <v>сети</v>
          </cell>
          <cell r="AB13">
            <v>0</v>
          </cell>
          <cell r="AC13">
            <v>10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158</v>
          </cell>
          <cell r="E14">
            <v>20</v>
          </cell>
          <cell r="F14">
            <v>138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20</v>
          </cell>
          <cell r="K14">
            <v>0</v>
          </cell>
          <cell r="N14">
            <v>0</v>
          </cell>
          <cell r="O14">
            <v>4</v>
          </cell>
          <cell r="Q14">
            <v>0</v>
          </cell>
          <cell r="T14">
            <v>34.5</v>
          </cell>
          <cell r="U14">
            <v>34.5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 / новинка</v>
          </cell>
          <cell r="AB14">
            <v>0</v>
          </cell>
          <cell r="AC14">
            <v>12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93</v>
          </cell>
          <cell r="E15">
            <v>39</v>
          </cell>
          <cell r="F15">
            <v>41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39</v>
          </cell>
          <cell r="K15">
            <v>0</v>
          </cell>
          <cell r="N15">
            <v>168</v>
          </cell>
          <cell r="O15">
            <v>7.8</v>
          </cell>
          <cell r="Q15">
            <v>0</v>
          </cell>
          <cell r="T15">
            <v>26.794871794871796</v>
          </cell>
          <cell r="U15">
            <v>26.794871794871796</v>
          </cell>
          <cell r="V15">
            <v>17.600000000000001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нужно увеличить продажи / новинка</v>
          </cell>
          <cell r="AB15">
            <v>0</v>
          </cell>
          <cell r="AC15">
            <v>12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163</v>
          </cell>
          <cell r="E16">
            <v>15</v>
          </cell>
          <cell r="F16">
            <v>148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15</v>
          </cell>
          <cell r="K16">
            <v>0</v>
          </cell>
          <cell r="N16">
            <v>0</v>
          </cell>
          <cell r="O16">
            <v>3</v>
          </cell>
          <cell r="Q16">
            <v>0</v>
          </cell>
          <cell r="T16">
            <v>49.333333333333336</v>
          </cell>
          <cell r="U16">
            <v>49.333333333333336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нужно увеличить продажи / новинка</v>
          </cell>
          <cell r="AB16">
            <v>0</v>
          </cell>
          <cell r="AC16">
            <v>12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495</v>
          </cell>
          <cell r="E17">
            <v>240</v>
          </cell>
          <cell r="F17">
            <v>225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240</v>
          </cell>
          <cell r="K17">
            <v>0</v>
          </cell>
          <cell r="N17">
            <v>168</v>
          </cell>
          <cell r="O17">
            <v>48</v>
          </cell>
          <cell r="P17">
            <v>279</v>
          </cell>
          <cell r="Q17">
            <v>336</v>
          </cell>
          <cell r="T17">
            <v>15.1875</v>
          </cell>
          <cell r="U17">
            <v>8.1875</v>
          </cell>
          <cell r="V17">
            <v>37</v>
          </cell>
          <cell r="W17">
            <v>43</v>
          </cell>
          <cell r="X17">
            <v>64.400000000000006</v>
          </cell>
          <cell r="Y17">
            <v>39.4</v>
          </cell>
          <cell r="Z17">
            <v>54.8</v>
          </cell>
          <cell r="AA17" t="str">
            <v>сети</v>
          </cell>
          <cell r="AB17">
            <v>69.75</v>
          </cell>
          <cell r="AC17">
            <v>12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304</v>
          </cell>
          <cell r="D18">
            <v>168</v>
          </cell>
          <cell r="E18">
            <v>160</v>
          </cell>
          <cell r="F18">
            <v>283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160</v>
          </cell>
          <cell r="K18">
            <v>0</v>
          </cell>
          <cell r="N18">
            <v>0</v>
          </cell>
          <cell r="O18">
            <v>32</v>
          </cell>
          <cell r="P18">
            <v>165</v>
          </cell>
          <cell r="Q18">
            <v>168</v>
          </cell>
          <cell r="T18">
            <v>14.09375</v>
          </cell>
          <cell r="U18">
            <v>8.84375</v>
          </cell>
          <cell r="V18">
            <v>28.4</v>
          </cell>
          <cell r="W18">
            <v>42</v>
          </cell>
          <cell r="X18">
            <v>45.6</v>
          </cell>
          <cell r="Y18">
            <v>37.4</v>
          </cell>
          <cell r="Z18">
            <v>47.2</v>
          </cell>
          <cell r="AA18" t="str">
            <v>сети</v>
          </cell>
          <cell r="AB18">
            <v>41.25</v>
          </cell>
          <cell r="AC18">
            <v>12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24</v>
          </cell>
          <cell r="E19">
            <v>3</v>
          </cell>
          <cell r="F19">
            <v>21</v>
          </cell>
          <cell r="G19">
            <v>1</v>
          </cell>
          <cell r="H19">
            <v>180</v>
          </cell>
          <cell r="I19" t="str">
            <v>матрица</v>
          </cell>
          <cell r="J19">
            <v>1</v>
          </cell>
          <cell r="K19">
            <v>2</v>
          </cell>
          <cell r="N19">
            <v>0</v>
          </cell>
          <cell r="O19">
            <v>0.6</v>
          </cell>
          <cell r="Q19">
            <v>0</v>
          </cell>
          <cell r="T19">
            <v>35</v>
          </cell>
          <cell r="U19">
            <v>35</v>
          </cell>
          <cell r="V19">
            <v>0</v>
          </cell>
          <cell r="W19">
            <v>0.6</v>
          </cell>
          <cell r="X19">
            <v>0</v>
          </cell>
          <cell r="Y19">
            <v>0.6</v>
          </cell>
          <cell r="Z19">
            <v>0.6</v>
          </cell>
          <cell r="AA19" t="str">
            <v>нужно увеличить продажи!!! / вместо фрай-пиццы</v>
          </cell>
          <cell r="AB19">
            <v>0</v>
          </cell>
          <cell r="AC19">
            <v>3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136.9</v>
          </cell>
          <cell r="D20">
            <v>51.8</v>
          </cell>
          <cell r="E20">
            <v>59.2</v>
          </cell>
          <cell r="F20">
            <v>103.6</v>
          </cell>
          <cell r="G20">
            <v>1</v>
          </cell>
          <cell r="H20">
            <v>180</v>
          </cell>
          <cell r="I20" t="str">
            <v>матрица</v>
          </cell>
          <cell r="J20">
            <v>59.9</v>
          </cell>
          <cell r="K20">
            <v>-0.69999999999999574</v>
          </cell>
          <cell r="N20">
            <v>103.6</v>
          </cell>
          <cell r="O20">
            <v>11.84</v>
          </cell>
          <cell r="Q20">
            <v>0</v>
          </cell>
          <cell r="T20">
            <v>17.5</v>
          </cell>
          <cell r="U20">
            <v>17.5</v>
          </cell>
          <cell r="V20">
            <v>18.260000000000002</v>
          </cell>
          <cell r="W20">
            <v>17.760000000000002</v>
          </cell>
          <cell r="X20">
            <v>21.4</v>
          </cell>
          <cell r="Y20">
            <v>18.5</v>
          </cell>
          <cell r="Z20">
            <v>17.02</v>
          </cell>
          <cell r="AB20">
            <v>0</v>
          </cell>
          <cell r="AC20">
            <v>3.7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113</v>
          </cell>
          <cell r="E21">
            <v>15</v>
          </cell>
          <cell r="F21">
            <v>98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15</v>
          </cell>
          <cell r="K21">
            <v>0</v>
          </cell>
          <cell r="N21">
            <v>0</v>
          </cell>
          <cell r="O21">
            <v>3</v>
          </cell>
          <cell r="Q21">
            <v>0</v>
          </cell>
          <cell r="T21">
            <v>32.666666666666664</v>
          </cell>
          <cell r="U21">
            <v>32.666666666666664</v>
          </cell>
          <cell r="V21">
            <v>2.6</v>
          </cell>
          <cell r="W21">
            <v>0</v>
          </cell>
          <cell r="X21">
            <v>8</v>
          </cell>
          <cell r="Y21">
            <v>2.4</v>
          </cell>
          <cell r="Z21">
            <v>3.2</v>
          </cell>
          <cell r="AA21" t="str">
            <v>нужно увеличить продажи</v>
          </cell>
          <cell r="AB21">
            <v>0</v>
          </cell>
          <cell r="AC21">
            <v>9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121</v>
          </cell>
          <cell r="E22">
            <v>27.5</v>
          </cell>
          <cell r="F22">
            <v>93.5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23</v>
          </cell>
          <cell r="K22">
            <v>4.5</v>
          </cell>
          <cell r="N22">
            <v>0</v>
          </cell>
          <cell r="O22">
            <v>5.5</v>
          </cell>
          <cell r="Q22">
            <v>0</v>
          </cell>
          <cell r="T22">
            <v>17</v>
          </cell>
          <cell r="U22">
            <v>17</v>
          </cell>
          <cell r="V22">
            <v>3.3</v>
          </cell>
          <cell r="W22">
            <v>7.7</v>
          </cell>
          <cell r="X22">
            <v>8.74</v>
          </cell>
          <cell r="Y22">
            <v>12.1</v>
          </cell>
          <cell r="Z22">
            <v>7.7</v>
          </cell>
          <cell r="AA22" t="str">
            <v>нужно увеличить продажи</v>
          </cell>
          <cell r="AB22">
            <v>0</v>
          </cell>
          <cell r="AC22">
            <v>5.5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32</v>
          </cell>
          <cell r="E23">
            <v>22</v>
          </cell>
          <cell r="F23">
            <v>5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22</v>
          </cell>
          <cell r="K23">
            <v>0</v>
          </cell>
          <cell r="N23">
            <v>162</v>
          </cell>
          <cell r="O23">
            <v>4.4000000000000004</v>
          </cell>
          <cell r="Q23">
            <v>0</v>
          </cell>
          <cell r="T23">
            <v>37.954545454545453</v>
          </cell>
          <cell r="U23">
            <v>37.954545454545453</v>
          </cell>
          <cell r="V23">
            <v>10.4</v>
          </cell>
          <cell r="W23">
            <v>5.8</v>
          </cell>
          <cell r="X23">
            <v>7.6</v>
          </cell>
          <cell r="Y23">
            <v>6.4</v>
          </cell>
          <cell r="Z23">
            <v>6.6</v>
          </cell>
          <cell r="AB23">
            <v>0</v>
          </cell>
          <cell r="AC23">
            <v>9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156</v>
          </cell>
          <cell r="E24">
            <v>16</v>
          </cell>
          <cell r="F24">
            <v>129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16</v>
          </cell>
          <cell r="K24">
            <v>0</v>
          </cell>
          <cell r="N24">
            <v>0</v>
          </cell>
          <cell r="O24">
            <v>3.2</v>
          </cell>
          <cell r="Q24">
            <v>0</v>
          </cell>
          <cell r="T24">
            <v>40.3125</v>
          </cell>
          <cell r="U24">
            <v>40.3125</v>
          </cell>
          <cell r="V24">
            <v>3.4</v>
          </cell>
          <cell r="W24">
            <v>2</v>
          </cell>
          <cell r="X24">
            <v>8</v>
          </cell>
          <cell r="Y24">
            <v>3.4</v>
          </cell>
          <cell r="Z24">
            <v>4.4000000000000004</v>
          </cell>
          <cell r="AA24" t="str">
            <v>нужно увеличить продажи</v>
          </cell>
          <cell r="AB24">
            <v>0</v>
          </cell>
          <cell r="AC24">
            <v>9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3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705</v>
          </cell>
          <cell r="D26">
            <v>336</v>
          </cell>
          <cell r="E26">
            <v>266</v>
          </cell>
          <cell r="F26">
            <v>730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269</v>
          </cell>
          <cell r="K26">
            <v>-3</v>
          </cell>
          <cell r="N26">
            <v>0</v>
          </cell>
          <cell r="O26">
            <v>53.2</v>
          </cell>
          <cell r="P26">
            <v>68</v>
          </cell>
          <cell r="Q26">
            <v>84</v>
          </cell>
          <cell r="T26">
            <v>15.300751879699247</v>
          </cell>
          <cell r="U26">
            <v>13.721804511278195</v>
          </cell>
          <cell r="V26">
            <v>50.6</v>
          </cell>
          <cell r="W26">
            <v>80.599999999999994</v>
          </cell>
          <cell r="X26">
            <v>93.8</v>
          </cell>
          <cell r="Y26">
            <v>65.400000000000006</v>
          </cell>
          <cell r="Z26">
            <v>68.599999999999994</v>
          </cell>
          <cell r="AA26" t="str">
            <v>сети</v>
          </cell>
          <cell r="AB26">
            <v>17</v>
          </cell>
          <cell r="AC26">
            <v>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263</v>
          </cell>
          <cell r="D27">
            <v>84</v>
          </cell>
          <cell r="E27">
            <v>130</v>
          </cell>
          <cell r="F27">
            <v>200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130</v>
          </cell>
          <cell r="K27">
            <v>0</v>
          </cell>
          <cell r="N27">
            <v>0</v>
          </cell>
          <cell r="O27">
            <v>26</v>
          </cell>
          <cell r="P27">
            <v>164</v>
          </cell>
          <cell r="Q27">
            <v>168</v>
          </cell>
          <cell r="T27">
            <v>14.153846153846153</v>
          </cell>
          <cell r="U27">
            <v>7.6923076923076925</v>
          </cell>
          <cell r="V27">
            <v>22</v>
          </cell>
          <cell r="W27">
            <v>29</v>
          </cell>
          <cell r="X27">
            <v>34.6</v>
          </cell>
          <cell r="Y27">
            <v>33.6</v>
          </cell>
          <cell r="Z27">
            <v>29</v>
          </cell>
          <cell r="AA27" t="str">
            <v>сети</v>
          </cell>
          <cell r="AB27">
            <v>41</v>
          </cell>
          <cell r="AC27">
            <v>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119</v>
          </cell>
          <cell r="D28">
            <v>84</v>
          </cell>
          <cell r="E28">
            <v>81</v>
          </cell>
          <cell r="F28">
            <v>109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81</v>
          </cell>
          <cell r="K28">
            <v>0</v>
          </cell>
          <cell r="N28">
            <v>168</v>
          </cell>
          <cell r="O28">
            <v>16.2</v>
          </cell>
          <cell r="Q28">
            <v>0</v>
          </cell>
          <cell r="T28">
            <v>17.098765432098766</v>
          </cell>
          <cell r="U28">
            <v>17.098765432098766</v>
          </cell>
          <cell r="V28">
            <v>25.2</v>
          </cell>
          <cell r="W28">
            <v>20.6</v>
          </cell>
          <cell r="X28">
            <v>26.8</v>
          </cell>
          <cell r="Y28">
            <v>22.8</v>
          </cell>
          <cell r="Z28">
            <v>26.4</v>
          </cell>
          <cell r="AA28" t="str">
            <v>сети</v>
          </cell>
          <cell r="AB28">
            <v>0</v>
          </cell>
          <cell r="AC28">
            <v>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102</v>
          </cell>
          <cell r="D29">
            <v>504</v>
          </cell>
          <cell r="E29">
            <v>228</v>
          </cell>
          <cell r="F29">
            <v>354</v>
          </cell>
          <cell r="G29">
            <v>1</v>
          </cell>
          <cell r="H29">
            <v>180</v>
          </cell>
          <cell r="I29" t="str">
            <v>матрица</v>
          </cell>
          <cell r="J29">
            <v>226</v>
          </cell>
          <cell r="K29">
            <v>2</v>
          </cell>
          <cell r="N29">
            <v>0</v>
          </cell>
          <cell r="O29">
            <v>45.6</v>
          </cell>
          <cell r="P29">
            <v>284.39999999999998</v>
          </cell>
          <cell r="Q29">
            <v>288</v>
          </cell>
          <cell r="T29">
            <v>14.078947368421051</v>
          </cell>
          <cell r="U29">
            <v>7.7631578947368416</v>
          </cell>
          <cell r="V29">
            <v>39.6</v>
          </cell>
          <cell r="W29">
            <v>54</v>
          </cell>
          <cell r="X29">
            <v>37.200000000000003</v>
          </cell>
          <cell r="Y29">
            <v>42</v>
          </cell>
          <cell r="Z29">
            <v>39.6</v>
          </cell>
          <cell r="AB29">
            <v>284.39999999999998</v>
          </cell>
          <cell r="AC29">
            <v>6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270</v>
          </cell>
          <cell r="D30">
            <v>168</v>
          </cell>
          <cell r="E30">
            <v>160</v>
          </cell>
          <cell r="F30">
            <v>256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160</v>
          </cell>
          <cell r="K30">
            <v>0</v>
          </cell>
          <cell r="N30">
            <v>0</v>
          </cell>
          <cell r="O30">
            <v>32</v>
          </cell>
          <cell r="P30">
            <v>192</v>
          </cell>
          <cell r="Q30">
            <v>168</v>
          </cell>
          <cell r="T30">
            <v>13.25</v>
          </cell>
          <cell r="U30">
            <v>8</v>
          </cell>
          <cell r="V30">
            <v>26.2</v>
          </cell>
          <cell r="W30">
            <v>28.4</v>
          </cell>
          <cell r="X30">
            <v>29.6</v>
          </cell>
          <cell r="Y30">
            <v>34.799999999999997</v>
          </cell>
          <cell r="Z30">
            <v>34.799999999999997</v>
          </cell>
          <cell r="AA30" t="str">
            <v>сети</v>
          </cell>
          <cell r="AB30">
            <v>48</v>
          </cell>
          <cell r="AC30">
            <v>12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C31">
            <v>479</v>
          </cell>
          <cell r="D31">
            <v>168</v>
          </cell>
          <cell r="E31">
            <v>220</v>
          </cell>
          <cell r="F31">
            <v>387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220</v>
          </cell>
          <cell r="K31">
            <v>0</v>
          </cell>
          <cell r="O31">
            <v>44</v>
          </cell>
          <cell r="T31">
            <v>8.795454545454545</v>
          </cell>
          <cell r="U31">
            <v>8.795454545454545</v>
          </cell>
          <cell r="V31">
            <v>49.6</v>
          </cell>
          <cell r="W31">
            <v>52.4</v>
          </cell>
          <cell r="X31">
            <v>63</v>
          </cell>
          <cell r="Y31">
            <v>43.4</v>
          </cell>
          <cell r="Z31">
            <v>50.6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220</v>
          </cell>
          <cell r="F32">
            <v>387</v>
          </cell>
          <cell r="G32">
            <v>0.25</v>
          </cell>
          <cell r="H32">
            <v>365</v>
          </cell>
          <cell r="I32" t="str">
            <v>матрица</v>
          </cell>
          <cell r="K32">
            <v>220</v>
          </cell>
          <cell r="N32">
            <v>168</v>
          </cell>
          <cell r="O32">
            <v>44</v>
          </cell>
          <cell r="P32">
            <v>105</v>
          </cell>
          <cell r="Q32">
            <v>168</v>
          </cell>
          <cell r="T32">
            <v>16.431818181818183</v>
          </cell>
          <cell r="U32">
            <v>12.613636363636363</v>
          </cell>
          <cell r="V32">
            <v>49.6</v>
          </cell>
          <cell r="W32">
            <v>52.4</v>
          </cell>
          <cell r="X32">
            <v>63</v>
          </cell>
          <cell r="Y32">
            <v>43.4</v>
          </cell>
          <cell r="Z32">
            <v>50.6</v>
          </cell>
          <cell r="AA32" t="str">
            <v>есть дубль</v>
          </cell>
          <cell r="AB32">
            <v>26.25</v>
          </cell>
          <cell r="AC32">
            <v>12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354</v>
          </cell>
          <cell r="D33">
            <v>168</v>
          </cell>
          <cell r="E33">
            <v>173</v>
          </cell>
          <cell r="F33">
            <v>321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173</v>
          </cell>
          <cell r="K33">
            <v>0</v>
          </cell>
          <cell r="N33">
            <v>168</v>
          </cell>
          <cell r="O33">
            <v>34.6</v>
          </cell>
          <cell r="Q33">
            <v>0</v>
          </cell>
          <cell r="T33">
            <v>14.132947976878611</v>
          </cell>
          <cell r="U33">
            <v>14.132947976878611</v>
          </cell>
          <cell r="V33">
            <v>39.200000000000003</v>
          </cell>
          <cell r="W33">
            <v>42.6</v>
          </cell>
          <cell r="X33">
            <v>54.4</v>
          </cell>
          <cell r="Y33">
            <v>36.200000000000003</v>
          </cell>
          <cell r="Z33">
            <v>35.200000000000003</v>
          </cell>
          <cell r="AA33" t="str">
            <v>сети</v>
          </cell>
          <cell r="AB33">
            <v>0</v>
          </cell>
          <cell r="AC33">
            <v>12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51</v>
          </cell>
          <cell r="D34">
            <v>84</v>
          </cell>
          <cell r="E34">
            <v>91</v>
          </cell>
          <cell r="F34">
            <v>41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90</v>
          </cell>
          <cell r="K34">
            <v>1</v>
          </cell>
          <cell r="N34">
            <v>168</v>
          </cell>
          <cell r="O34">
            <v>18.2</v>
          </cell>
          <cell r="P34">
            <v>45.799999999999983</v>
          </cell>
          <cell r="Q34">
            <v>84</v>
          </cell>
          <cell r="T34">
            <v>16.098901098901099</v>
          </cell>
          <cell r="U34">
            <v>11.483516483516484</v>
          </cell>
          <cell r="V34">
            <v>19.399999999999999</v>
          </cell>
          <cell r="W34">
            <v>14.6</v>
          </cell>
          <cell r="X34">
            <v>10.199999999999999</v>
          </cell>
          <cell r="Y34">
            <v>16.8</v>
          </cell>
          <cell r="Z34">
            <v>13</v>
          </cell>
          <cell r="AA34" t="str">
            <v>сети</v>
          </cell>
          <cell r="AB34">
            <v>11.449999999999996</v>
          </cell>
          <cell r="AC34">
            <v>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272</v>
          </cell>
          <cell r="D35">
            <v>168</v>
          </cell>
          <cell r="E35">
            <v>86</v>
          </cell>
          <cell r="F35">
            <v>346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86</v>
          </cell>
          <cell r="K35">
            <v>0</v>
          </cell>
          <cell r="N35">
            <v>0</v>
          </cell>
          <cell r="O35">
            <v>17.2</v>
          </cell>
          <cell r="Q35">
            <v>0</v>
          </cell>
          <cell r="T35">
            <v>20.116279069767444</v>
          </cell>
          <cell r="U35">
            <v>20.116279069767444</v>
          </cell>
          <cell r="V35">
            <v>20.8</v>
          </cell>
          <cell r="W35">
            <v>29.2</v>
          </cell>
          <cell r="X35">
            <v>32.799999999999997</v>
          </cell>
          <cell r="Y35">
            <v>23.2</v>
          </cell>
          <cell r="Z35">
            <v>37.799999999999997</v>
          </cell>
          <cell r="AA35" t="str">
            <v>нужно увеличить продажи / сети</v>
          </cell>
          <cell r="AB35">
            <v>0</v>
          </cell>
          <cell r="AC35">
            <v>12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8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8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214</v>
          </cell>
          <cell r="D39">
            <v>192</v>
          </cell>
          <cell r="E39">
            <v>141</v>
          </cell>
          <cell r="F39">
            <v>238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143</v>
          </cell>
          <cell r="K39">
            <v>-2</v>
          </cell>
          <cell r="N39">
            <v>0</v>
          </cell>
          <cell r="O39">
            <v>28.2</v>
          </cell>
          <cell r="P39">
            <v>156.80000000000001</v>
          </cell>
          <cell r="Q39">
            <v>192</v>
          </cell>
          <cell r="T39">
            <v>15.24822695035461</v>
          </cell>
          <cell r="U39">
            <v>8.4397163120567384</v>
          </cell>
          <cell r="V39">
            <v>20.2</v>
          </cell>
          <cell r="W39">
            <v>29</v>
          </cell>
          <cell r="X39">
            <v>30.6</v>
          </cell>
          <cell r="Y39">
            <v>9.4</v>
          </cell>
          <cell r="Z39">
            <v>21</v>
          </cell>
          <cell r="AA39" t="str">
            <v>сети</v>
          </cell>
          <cell r="AB39">
            <v>117.60000000000001</v>
          </cell>
          <cell r="AC39">
            <v>8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16</v>
          </cell>
        </row>
        <row r="41">
          <cell r="A41" t="str">
            <v>Пельмени Бигбули #МЕГАВКУСИЩЕ с сочной грудинкой  ТМ Горячая штучка  флоу-пак сфера 0,7 кг.  Поком</v>
          </cell>
          <cell r="B41" t="str">
            <v>шт</v>
          </cell>
          <cell r="D41">
            <v>120</v>
          </cell>
          <cell r="E41">
            <v>120</v>
          </cell>
          <cell r="G41">
            <v>0.7</v>
          </cell>
          <cell r="H41">
            <v>180</v>
          </cell>
          <cell r="I41" t="str">
            <v>матрица</v>
          </cell>
          <cell r="J41">
            <v>145</v>
          </cell>
          <cell r="K41">
            <v>-25</v>
          </cell>
          <cell r="O41">
            <v>24</v>
          </cell>
          <cell r="P41">
            <v>336</v>
          </cell>
          <cell r="Q41">
            <v>360</v>
          </cell>
          <cell r="T41">
            <v>15</v>
          </cell>
          <cell r="U41">
            <v>0</v>
          </cell>
          <cell r="AB41">
            <v>235.2</v>
          </cell>
          <cell r="AC41">
            <v>10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16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557</v>
          </cell>
          <cell r="E43">
            <v>229</v>
          </cell>
          <cell r="F43">
            <v>317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233</v>
          </cell>
          <cell r="K43">
            <v>-4</v>
          </cell>
          <cell r="N43">
            <v>0</v>
          </cell>
          <cell r="O43">
            <v>45.8</v>
          </cell>
          <cell r="P43">
            <v>324.19999999999993</v>
          </cell>
          <cell r="Q43">
            <v>288</v>
          </cell>
          <cell r="T43">
            <v>13.209606986899564</v>
          </cell>
          <cell r="U43">
            <v>6.9213973799126638</v>
          </cell>
          <cell r="V43">
            <v>34.6</v>
          </cell>
          <cell r="W43">
            <v>45.2</v>
          </cell>
          <cell r="X43">
            <v>70.2</v>
          </cell>
          <cell r="Y43">
            <v>42</v>
          </cell>
          <cell r="Z43">
            <v>48.8</v>
          </cell>
          <cell r="AA43" t="str">
            <v>сети</v>
          </cell>
          <cell r="AB43">
            <v>291.77999999999997</v>
          </cell>
          <cell r="AC43">
            <v>8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507</v>
          </cell>
          <cell r="E44">
            <v>159</v>
          </cell>
          <cell r="F44">
            <v>332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162</v>
          </cell>
          <cell r="K44">
            <v>-3</v>
          </cell>
          <cell r="N44">
            <v>96</v>
          </cell>
          <cell r="O44">
            <v>31.8</v>
          </cell>
          <cell r="P44">
            <v>49</v>
          </cell>
          <cell r="Q44">
            <v>96</v>
          </cell>
          <cell r="T44">
            <v>16.477987421383649</v>
          </cell>
          <cell r="U44">
            <v>13.459119496855346</v>
          </cell>
          <cell r="V44">
            <v>41.2</v>
          </cell>
          <cell r="W44">
            <v>34</v>
          </cell>
          <cell r="X44">
            <v>58.8</v>
          </cell>
          <cell r="Y44">
            <v>47.6</v>
          </cell>
          <cell r="Z44">
            <v>32.6</v>
          </cell>
          <cell r="AA44" t="str">
            <v>сети</v>
          </cell>
          <cell r="AB44">
            <v>44.1</v>
          </cell>
          <cell r="AC44">
            <v>8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D45">
            <v>192</v>
          </cell>
          <cell r="E45">
            <v>12</v>
          </cell>
          <cell r="F45">
            <v>180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12</v>
          </cell>
          <cell r="K45">
            <v>0</v>
          </cell>
          <cell r="O45">
            <v>2.4</v>
          </cell>
          <cell r="Q45">
            <v>0</v>
          </cell>
          <cell r="T45">
            <v>75</v>
          </cell>
          <cell r="U45">
            <v>75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новинка</v>
          </cell>
          <cell r="AB45">
            <v>0</v>
          </cell>
          <cell r="AC45">
            <v>16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671</v>
          </cell>
          <cell r="E46">
            <v>349</v>
          </cell>
          <cell r="F46">
            <v>301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353</v>
          </cell>
          <cell r="K46">
            <v>-4</v>
          </cell>
          <cell r="O46">
            <v>69.8</v>
          </cell>
          <cell r="T46">
            <v>4.3123209169054446</v>
          </cell>
          <cell r="U46">
            <v>4.3123209169054446</v>
          </cell>
          <cell r="V46">
            <v>55.8</v>
          </cell>
          <cell r="W46">
            <v>64.400000000000006</v>
          </cell>
          <cell r="X46">
            <v>88</v>
          </cell>
          <cell r="Y46">
            <v>71.400000000000006</v>
          </cell>
          <cell r="Z46">
            <v>51.2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326</v>
          </cell>
          <cell r="E47">
            <v>79</v>
          </cell>
          <cell r="F47">
            <v>229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83</v>
          </cell>
          <cell r="K47">
            <v>-4</v>
          </cell>
          <cell r="O47">
            <v>15.8</v>
          </cell>
          <cell r="T47">
            <v>14.493670886075948</v>
          </cell>
          <cell r="U47">
            <v>14.493670886075948</v>
          </cell>
          <cell r="V47">
            <v>13.8</v>
          </cell>
          <cell r="W47">
            <v>17.399999999999999</v>
          </cell>
          <cell r="X47">
            <v>37.799999999999997</v>
          </cell>
          <cell r="Y47">
            <v>15.2</v>
          </cell>
          <cell r="Z47">
            <v>7.8</v>
          </cell>
          <cell r="AA47" t="str">
            <v>нужно увеличить продажи / 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820</v>
          </cell>
          <cell r="D48">
            <v>780</v>
          </cell>
          <cell r="E48">
            <v>630</v>
          </cell>
          <cell r="F48">
            <v>840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635</v>
          </cell>
          <cell r="K48">
            <v>-5</v>
          </cell>
          <cell r="N48">
            <v>240</v>
          </cell>
          <cell r="O48">
            <v>126</v>
          </cell>
          <cell r="P48">
            <v>684</v>
          </cell>
          <cell r="Q48">
            <v>660</v>
          </cell>
          <cell r="T48">
            <v>13.80952380952381</v>
          </cell>
          <cell r="U48">
            <v>8.5714285714285712</v>
          </cell>
          <cell r="V48">
            <v>111</v>
          </cell>
          <cell r="W48">
            <v>140</v>
          </cell>
          <cell r="X48">
            <v>142</v>
          </cell>
          <cell r="Y48">
            <v>125</v>
          </cell>
          <cell r="Z48">
            <v>122</v>
          </cell>
          <cell r="AB48">
            <v>684</v>
          </cell>
          <cell r="AC48">
            <v>5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D49">
            <v>192</v>
          </cell>
          <cell r="E49">
            <v>8</v>
          </cell>
          <cell r="F49">
            <v>184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8</v>
          </cell>
          <cell r="K49">
            <v>0</v>
          </cell>
          <cell r="O49">
            <v>1.6</v>
          </cell>
          <cell r="Q49">
            <v>0</v>
          </cell>
          <cell r="T49">
            <v>115</v>
          </cell>
          <cell r="U49">
            <v>115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16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D50">
            <v>120</v>
          </cell>
          <cell r="E50">
            <v>10</v>
          </cell>
          <cell r="F50">
            <v>110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</v>
          </cell>
          <cell r="K50">
            <v>2</v>
          </cell>
          <cell r="O50">
            <v>2</v>
          </cell>
          <cell r="Q50">
            <v>0</v>
          </cell>
          <cell r="T50">
            <v>55</v>
          </cell>
          <cell r="U50">
            <v>55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0</v>
          </cell>
          <cell r="AC50">
            <v>10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1289</v>
          </cell>
          <cell r="E51">
            <v>842</v>
          </cell>
          <cell r="F51">
            <v>227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847</v>
          </cell>
          <cell r="K51">
            <v>-5</v>
          </cell>
          <cell r="O51">
            <v>168.4</v>
          </cell>
          <cell r="T51">
            <v>1.347980997624703</v>
          </cell>
          <cell r="U51">
            <v>1.347980997624703</v>
          </cell>
          <cell r="V51">
            <v>144</v>
          </cell>
          <cell r="W51">
            <v>189.6</v>
          </cell>
          <cell r="X51">
            <v>197</v>
          </cell>
          <cell r="Y51">
            <v>181.2</v>
          </cell>
          <cell r="Z51">
            <v>179.6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312</v>
          </cell>
          <cell r="E52">
            <v>167</v>
          </cell>
          <cell r="F52">
            <v>134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171</v>
          </cell>
          <cell r="K52">
            <v>-4</v>
          </cell>
          <cell r="O52">
            <v>33.4</v>
          </cell>
          <cell r="T52">
            <v>4.0119760479041915</v>
          </cell>
          <cell r="U52">
            <v>4.0119760479041915</v>
          </cell>
          <cell r="V52">
            <v>35.4</v>
          </cell>
          <cell r="W52">
            <v>30.2</v>
          </cell>
          <cell r="X52">
            <v>52</v>
          </cell>
          <cell r="Y52">
            <v>35</v>
          </cell>
          <cell r="Z52">
            <v>23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D53">
            <v>192</v>
          </cell>
          <cell r="E53">
            <v>8</v>
          </cell>
          <cell r="F53">
            <v>184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8</v>
          </cell>
          <cell r="K53">
            <v>0</v>
          </cell>
          <cell r="O53">
            <v>1.6</v>
          </cell>
          <cell r="Q53">
            <v>0</v>
          </cell>
          <cell r="T53">
            <v>115</v>
          </cell>
          <cell r="U53">
            <v>115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D54">
            <v>120</v>
          </cell>
          <cell r="E54">
            <v>10</v>
          </cell>
          <cell r="F54">
            <v>110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8</v>
          </cell>
          <cell r="K54">
            <v>2</v>
          </cell>
          <cell r="O54">
            <v>2</v>
          </cell>
          <cell r="Q54">
            <v>0</v>
          </cell>
          <cell r="T54">
            <v>55</v>
          </cell>
          <cell r="U54">
            <v>55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0</v>
          </cell>
          <cell r="AC54">
            <v>10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22</v>
          </cell>
          <cell r="E55">
            <v>20</v>
          </cell>
          <cell r="G55">
            <v>0</v>
          </cell>
          <cell r="H55">
            <v>180</v>
          </cell>
          <cell r="I55" t="str">
            <v>не в матрице</v>
          </cell>
          <cell r="J55">
            <v>25</v>
          </cell>
          <cell r="K55">
            <v>-5</v>
          </cell>
          <cell r="O55">
            <v>4</v>
          </cell>
          <cell r="T55">
            <v>0</v>
          </cell>
          <cell r="U55">
            <v>0</v>
          </cell>
          <cell r="V55">
            <v>7</v>
          </cell>
          <cell r="W55">
            <v>14.2</v>
          </cell>
          <cell r="X55">
            <v>11</v>
          </cell>
          <cell r="Y55">
            <v>12.6</v>
          </cell>
          <cell r="Z55">
            <v>11.8</v>
          </cell>
          <cell r="AA55" t="str">
            <v>вывод</v>
          </cell>
          <cell r="AB55">
            <v>0</v>
          </cell>
          <cell r="AC55">
            <v>0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58</v>
          </cell>
          <cell r="D56">
            <v>840</v>
          </cell>
          <cell r="E56">
            <v>220</v>
          </cell>
          <cell r="F56">
            <v>620</v>
          </cell>
          <cell r="G56">
            <v>0.7</v>
          </cell>
          <cell r="H56">
            <v>180</v>
          </cell>
          <cell r="I56" t="str">
            <v>матрица / Общий прайс</v>
          </cell>
          <cell r="J56">
            <v>220</v>
          </cell>
          <cell r="K56">
            <v>0</v>
          </cell>
          <cell r="N56">
            <v>0</v>
          </cell>
          <cell r="O56">
            <v>44</v>
          </cell>
          <cell r="Q56">
            <v>0</v>
          </cell>
          <cell r="T56">
            <v>14.090909090909092</v>
          </cell>
          <cell r="U56">
            <v>14.090909090909092</v>
          </cell>
          <cell r="V56">
            <v>50.4</v>
          </cell>
          <cell r="W56">
            <v>74.8</v>
          </cell>
          <cell r="X56">
            <v>37.200000000000003</v>
          </cell>
          <cell r="Y56">
            <v>22.8</v>
          </cell>
          <cell r="Z56">
            <v>45.4</v>
          </cell>
          <cell r="AB56">
            <v>0</v>
          </cell>
          <cell r="AC56">
            <v>10</v>
          </cell>
        </row>
        <row r="57">
          <cell r="A57" t="str">
            <v>Пельмени Жемчужные ТМ Зареченские ТС Зареченские продукты флоу-пак сфера 1,0 кг.  Поком</v>
          </cell>
          <cell r="B57" t="str">
            <v>шт</v>
          </cell>
          <cell r="C57">
            <v>77</v>
          </cell>
          <cell r="E57">
            <v>47</v>
          </cell>
          <cell r="F57">
            <v>30</v>
          </cell>
          <cell r="G57">
            <v>1</v>
          </cell>
          <cell r="H57">
            <v>180</v>
          </cell>
          <cell r="I57" t="str">
            <v>Общий прайс</v>
          </cell>
          <cell r="J57">
            <v>45</v>
          </cell>
          <cell r="K57">
            <v>2</v>
          </cell>
          <cell r="N57">
            <v>72</v>
          </cell>
          <cell r="O57">
            <v>9.4</v>
          </cell>
          <cell r="P57">
            <v>39</v>
          </cell>
          <cell r="Q57">
            <v>72</v>
          </cell>
          <cell r="T57">
            <v>18.51063829787234</v>
          </cell>
          <cell r="U57">
            <v>10.851063829787234</v>
          </cell>
          <cell r="V57">
            <v>7.2</v>
          </cell>
          <cell r="W57">
            <v>6.4</v>
          </cell>
          <cell r="X57">
            <v>9.6</v>
          </cell>
          <cell r="Y57">
            <v>10.4</v>
          </cell>
          <cell r="Z57">
            <v>11</v>
          </cell>
          <cell r="AB57">
            <v>39</v>
          </cell>
          <cell r="AC57">
            <v>6</v>
          </cell>
        </row>
        <row r="58">
          <cell r="A58" t="str">
            <v>Пельмени Медвежьи ушки с фермерскими сливками ТМ Стародв флоу-пак классическая форма 0,7 кг.  Поком</v>
          </cell>
          <cell r="B58" t="str">
            <v>шт</v>
          </cell>
          <cell r="C58">
            <v>55</v>
          </cell>
          <cell r="E58">
            <v>37</v>
          </cell>
          <cell r="F58">
            <v>7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49</v>
          </cell>
          <cell r="K58">
            <v>-12</v>
          </cell>
          <cell r="N58">
            <v>96</v>
          </cell>
          <cell r="O58">
            <v>7.4</v>
          </cell>
          <cell r="Q58">
            <v>0</v>
          </cell>
          <cell r="T58">
            <v>13.918918918918918</v>
          </cell>
          <cell r="U58">
            <v>13.918918918918918</v>
          </cell>
          <cell r="V58">
            <v>6.6</v>
          </cell>
          <cell r="W58">
            <v>6.4</v>
          </cell>
          <cell r="X58">
            <v>7.4</v>
          </cell>
          <cell r="Y58">
            <v>9.8000000000000007</v>
          </cell>
          <cell r="Z58">
            <v>11</v>
          </cell>
          <cell r="AA58" t="str">
            <v>сети</v>
          </cell>
          <cell r="AB58">
            <v>0</v>
          </cell>
          <cell r="AC58">
            <v>8</v>
          </cell>
        </row>
        <row r="59">
          <cell r="A59" t="str">
            <v>Пельмени Медвежьи ушки с фермерской свининой и говядиной Большие флоу-пак класс 0,7 кг  Поком</v>
          </cell>
          <cell r="B59" t="str">
            <v>шт</v>
          </cell>
          <cell r="C59">
            <v>44</v>
          </cell>
          <cell r="D59">
            <v>96</v>
          </cell>
          <cell r="E59">
            <v>21</v>
          </cell>
          <cell r="F59">
            <v>114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23</v>
          </cell>
          <cell r="K59">
            <v>-2</v>
          </cell>
          <cell r="N59">
            <v>0</v>
          </cell>
          <cell r="O59">
            <v>4.2</v>
          </cell>
          <cell r="Q59">
            <v>0</v>
          </cell>
          <cell r="T59">
            <v>27.142857142857142</v>
          </cell>
          <cell r="U59">
            <v>27.142857142857142</v>
          </cell>
          <cell r="V59">
            <v>0.6</v>
          </cell>
          <cell r="W59">
            <v>4.5999999999999996</v>
          </cell>
          <cell r="X59">
            <v>3</v>
          </cell>
          <cell r="Y59">
            <v>3</v>
          </cell>
          <cell r="Z59">
            <v>5.6</v>
          </cell>
          <cell r="AA59" t="str">
            <v>нужно увеличить продажи / сети</v>
          </cell>
          <cell r="AB59">
            <v>0</v>
          </cell>
          <cell r="AC59">
            <v>8</v>
          </cell>
        </row>
        <row r="60">
          <cell r="A60" t="str">
            <v>Пельмени Медвежьи ушки с фермерской свининой и говядиной Малые флоу-пак классическая 0,7 кг  Поком</v>
          </cell>
          <cell r="B60" t="str">
            <v>шт</v>
          </cell>
          <cell r="C60">
            <v>70</v>
          </cell>
          <cell r="E60">
            <v>14</v>
          </cell>
          <cell r="F60">
            <v>43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14</v>
          </cell>
          <cell r="K60">
            <v>0</v>
          </cell>
          <cell r="N60">
            <v>0</v>
          </cell>
          <cell r="O60">
            <v>2.8</v>
          </cell>
          <cell r="Q60">
            <v>0</v>
          </cell>
          <cell r="T60">
            <v>15.357142857142858</v>
          </cell>
          <cell r="U60">
            <v>15.357142857142858</v>
          </cell>
          <cell r="V60">
            <v>4.2</v>
          </cell>
          <cell r="W60">
            <v>1.4</v>
          </cell>
          <cell r="X60">
            <v>3.4</v>
          </cell>
          <cell r="Y60">
            <v>3.4</v>
          </cell>
          <cell r="Z60">
            <v>7.6</v>
          </cell>
          <cell r="AA60" t="str">
            <v>нужно увеличить продажи!!! / сети</v>
          </cell>
          <cell r="AB60">
            <v>0</v>
          </cell>
          <cell r="AC60">
            <v>8</v>
          </cell>
        </row>
        <row r="61">
          <cell r="A61" t="str">
            <v>Пельмени Мясорубские ТМ Стародворье фоу-пак равиоли 0,7 кг.  Поком</v>
          </cell>
          <cell r="B61" t="str">
            <v>шт</v>
          </cell>
          <cell r="C61">
            <v>754</v>
          </cell>
          <cell r="D61">
            <v>192</v>
          </cell>
          <cell r="E61">
            <v>390</v>
          </cell>
          <cell r="F61">
            <v>457</v>
          </cell>
          <cell r="G61">
            <v>0.7</v>
          </cell>
          <cell r="H61">
            <v>180</v>
          </cell>
          <cell r="I61" t="str">
            <v>матрица</v>
          </cell>
          <cell r="J61">
            <v>391</v>
          </cell>
          <cell r="K61">
            <v>-1</v>
          </cell>
          <cell r="N61">
            <v>0</v>
          </cell>
          <cell r="O61">
            <v>78</v>
          </cell>
          <cell r="P61">
            <v>635</v>
          </cell>
          <cell r="Q61">
            <v>672</v>
          </cell>
          <cell r="T61">
            <v>14.474358974358974</v>
          </cell>
          <cell r="U61">
            <v>5.8589743589743586</v>
          </cell>
          <cell r="V61">
            <v>60.6</v>
          </cell>
          <cell r="W61">
            <v>78.400000000000006</v>
          </cell>
          <cell r="X61">
            <v>96</v>
          </cell>
          <cell r="Y61">
            <v>63.8</v>
          </cell>
          <cell r="Z61">
            <v>72.8</v>
          </cell>
          <cell r="AA61" t="str">
            <v>сети</v>
          </cell>
          <cell r="AB61">
            <v>444.5</v>
          </cell>
          <cell r="AC61">
            <v>8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224</v>
          </cell>
          <cell r="E62">
            <v>67</v>
          </cell>
          <cell r="F62">
            <v>145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69</v>
          </cell>
          <cell r="K62">
            <v>-2</v>
          </cell>
          <cell r="N62">
            <v>0</v>
          </cell>
          <cell r="O62">
            <v>13.4</v>
          </cell>
          <cell r="P62">
            <v>56</v>
          </cell>
          <cell r="Q62">
            <v>96</v>
          </cell>
          <cell r="T62">
            <v>17.985074626865671</v>
          </cell>
          <cell r="U62">
            <v>10.82089552238806</v>
          </cell>
          <cell r="V62">
            <v>8.8000000000000007</v>
          </cell>
          <cell r="W62">
            <v>12</v>
          </cell>
          <cell r="X62">
            <v>19.8</v>
          </cell>
          <cell r="Y62">
            <v>3.6</v>
          </cell>
          <cell r="Z62">
            <v>12.2</v>
          </cell>
          <cell r="AA62" t="str">
            <v>нужно увеличить продажи / сети</v>
          </cell>
          <cell r="AB62">
            <v>50.4</v>
          </cell>
          <cell r="AC62">
            <v>8</v>
          </cell>
        </row>
        <row r="63">
          <cell r="A63" t="str">
            <v>Пельмени Отборные с говядиной 0,9 кг НОВА ТМ Стародворье ТС Медвежье ушко  ПОКОМ</v>
          </cell>
          <cell r="B63" t="str">
            <v>шт</v>
          </cell>
          <cell r="C63">
            <v>198</v>
          </cell>
          <cell r="E63">
            <v>66</v>
          </cell>
          <cell r="F63">
            <v>121</v>
          </cell>
          <cell r="G63">
            <v>0.9</v>
          </cell>
          <cell r="H63">
            <v>180</v>
          </cell>
          <cell r="I63" t="str">
            <v>матрица</v>
          </cell>
          <cell r="J63">
            <v>68</v>
          </cell>
          <cell r="K63">
            <v>-2</v>
          </cell>
          <cell r="N63">
            <v>0</v>
          </cell>
          <cell r="O63">
            <v>13.2</v>
          </cell>
          <cell r="P63">
            <v>63.799999999999983</v>
          </cell>
          <cell r="Q63">
            <v>96</v>
          </cell>
          <cell r="T63">
            <v>16.439393939393941</v>
          </cell>
          <cell r="U63">
            <v>9.1666666666666679</v>
          </cell>
          <cell r="V63">
            <v>6</v>
          </cell>
          <cell r="W63">
            <v>11.6</v>
          </cell>
          <cell r="X63">
            <v>17.399999999999999</v>
          </cell>
          <cell r="Y63">
            <v>9.8000000000000007</v>
          </cell>
          <cell r="Z63">
            <v>7.8</v>
          </cell>
          <cell r="AB63">
            <v>57.419999999999987</v>
          </cell>
          <cell r="AC63">
            <v>8</v>
          </cell>
        </row>
        <row r="64">
          <cell r="A64" t="str">
            <v>Пельмени С говядиной и свининой, ВЕС, ТМ Славница сфера пуговки  ПОКОМ</v>
          </cell>
          <cell r="B64" t="str">
            <v>кг</v>
          </cell>
          <cell r="C64">
            <v>925</v>
          </cell>
          <cell r="D64">
            <v>1020</v>
          </cell>
          <cell r="E64">
            <v>860</v>
          </cell>
          <cell r="F64">
            <v>940</v>
          </cell>
          <cell r="G64">
            <v>1</v>
          </cell>
          <cell r="H64">
            <v>180</v>
          </cell>
          <cell r="I64" t="str">
            <v>матрица</v>
          </cell>
          <cell r="J64">
            <v>855</v>
          </cell>
          <cell r="K64">
            <v>5</v>
          </cell>
          <cell r="N64">
            <v>360</v>
          </cell>
          <cell r="O64">
            <v>172</v>
          </cell>
          <cell r="P64">
            <v>1108</v>
          </cell>
          <cell r="Q64">
            <v>1080</v>
          </cell>
          <cell r="T64">
            <v>13.837209302325581</v>
          </cell>
          <cell r="U64">
            <v>7.558139534883721</v>
          </cell>
          <cell r="V64">
            <v>156</v>
          </cell>
          <cell r="W64">
            <v>173</v>
          </cell>
          <cell r="X64">
            <v>172</v>
          </cell>
          <cell r="Y64">
            <v>167</v>
          </cell>
          <cell r="Z64">
            <v>166</v>
          </cell>
          <cell r="AB64">
            <v>1108</v>
          </cell>
          <cell r="AC64">
            <v>5</v>
          </cell>
        </row>
        <row r="65">
          <cell r="A65" t="str">
            <v>Пельмени Со свининой и говядиной ТМ Особый рецепт Любимая ложка 1,0 кг  ПОКОМ</v>
          </cell>
          <cell r="B65" t="str">
            <v>шт</v>
          </cell>
          <cell r="C65">
            <v>344</v>
          </cell>
          <cell r="E65">
            <v>215</v>
          </cell>
          <cell r="F65">
            <v>109</v>
          </cell>
          <cell r="G65">
            <v>1</v>
          </cell>
          <cell r="H65">
            <v>180</v>
          </cell>
          <cell r="I65" t="str">
            <v>матрица</v>
          </cell>
          <cell r="J65">
            <v>215</v>
          </cell>
          <cell r="K65">
            <v>0</v>
          </cell>
          <cell r="N65">
            <v>0</v>
          </cell>
          <cell r="O65">
            <v>43</v>
          </cell>
          <cell r="P65">
            <v>493</v>
          </cell>
          <cell r="Q65">
            <v>480</v>
          </cell>
          <cell r="T65">
            <v>13.697674418604651</v>
          </cell>
          <cell r="U65">
            <v>2.5348837209302326</v>
          </cell>
          <cell r="V65">
            <v>19.399999999999999</v>
          </cell>
          <cell r="W65">
            <v>26.2</v>
          </cell>
          <cell r="X65">
            <v>41.4</v>
          </cell>
          <cell r="Y65">
            <v>24.6</v>
          </cell>
          <cell r="Z65">
            <v>27.4</v>
          </cell>
          <cell r="AB65">
            <v>493</v>
          </cell>
          <cell r="AC65">
            <v>5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8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8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3.7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625</v>
          </cell>
          <cell r="D70">
            <v>840</v>
          </cell>
          <cell r="E70">
            <v>421</v>
          </cell>
          <cell r="F70">
            <v>987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424</v>
          </cell>
          <cell r="K70">
            <v>-3</v>
          </cell>
          <cell r="N70">
            <v>0</v>
          </cell>
          <cell r="O70">
            <v>84.2</v>
          </cell>
          <cell r="P70">
            <v>191.79999999999995</v>
          </cell>
          <cell r="Q70">
            <v>168</v>
          </cell>
          <cell r="T70">
            <v>13.717339667458432</v>
          </cell>
          <cell r="U70">
            <v>11.722090261282659</v>
          </cell>
          <cell r="V70">
            <v>87.8</v>
          </cell>
          <cell r="W70">
            <v>120.8</v>
          </cell>
          <cell r="X70">
            <v>114.6</v>
          </cell>
          <cell r="Y70">
            <v>68.400000000000006</v>
          </cell>
          <cell r="Z70">
            <v>98.8</v>
          </cell>
          <cell r="AA70" t="str">
            <v>сети</v>
          </cell>
          <cell r="AB70">
            <v>47.949999999999989</v>
          </cell>
          <cell r="AC70">
            <v>12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483</v>
          </cell>
          <cell r="D71">
            <v>168</v>
          </cell>
          <cell r="E71">
            <v>307</v>
          </cell>
          <cell r="F71">
            <v>260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308</v>
          </cell>
          <cell r="K71">
            <v>-1</v>
          </cell>
          <cell r="N71">
            <v>504</v>
          </cell>
          <cell r="O71">
            <v>61.4</v>
          </cell>
          <cell r="P71">
            <v>95.600000000000023</v>
          </cell>
          <cell r="Q71">
            <v>168</v>
          </cell>
          <cell r="T71">
            <v>15.17915309446254</v>
          </cell>
          <cell r="U71">
            <v>12.44299674267101</v>
          </cell>
          <cell r="V71">
            <v>82.4</v>
          </cell>
          <cell r="W71">
            <v>59.2</v>
          </cell>
          <cell r="X71">
            <v>72</v>
          </cell>
          <cell r="Y71">
            <v>99.8</v>
          </cell>
          <cell r="Z71">
            <v>98.2</v>
          </cell>
          <cell r="AA71" t="str">
            <v>сети</v>
          </cell>
          <cell r="AB71">
            <v>28.680000000000007</v>
          </cell>
          <cell r="AC71">
            <v>12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88.2</v>
          </cell>
          <cell r="D72">
            <v>129.6</v>
          </cell>
          <cell r="E72">
            <v>95.4</v>
          </cell>
          <cell r="F72">
            <v>95.4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95.5</v>
          </cell>
          <cell r="K72">
            <v>-9.9999999999994316E-2</v>
          </cell>
          <cell r="N72">
            <v>0</v>
          </cell>
          <cell r="O72">
            <v>19.080000000000002</v>
          </cell>
          <cell r="P72">
            <v>171.72</v>
          </cell>
          <cell r="Q72">
            <v>162</v>
          </cell>
          <cell r="T72">
            <v>13.490566037735846</v>
          </cell>
          <cell r="U72">
            <v>5</v>
          </cell>
          <cell r="V72">
            <v>12.6</v>
          </cell>
          <cell r="W72">
            <v>17.28</v>
          </cell>
          <cell r="X72">
            <v>15.12</v>
          </cell>
          <cell r="Y72">
            <v>13.32</v>
          </cell>
          <cell r="Z72">
            <v>2.88</v>
          </cell>
          <cell r="AB72">
            <v>171.72</v>
          </cell>
          <cell r="AC72">
            <v>1.8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391</v>
          </cell>
          <cell r="D73">
            <v>504</v>
          </cell>
          <cell r="E73">
            <v>311</v>
          </cell>
          <cell r="F73">
            <v>532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310</v>
          </cell>
          <cell r="K73">
            <v>1</v>
          </cell>
          <cell r="N73">
            <v>336</v>
          </cell>
          <cell r="O73">
            <v>62.2</v>
          </cell>
          <cell r="Q73">
            <v>0</v>
          </cell>
          <cell r="T73">
            <v>13.954983922829582</v>
          </cell>
          <cell r="U73">
            <v>13.954983922829582</v>
          </cell>
          <cell r="V73">
            <v>80.400000000000006</v>
          </cell>
          <cell r="W73">
            <v>83.8</v>
          </cell>
          <cell r="X73">
            <v>78.400000000000006</v>
          </cell>
          <cell r="Y73">
            <v>97</v>
          </cell>
          <cell r="Z73">
            <v>109.2</v>
          </cell>
          <cell r="AA73" t="str">
            <v>сети</v>
          </cell>
          <cell r="AB73">
            <v>0</v>
          </cell>
          <cell r="AC73">
            <v>12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54</v>
          </cell>
          <cell r="E74">
            <v>11</v>
          </cell>
          <cell r="F74">
            <v>42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10</v>
          </cell>
          <cell r="K74">
            <v>1</v>
          </cell>
          <cell r="O74">
            <v>2.2000000000000002</v>
          </cell>
          <cell r="T74">
            <v>19.09090909090909</v>
          </cell>
          <cell r="U74">
            <v>19.09090909090909</v>
          </cell>
          <cell r="V74">
            <v>3</v>
          </cell>
          <cell r="W74">
            <v>5.8</v>
          </cell>
          <cell r="X74">
            <v>8.8000000000000007</v>
          </cell>
          <cell r="Y74">
            <v>2.8</v>
          </cell>
          <cell r="Z74">
            <v>3.4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65</v>
          </cell>
          <cell r="D75">
            <v>196</v>
          </cell>
          <cell r="E75">
            <v>44</v>
          </cell>
          <cell r="F75">
            <v>217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42</v>
          </cell>
          <cell r="K75">
            <v>2</v>
          </cell>
          <cell r="N75">
            <v>0</v>
          </cell>
          <cell r="O75">
            <v>8.8000000000000007</v>
          </cell>
          <cell r="Q75">
            <v>0</v>
          </cell>
          <cell r="T75">
            <v>24.659090909090907</v>
          </cell>
          <cell r="U75">
            <v>24.659090909090907</v>
          </cell>
          <cell r="V75">
            <v>5.6</v>
          </cell>
          <cell r="W75">
            <v>11.2</v>
          </cell>
          <cell r="X75">
            <v>9.1999999999999993</v>
          </cell>
          <cell r="Y75">
            <v>8.8000000000000007</v>
          </cell>
          <cell r="Z75">
            <v>12.6</v>
          </cell>
          <cell r="AA75" t="str">
            <v>нужно увеличить продажи</v>
          </cell>
          <cell r="AB75">
            <v>0</v>
          </cell>
          <cell r="AC75">
            <v>14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189</v>
          </cell>
          <cell r="D76">
            <v>224</v>
          </cell>
          <cell r="E76">
            <v>103</v>
          </cell>
          <cell r="F76">
            <v>270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107</v>
          </cell>
          <cell r="K76">
            <v>-4</v>
          </cell>
          <cell r="N76">
            <v>112</v>
          </cell>
          <cell r="O76">
            <v>20.6</v>
          </cell>
          <cell r="Q76">
            <v>0</v>
          </cell>
          <cell r="T76">
            <v>18.543689320388349</v>
          </cell>
          <cell r="U76">
            <v>18.543689320388349</v>
          </cell>
          <cell r="V76">
            <v>27</v>
          </cell>
          <cell r="W76">
            <v>30.8</v>
          </cell>
          <cell r="X76">
            <v>24.4</v>
          </cell>
          <cell r="Y76">
            <v>21</v>
          </cell>
          <cell r="Z76">
            <v>38.6</v>
          </cell>
          <cell r="AB76">
            <v>0</v>
          </cell>
          <cell r="AC76">
            <v>8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649</v>
          </cell>
          <cell r="D77">
            <v>840</v>
          </cell>
          <cell r="E77">
            <v>375</v>
          </cell>
          <cell r="F77">
            <v>1029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375</v>
          </cell>
          <cell r="K77">
            <v>0</v>
          </cell>
          <cell r="N77">
            <v>168</v>
          </cell>
          <cell r="O77">
            <v>75</v>
          </cell>
          <cell r="Q77">
            <v>0</v>
          </cell>
          <cell r="T77">
            <v>15.96</v>
          </cell>
          <cell r="U77">
            <v>15.96</v>
          </cell>
          <cell r="V77">
            <v>116.4</v>
          </cell>
          <cell r="W77">
            <v>128.80000000000001</v>
          </cell>
          <cell r="X77">
            <v>134.19999999999999</v>
          </cell>
          <cell r="Y77">
            <v>119.6</v>
          </cell>
          <cell r="Z77">
            <v>115.4</v>
          </cell>
          <cell r="AA77" t="str">
            <v>сети</v>
          </cell>
          <cell r="AB77">
            <v>0</v>
          </cell>
          <cell r="AC77">
            <v>12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950</v>
          </cell>
          <cell r="D78">
            <v>840</v>
          </cell>
          <cell r="E78">
            <v>543</v>
          </cell>
          <cell r="F78">
            <v>1134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543</v>
          </cell>
          <cell r="K78">
            <v>0</v>
          </cell>
          <cell r="N78">
            <v>0</v>
          </cell>
          <cell r="O78">
            <v>108.6</v>
          </cell>
          <cell r="P78">
            <v>386.39999999999986</v>
          </cell>
          <cell r="Q78">
            <v>336</v>
          </cell>
          <cell r="T78">
            <v>13.535911602209945</v>
          </cell>
          <cell r="U78">
            <v>10.441988950276244</v>
          </cell>
          <cell r="V78">
            <v>108.8</v>
          </cell>
          <cell r="W78">
            <v>139.80000000000001</v>
          </cell>
          <cell r="X78">
            <v>152.6</v>
          </cell>
          <cell r="Y78">
            <v>119.8</v>
          </cell>
          <cell r="Z78">
            <v>143.80000000000001</v>
          </cell>
          <cell r="AA78" t="str">
            <v>сети</v>
          </cell>
          <cell r="AB78">
            <v>96.599999999999966</v>
          </cell>
          <cell r="AC78">
            <v>12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189</v>
          </cell>
          <cell r="E79">
            <v>51.3</v>
          </cell>
          <cell r="F79">
            <v>113.4</v>
          </cell>
          <cell r="G79">
            <v>1</v>
          </cell>
          <cell r="H79">
            <v>180</v>
          </cell>
          <cell r="I79" t="str">
            <v>матрица</v>
          </cell>
          <cell r="J79">
            <v>51.5</v>
          </cell>
          <cell r="K79">
            <v>-0.20000000000000284</v>
          </cell>
          <cell r="N79">
            <v>0</v>
          </cell>
          <cell r="O79">
            <v>10.26</v>
          </cell>
          <cell r="P79">
            <v>30.239999999999981</v>
          </cell>
          <cell r="Q79">
            <v>37.800000000000004</v>
          </cell>
          <cell r="T79">
            <v>14.736842105263159</v>
          </cell>
          <cell r="U79">
            <v>11.05263157894737</v>
          </cell>
          <cell r="V79">
            <v>7.56</v>
          </cell>
          <cell r="W79">
            <v>11.88</v>
          </cell>
          <cell r="X79">
            <v>19.440000000000001</v>
          </cell>
          <cell r="Y79">
            <v>23.76</v>
          </cell>
          <cell r="Z79">
            <v>14.04</v>
          </cell>
          <cell r="AB79">
            <v>30.239999999999981</v>
          </cell>
          <cell r="AC79">
            <v>2.7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135</v>
          </cell>
          <cell r="E80">
            <v>375</v>
          </cell>
          <cell r="F80">
            <v>1035</v>
          </cell>
          <cell r="G80">
            <v>1</v>
          </cell>
          <cell r="H80">
            <v>180</v>
          </cell>
          <cell r="I80" t="str">
            <v>матрица</v>
          </cell>
          <cell r="J80">
            <v>125</v>
          </cell>
          <cell r="K80">
            <v>250</v>
          </cell>
          <cell r="N80">
            <v>180</v>
          </cell>
          <cell r="O80">
            <v>75</v>
          </cell>
          <cell r="Q80">
            <v>0</v>
          </cell>
          <cell r="T80">
            <v>16.2</v>
          </cell>
          <cell r="U80">
            <v>16.2</v>
          </cell>
          <cell r="V80">
            <v>114</v>
          </cell>
          <cell r="W80">
            <v>132</v>
          </cell>
          <cell r="X80">
            <v>103</v>
          </cell>
          <cell r="Y80">
            <v>85</v>
          </cell>
          <cell r="Z80">
            <v>107</v>
          </cell>
          <cell r="AA80" t="str">
            <v>есть дубль</v>
          </cell>
          <cell r="AB80">
            <v>0</v>
          </cell>
          <cell r="AC80">
            <v>5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135</v>
          </cell>
          <cell r="D81">
            <v>1260</v>
          </cell>
          <cell r="E81">
            <v>250</v>
          </cell>
          <cell r="F81">
            <v>1085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255</v>
          </cell>
          <cell r="K81">
            <v>-5</v>
          </cell>
          <cell r="O81">
            <v>50</v>
          </cell>
          <cell r="T81">
            <v>21.7</v>
          </cell>
          <cell r="U81">
            <v>21.7</v>
          </cell>
          <cell r="V81">
            <v>69</v>
          </cell>
          <cell r="W81">
            <v>94</v>
          </cell>
          <cell r="X81">
            <v>92</v>
          </cell>
          <cell r="Y81">
            <v>71</v>
          </cell>
          <cell r="Z81">
            <v>88</v>
          </cell>
          <cell r="AA81" t="str">
            <v>дубль / не правильно ставится приход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363</v>
          </cell>
          <cell r="E82">
            <v>209</v>
          </cell>
          <cell r="F82">
            <v>154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211</v>
          </cell>
          <cell r="K82">
            <v>-2</v>
          </cell>
          <cell r="N82">
            <v>792</v>
          </cell>
          <cell r="O82">
            <v>41.8</v>
          </cell>
          <cell r="Q82">
            <v>0</v>
          </cell>
          <cell r="T82">
            <v>22.631578947368421</v>
          </cell>
          <cell r="U82">
            <v>22.631578947368421</v>
          </cell>
          <cell r="V82">
            <v>85.8</v>
          </cell>
          <cell r="W82">
            <v>8.4</v>
          </cell>
          <cell r="X82">
            <v>90.6</v>
          </cell>
          <cell r="Y82">
            <v>8.6</v>
          </cell>
          <cell r="Z82">
            <v>15.2</v>
          </cell>
          <cell r="AA82" t="str">
            <v>сети</v>
          </cell>
          <cell r="AB82">
            <v>0</v>
          </cell>
          <cell r="AC82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5"/>
  <cols>
    <col min="1" max="1" width="54.28515625" customWidth="1"/>
    <col min="2" max="2" width="3.28515625" customWidth="1"/>
    <col min="3" max="6" width="6.42578125" customWidth="1"/>
    <col min="7" max="7" width="4.85546875" style="8" customWidth="1"/>
    <col min="8" max="8" width="4.85546875" customWidth="1"/>
    <col min="9" max="9" width="12.42578125" customWidth="1"/>
    <col min="10" max="11" width="6.85546875" customWidth="1"/>
    <col min="12" max="13" width="0.85546875" customWidth="1"/>
    <col min="14" max="15" width="6.85546875" customWidth="1"/>
    <col min="16" max="17" width="10.42578125" customWidth="1"/>
    <col min="18" max="18" width="6.85546875" customWidth="1"/>
    <col min="19" max="19" width="8.7109375" customWidth="1"/>
    <col min="20" max="21" width="5.7109375" customWidth="1"/>
    <col min="22" max="26" width="6.140625" customWidth="1"/>
    <col min="27" max="27" width="12.5703125" customWidth="1"/>
    <col min="28" max="28" width="6.42578125" customWidth="1"/>
    <col min="29" max="29" width="6.42578125" style="8" customWidth="1"/>
    <col min="30" max="30" width="7.28515625" style="13" customWidth="1"/>
    <col min="31" max="33" width="6.42578125" customWidth="1"/>
    <col min="34" max="34" width="6.42578125" style="35" customWidth="1"/>
    <col min="35" max="35" width="8" customWidth="1"/>
    <col min="36" max="36" width="9.85546875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5"/>
      <c r="Q1" s="16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33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125</v>
      </c>
      <c r="Q2" s="16" t="s">
        <v>126</v>
      </c>
      <c r="R2" s="1"/>
      <c r="S2" s="1"/>
      <c r="T2" s="1"/>
      <c r="U2" s="1"/>
      <c r="V2" s="1"/>
      <c r="W2" s="1"/>
      <c r="X2" s="1"/>
      <c r="Y2" s="1"/>
      <c r="Z2" s="1"/>
      <c r="AA2" s="1"/>
      <c r="AB2" s="17" t="s">
        <v>125</v>
      </c>
      <c r="AC2" s="18"/>
      <c r="AD2" s="19"/>
      <c r="AE2" s="20" t="s">
        <v>126</v>
      </c>
      <c r="AF2" s="1"/>
      <c r="AG2" s="1"/>
      <c r="AH2" s="33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121</v>
      </c>
      <c r="AG3" s="14" t="s">
        <v>122</v>
      </c>
      <c r="AH3" s="33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130</v>
      </c>
      <c r="AE4" s="1"/>
      <c r="AF4" s="1"/>
      <c r="AG4" s="1"/>
      <c r="AH4" s="33" t="s">
        <v>123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19063.900000000001</v>
      </c>
      <c r="F5" s="4">
        <f>SUM(F6:F499)</f>
        <v>19894.599999999999</v>
      </c>
      <c r="G5" s="6"/>
      <c r="H5" s="1"/>
      <c r="I5" s="1"/>
      <c r="J5" s="4">
        <f t="shared" ref="J5:R5" si="0">SUM(J6:J499)</f>
        <v>19683.799999999996</v>
      </c>
      <c r="K5" s="4">
        <f t="shared" si="0"/>
        <v>-619.90000000000009</v>
      </c>
      <c r="L5" s="4">
        <f t="shared" si="0"/>
        <v>0</v>
      </c>
      <c r="M5" s="4">
        <f t="shared" si="0"/>
        <v>0</v>
      </c>
      <c r="N5" s="4">
        <f t="shared" si="0"/>
        <v>23977.599999999999</v>
      </c>
      <c r="O5" s="4">
        <f t="shared" si="0"/>
        <v>3812.7799999999997</v>
      </c>
      <c r="P5" s="4">
        <f t="shared" si="0"/>
        <v>14385.28</v>
      </c>
      <c r="Q5" s="4">
        <f t="shared" si="0"/>
        <v>14786.6</v>
      </c>
      <c r="R5" s="4">
        <f t="shared" si="0"/>
        <v>0</v>
      </c>
      <c r="S5" s="1"/>
      <c r="T5" s="1"/>
      <c r="U5" s="1"/>
      <c r="V5" s="4">
        <f>SUM(V6:V499)</f>
        <v>3985.559999999999</v>
      </c>
      <c r="W5" s="4">
        <f>SUM(W6:W499)</f>
        <v>3563.2600000000007</v>
      </c>
      <c r="X5" s="4">
        <f>SUM(X6:X499)</f>
        <v>5143.0000000000009</v>
      </c>
      <c r="Y5" s="4">
        <f>SUM(Y6:Y499)</f>
        <v>3332.0999999999995</v>
      </c>
      <c r="Z5" s="4">
        <f>SUM(Z6:Z499)</f>
        <v>3496.8</v>
      </c>
      <c r="AA5" s="1"/>
      <c r="AB5" s="4">
        <f>SUM(AB6:AB499)</f>
        <v>9232.9299999999967</v>
      </c>
      <c r="AC5" s="6"/>
      <c r="AD5" s="12">
        <f>SUM(AD6:AD499)</f>
        <v>2136</v>
      </c>
      <c r="AE5" s="4">
        <f>SUM(AE6:AE499)</f>
        <v>9404.9599999999991</v>
      </c>
      <c r="AF5" s="1"/>
      <c r="AG5" s="1"/>
      <c r="AH5" s="34">
        <f>SUM(AH6:AH483)</f>
        <v>21.78107448107448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115</v>
      </c>
      <c r="D6" s="1"/>
      <c r="E6" s="1">
        <v>20</v>
      </c>
      <c r="F6" s="1">
        <v>95</v>
      </c>
      <c r="G6" s="6">
        <v>1</v>
      </c>
      <c r="H6" s="1">
        <v>90</v>
      </c>
      <c r="I6" s="1" t="s">
        <v>35</v>
      </c>
      <c r="J6" s="1">
        <v>18</v>
      </c>
      <c r="K6" s="1">
        <f t="shared" ref="K6:K36" si="1">E6-J6</f>
        <v>2</v>
      </c>
      <c r="L6" s="1"/>
      <c r="M6" s="1"/>
      <c r="N6" s="1">
        <v>0</v>
      </c>
      <c r="O6" s="1">
        <f>E6/5</f>
        <v>4</v>
      </c>
      <c r="P6" s="5"/>
      <c r="Q6" s="5">
        <f>AC6*AD6</f>
        <v>0</v>
      </c>
      <c r="R6" s="5"/>
      <c r="S6" s="1"/>
      <c r="T6" s="1">
        <f>(F6+N6+Q6)/O6</f>
        <v>23.75</v>
      </c>
      <c r="U6" s="1">
        <f>(F6+N6)/O6</f>
        <v>23.75</v>
      </c>
      <c r="V6" s="1">
        <v>1</v>
      </c>
      <c r="W6" s="1">
        <v>7</v>
      </c>
      <c r="X6" s="1">
        <v>10</v>
      </c>
      <c r="Y6" s="1">
        <v>7</v>
      </c>
      <c r="Z6" s="1">
        <v>0</v>
      </c>
      <c r="AA6" s="27" t="s">
        <v>129</v>
      </c>
      <c r="AB6" s="1">
        <f>P6*G6</f>
        <v>0</v>
      </c>
      <c r="AC6" s="6">
        <v>5</v>
      </c>
      <c r="AD6" s="10">
        <f>MROUND(P6,AC6*AF6)/AC6</f>
        <v>0</v>
      </c>
      <c r="AE6" s="1">
        <f>AD6*AC6*G6</f>
        <v>0</v>
      </c>
      <c r="AF6" s="1">
        <f>VLOOKUP(A6,[1]Sheet!$A:$AG,32,0)</f>
        <v>12</v>
      </c>
      <c r="AG6" s="1">
        <f>VLOOKUP(A6,[1]Sheet!$A:$AG,33,0)</f>
        <v>144</v>
      </c>
      <c r="AH6" s="33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256</v>
      </c>
      <c r="D7" s="1">
        <v>1008</v>
      </c>
      <c r="E7" s="1">
        <v>447</v>
      </c>
      <c r="F7" s="1">
        <v>689</v>
      </c>
      <c r="G7" s="6">
        <v>0.3</v>
      </c>
      <c r="H7" s="1">
        <v>180</v>
      </c>
      <c r="I7" s="1" t="s">
        <v>35</v>
      </c>
      <c r="J7" s="1">
        <v>439</v>
      </c>
      <c r="K7" s="1">
        <f t="shared" si="1"/>
        <v>8</v>
      </c>
      <c r="L7" s="1"/>
      <c r="M7" s="1"/>
      <c r="N7" s="1">
        <v>0</v>
      </c>
      <c r="O7" s="1">
        <f t="shared" ref="O7:O69" si="2">E7/5</f>
        <v>89.4</v>
      </c>
      <c r="P7" s="5">
        <f>16*O7-N7-F7</f>
        <v>741.40000000000009</v>
      </c>
      <c r="Q7" s="5">
        <f>AC7*AD7</f>
        <v>672</v>
      </c>
      <c r="R7" s="5"/>
      <c r="S7" s="1"/>
      <c r="T7" s="1">
        <f t="shared" ref="T7:T69" si="3">(F7+N7+Q7)/O7</f>
        <v>15.223713646532438</v>
      </c>
      <c r="U7" s="1">
        <f t="shared" ref="U7:U69" si="4">(F7+N7)/O7</f>
        <v>7.7069351230425047</v>
      </c>
      <c r="V7" s="1">
        <v>65</v>
      </c>
      <c r="W7" s="1">
        <v>87.2</v>
      </c>
      <c r="X7" s="1">
        <v>66.2</v>
      </c>
      <c r="Y7" s="1">
        <v>72.400000000000006</v>
      </c>
      <c r="Z7" s="1">
        <v>84</v>
      </c>
      <c r="AA7" s="1"/>
      <c r="AB7" s="1">
        <f t="shared" ref="AB7:AB69" si="5">P7*G7</f>
        <v>222.42000000000002</v>
      </c>
      <c r="AC7" s="6">
        <v>12</v>
      </c>
      <c r="AD7" s="10">
        <f>MROUND(P7,AC7*AF7)/AC7</f>
        <v>56</v>
      </c>
      <c r="AE7" s="1">
        <f>AD7*AC7*G7</f>
        <v>201.6</v>
      </c>
      <c r="AF7" s="1">
        <f>VLOOKUP(A7,[1]Sheet!$A:$AG,32,0)</f>
        <v>14</v>
      </c>
      <c r="AG7" s="1">
        <f>VLOOKUP(A7,[1]Sheet!$A:$AG,33,0)</f>
        <v>70</v>
      </c>
      <c r="AH7" s="33">
        <f>AD7/AG7</f>
        <v>0.8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8" t="s">
        <v>38</v>
      </c>
      <c r="B8" s="28" t="s">
        <v>37</v>
      </c>
      <c r="C8" s="28"/>
      <c r="D8" s="28"/>
      <c r="E8" s="28"/>
      <c r="F8" s="28"/>
      <c r="G8" s="29">
        <v>0</v>
      </c>
      <c r="H8" s="28">
        <v>180</v>
      </c>
      <c r="I8" s="28" t="s">
        <v>35</v>
      </c>
      <c r="J8" s="28"/>
      <c r="K8" s="28">
        <f t="shared" si="1"/>
        <v>0</v>
      </c>
      <c r="L8" s="28"/>
      <c r="M8" s="28"/>
      <c r="N8" s="28"/>
      <c r="O8" s="28">
        <f t="shared" si="2"/>
        <v>0</v>
      </c>
      <c r="P8" s="30"/>
      <c r="Q8" s="30"/>
      <c r="R8" s="30"/>
      <c r="S8" s="28"/>
      <c r="T8" s="28" t="e">
        <f t="shared" si="3"/>
        <v>#DIV/0!</v>
      </c>
      <c r="U8" s="28" t="e">
        <f t="shared" si="4"/>
        <v>#DIV/0!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 t="s">
        <v>39</v>
      </c>
      <c r="AB8" s="28">
        <f t="shared" si="5"/>
        <v>0</v>
      </c>
      <c r="AC8" s="29">
        <f>VLOOKUP(A8,[2]Sheet!$A:$AC,29,0)</f>
        <v>12</v>
      </c>
      <c r="AD8" s="31"/>
      <c r="AE8" s="28"/>
      <c r="AF8" s="28">
        <f>VLOOKUP(A8,[1]Sheet!$A:$AG,32,0)</f>
        <v>14</v>
      </c>
      <c r="AG8" s="28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986</v>
      </c>
      <c r="D9" s="1">
        <v>1345</v>
      </c>
      <c r="E9" s="1">
        <v>793</v>
      </c>
      <c r="F9" s="1">
        <v>1036</v>
      </c>
      <c r="G9" s="6">
        <v>0.3</v>
      </c>
      <c r="H9" s="1">
        <v>180</v>
      </c>
      <c r="I9" s="1" t="s">
        <v>35</v>
      </c>
      <c r="J9" s="1">
        <v>782</v>
      </c>
      <c r="K9" s="1">
        <f t="shared" si="1"/>
        <v>11</v>
      </c>
      <c r="L9" s="1"/>
      <c r="M9" s="1"/>
      <c r="N9" s="1">
        <v>2352</v>
      </c>
      <c r="O9" s="1">
        <f t="shared" si="2"/>
        <v>158.6</v>
      </c>
      <c r="P9" s="5"/>
      <c r="Q9" s="5">
        <f>AC9*AD9</f>
        <v>0</v>
      </c>
      <c r="R9" s="5"/>
      <c r="S9" s="1"/>
      <c r="T9" s="1">
        <f t="shared" si="3"/>
        <v>21.361916771752838</v>
      </c>
      <c r="U9" s="1">
        <f t="shared" si="4"/>
        <v>21.361916771752838</v>
      </c>
      <c r="V9" s="1">
        <v>250.2</v>
      </c>
      <c r="W9" s="1">
        <v>192.2</v>
      </c>
      <c r="X9" s="1">
        <v>263</v>
      </c>
      <c r="Y9" s="1">
        <v>189.2</v>
      </c>
      <c r="Z9" s="1">
        <v>184.2</v>
      </c>
      <c r="AA9" s="1" t="s">
        <v>41</v>
      </c>
      <c r="AB9" s="1">
        <f t="shared" si="5"/>
        <v>0</v>
      </c>
      <c r="AC9" s="6">
        <v>12</v>
      </c>
      <c r="AD9" s="10">
        <f>MROUND(P9,AC9*AF9)/AC9</f>
        <v>0</v>
      </c>
      <c r="AE9" s="1">
        <f>AD9*AC9*G9</f>
        <v>0</v>
      </c>
      <c r="AF9" s="1">
        <f>VLOOKUP(A9,[1]Sheet!$A:$AG,32,0)</f>
        <v>14</v>
      </c>
      <c r="AG9" s="1">
        <f>VLOOKUP(A9,[1]Sheet!$A:$AG,33,0)</f>
        <v>70</v>
      </c>
      <c r="AH9" s="33">
        <f>AD9/AG9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8" t="s">
        <v>42</v>
      </c>
      <c r="B10" s="28" t="s">
        <v>37</v>
      </c>
      <c r="C10" s="28"/>
      <c r="D10" s="28"/>
      <c r="E10" s="28"/>
      <c r="F10" s="28"/>
      <c r="G10" s="29">
        <v>0</v>
      </c>
      <c r="H10" s="28">
        <v>180</v>
      </c>
      <c r="I10" s="28" t="s">
        <v>35</v>
      </c>
      <c r="J10" s="28"/>
      <c r="K10" s="28">
        <f t="shared" si="1"/>
        <v>0</v>
      </c>
      <c r="L10" s="28"/>
      <c r="M10" s="28"/>
      <c r="N10" s="28"/>
      <c r="O10" s="28">
        <f t="shared" si="2"/>
        <v>0</v>
      </c>
      <c r="P10" s="30"/>
      <c r="Q10" s="30"/>
      <c r="R10" s="30"/>
      <c r="S10" s="28"/>
      <c r="T10" s="28" t="e">
        <f t="shared" si="3"/>
        <v>#DIV/0!</v>
      </c>
      <c r="U10" s="28" t="e">
        <f t="shared" si="4"/>
        <v>#DIV/0!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 t="s">
        <v>39</v>
      </c>
      <c r="AB10" s="28">
        <f t="shared" si="5"/>
        <v>0</v>
      </c>
      <c r="AC10" s="29">
        <f>VLOOKUP(A10,[2]Sheet!$A:$AC,29,0)</f>
        <v>12</v>
      </c>
      <c r="AD10" s="31"/>
      <c r="AE10" s="28"/>
      <c r="AF10" s="28">
        <f>VLOOKUP(A10,[1]Sheet!$A:$AG,32,0)</f>
        <v>14</v>
      </c>
      <c r="AG10" s="28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37</v>
      </c>
      <c r="C11" s="1">
        <v>1043</v>
      </c>
      <c r="D11" s="1">
        <v>2018</v>
      </c>
      <c r="E11" s="1">
        <v>1295</v>
      </c>
      <c r="F11" s="1">
        <v>1265</v>
      </c>
      <c r="G11" s="6">
        <v>0.3</v>
      </c>
      <c r="H11" s="1">
        <v>180</v>
      </c>
      <c r="I11" s="1" t="s">
        <v>35</v>
      </c>
      <c r="J11" s="1">
        <v>1294</v>
      </c>
      <c r="K11" s="1">
        <f t="shared" si="1"/>
        <v>1</v>
      </c>
      <c r="L11" s="1"/>
      <c r="M11" s="1"/>
      <c r="N11" s="1">
        <v>1848</v>
      </c>
      <c r="O11" s="1">
        <f t="shared" si="2"/>
        <v>259</v>
      </c>
      <c r="P11" s="5">
        <f>16*O11-N11-F11</f>
        <v>1031</v>
      </c>
      <c r="Q11" s="5">
        <f>AC11*AD11</f>
        <v>1008</v>
      </c>
      <c r="R11" s="5"/>
      <c r="S11" s="1"/>
      <c r="T11" s="1">
        <f t="shared" si="3"/>
        <v>15.911196911196912</v>
      </c>
      <c r="U11" s="1">
        <f t="shared" si="4"/>
        <v>12.019305019305019</v>
      </c>
      <c r="V11" s="1">
        <v>260.8</v>
      </c>
      <c r="W11" s="1">
        <v>244.4</v>
      </c>
      <c r="X11" s="1">
        <v>301</v>
      </c>
      <c r="Y11" s="1">
        <v>216.6</v>
      </c>
      <c r="Z11" s="1">
        <v>205.8</v>
      </c>
      <c r="AA11" s="1" t="s">
        <v>41</v>
      </c>
      <c r="AB11" s="1">
        <f t="shared" si="5"/>
        <v>309.3</v>
      </c>
      <c r="AC11" s="6">
        <v>12</v>
      </c>
      <c r="AD11" s="10">
        <f>MROUND(P11,AC11*AF11)/AC11</f>
        <v>84</v>
      </c>
      <c r="AE11" s="1">
        <f>AD11*AC11*G11</f>
        <v>302.39999999999998</v>
      </c>
      <c r="AF11" s="1">
        <f>VLOOKUP(A11,[1]Sheet!$A:$AG,32,0)</f>
        <v>14</v>
      </c>
      <c r="AG11" s="1">
        <f>VLOOKUP(A11,[1]Sheet!$A:$AG,33,0)</f>
        <v>70</v>
      </c>
      <c r="AH11" s="33">
        <f>AD11/AG11</f>
        <v>1.2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8" t="s">
        <v>44</v>
      </c>
      <c r="B12" s="28" t="s">
        <v>37</v>
      </c>
      <c r="C12" s="28"/>
      <c r="D12" s="28"/>
      <c r="E12" s="28"/>
      <c r="F12" s="28"/>
      <c r="G12" s="29">
        <v>0</v>
      </c>
      <c r="H12" s="28">
        <v>180</v>
      </c>
      <c r="I12" s="28" t="s">
        <v>35</v>
      </c>
      <c r="J12" s="28"/>
      <c r="K12" s="28">
        <f t="shared" si="1"/>
        <v>0</v>
      </c>
      <c r="L12" s="28"/>
      <c r="M12" s="28"/>
      <c r="N12" s="28"/>
      <c r="O12" s="28">
        <f t="shared" si="2"/>
        <v>0</v>
      </c>
      <c r="P12" s="30"/>
      <c r="Q12" s="30"/>
      <c r="R12" s="30"/>
      <c r="S12" s="28"/>
      <c r="T12" s="28" t="e">
        <f t="shared" si="3"/>
        <v>#DIV/0!</v>
      </c>
      <c r="U12" s="28" t="e">
        <f t="shared" si="4"/>
        <v>#DIV/0!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 t="s">
        <v>39</v>
      </c>
      <c r="AB12" s="28">
        <f t="shared" si="5"/>
        <v>0</v>
      </c>
      <c r="AC12" s="29">
        <f>VLOOKUP(A12,[2]Sheet!$A:$AC,29,0)</f>
        <v>24</v>
      </c>
      <c r="AD12" s="31"/>
      <c r="AE12" s="28"/>
      <c r="AF12" s="28">
        <f>VLOOKUP(A12,[1]Sheet!$A:$AG,32,0)</f>
        <v>14</v>
      </c>
      <c r="AG12" s="28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8" t="s">
        <v>45</v>
      </c>
      <c r="B13" s="28" t="s">
        <v>37</v>
      </c>
      <c r="C13" s="28"/>
      <c r="D13" s="28"/>
      <c r="E13" s="28"/>
      <c r="F13" s="28"/>
      <c r="G13" s="29">
        <v>0</v>
      </c>
      <c r="H13" s="28">
        <v>180</v>
      </c>
      <c r="I13" s="28" t="s">
        <v>35</v>
      </c>
      <c r="J13" s="28"/>
      <c r="K13" s="28">
        <f t="shared" si="1"/>
        <v>0</v>
      </c>
      <c r="L13" s="28"/>
      <c r="M13" s="28"/>
      <c r="N13" s="28"/>
      <c r="O13" s="28">
        <f t="shared" si="2"/>
        <v>0</v>
      </c>
      <c r="P13" s="30"/>
      <c r="Q13" s="30"/>
      <c r="R13" s="30"/>
      <c r="S13" s="28"/>
      <c r="T13" s="28" t="e">
        <f t="shared" si="3"/>
        <v>#DIV/0!</v>
      </c>
      <c r="U13" s="28" t="e">
        <f t="shared" si="4"/>
        <v>#DIV/0!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 t="s">
        <v>39</v>
      </c>
      <c r="AB13" s="28">
        <f t="shared" si="5"/>
        <v>0</v>
      </c>
      <c r="AC13" s="29">
        <f>VLOOKUP(A13,[2]Sheet!$A:$AC,29,0)</f>
        <v>10</v>
      </c>
      <c r="AD13" s="31"/>
      <c r="AE13" s="28"/>
      <c r="AF13" s="28">
        <f>VLOOKUP(A13,[1]Sheet!$A:$AG,32,0)</f>
        <v>14</v>
      </c>
      <c r="AG13" s="28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151</v>
      </c>
      <c r="D14" s="1"/>
      <c r="E14" s="1">
        <v>43</v>
      </c>
      <c r="F14" s="1">
        <v>78</v>
      </c>
      <c r="G14" s="6">
        <v>0.2</v>
      </c>
      <c r="H14" s="1">
        <v>180</v>
      </c>
      <c r="I14" s="1" t="s">
        <v>35</v>
      </c>
      <c r="J14" s="1">
        <v>40</v>
      </c>
      <c r="K14" s="1">
        <f t="shared" si="1"/>
        <v>3</v>
      </c>
      <c r="L14" s="1"/>
      <c r="M14" s="1"/>
      <c r="N14" s="1">
        <v>0</v>
      </c>
      <c r="O14" s="1">
        <f t="shared" si="2"/>
        <v>8.6</v>
      </c>
      <c r="P14" s="37">
        <f>19*O14-N14-F14</f>
        <v>85.4</v>
      </c>
      <c r="Q14" s="37">
        <f t="shared" ref="Q14:Q16" si="6">AC14*AD14</f>
        <v>168</v>
      </c>
      <c r="R14" s="5"/>
      <c r="S14" s="1"/>
      <c r="T14" s="36">
        <f t="shared" si="3"/>
        <v>28.604651162790699</v>
      </c>
      <c r="U14" s="1">
        <f t="shared" si="4"/>
        <v>9.0697674418604652</v>
      </c>
      <c r="V14" s="1">
        <v>9.4</v>
      </c>
      <c r="W14" s="1">
        <v>0</v>
      </c>
      <c r="X14" s="1">
        <v>0</v>
      </c>
      <c r="Y14" s="1">
        <v>0</v>
      </c>
      <c r="Z14" s="1">
        <v>0</v>
      </c>
      <c r="AA14" s="1" t="s">
        <v>47</v>
      </c>
      <c r="AB14" s="1">
        <f t="shared" si="5"/>
        <v>17.080000000000002</v>
      </c>
      <c r="AC14" s="6">
        <v>12</v>
      </c>
      <c r="AD14" s="10">
        <f t="shared" ref="AD14:AD16" si="7">MROUND(P14,AC14*AF14)/AC14</f>
        <v>14</v>
      </c>
      <c r="AE14" s="1">
        <f t="shared" ref="AE14:AE16" si="8">AD14*AC14*G14</f>
        <v>33.6</v>
      </c>
      <c r="AF14" s="1">
        <f>VLOOKUP(A14,[1]Sheet!$A:$AG,32,0)</f>
        <v>14</v>
      </c>
      <c r="AG14" s="1">
        <f>VLOOKUP(A14,[1]Sheet!$A:$AG,33,0)</f>
        <v>70</v>
      </c>
      <c r="AH14" s="33">
        <f t="shared" ref="AH14:AH16" si="9">AD14/AG14</f>
        <v>0.2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/>
      <c r="D15" s="1">
        <v>504</v>
      </c>
      <c r="E15" s="1">
        <v>71</v>
      </c>
      <c r="F15" s="1">
        <v>433</v>
      </c>
      <c r="G15" s="6">
        <v>0.2</v>
      </c>
      <c r="H15" s="1">
        <v>180</v>
      </c>
      <c r="I15" s="1" t="s">
        <v>35</v>
      </c>
      <c r="J15" s="1">
        <v>71</v>
      </c>
      <c r="K15" s="1">
        <f t="shared" si="1"/>
        <v>0</v>
      </c>
      <c r="L15" s="1"/>
      <c r="M15" s="1"/>
      <c r="N15" s="1">
        <v>0</v>
      </c>
      <c r="O15" s="1">
        <f t="shared" si="2"/>
        <v>14.2</v>
      </c>
      <c r="P15" s="5"/>
      <c r="Q15" s="5">
        <f t="shared" si="6"/>
        <v>0</v>
      </c>
      <c r="R15" s="5"/>
      <c r="S15" s="1"/>
      <c r="T15" s="1">
        <f t="shared" si="3"/>
        <v>30.492957746478876</v>
      </c>
      <c r="U15" s="1">
        <f t="shared" si="4"/>
        <v>30.492957746478876</v>
      </c>
      <c r="V15" s="1">
        <v>5.6</v>
      </c>
      <c r="W15" s="1">
        <v>28</v>
      </c>
      <c r="X15" s="1">
        <v>0</v>
      </c>
      <c r="Y15" s="1"/>
      <c r="Z15" s="1">
        <v>0</v>
      </c>
      <c r="AA15" s="1" t="s">
        <v>47</v>
      </c>
      <c r="AB15" s="1">
        <f t="shared" si="5"/>
        <v>0</v>
      </c>
      <c r="AC15" s="6">
        <v>12</v>
      </c>
      <c r="AD15" s="10">
        <f t="shared" si="7"/>
        <v>0</v>
      </c>
      <c r="AE15" s="1">
        <f t="shared" si="8"/>
        <v>0</v>
      </c>
      <c r="AF15" s="1">
        <f>VLOOKUP(A15,[1]Sheet!$A:$AG,32,0)</f>
        <v>14</v>
      </c>
      <c r="AG15" s="1">
        <f>VLOOKUP(A15,[1]Sheet!$A:$AG,33,0)</f>
        <v>70</v>
      </c>
      <c r="AH15" s="33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37</v>
      </c>
      <c r="C16" s="1">
        <v>159</v>
      </c>
      <c r="D16" s="1"/>
      <c r="E16" s="1">
        <v>40</v>
      </c>
      <c r="F16" s="1">
        <v>89</v>
      </c>
      <c r="G16" s="6">
        <v>0.2</v>
      </c>
      <c r="H16" s="1">
        <v>180</v>
      </c>
      <c r="I16" s="1" t="s">
        <v>35</v>
      </c>
      <c r="J16" s="1">
        <v>37</v>
      </c>
      <c r="K16" s="1">
        <f t="shared" si="1"/>
        <v>3</v>
      </c>
      <c r="L16" s="1"/>
      <c r="M16" s="1"/>
      <c r="N16" s="1">
        <v>0</v>
      </c>
      <c r="O16" s="1">
        <f t="shared" si="2"/>
        <v>8</v>
      </c>
      <c r="P16" s="37">
        <f>22*O16-N16-F16</f>
        <v>87</v>
      </c>
      <c r="Q16" s="37">
        <f t="shared" si="6"/>
        <v>168</v>
      </c>
      <c r="R16" s="5"/>
      <c r="S16" s="1"/>
      <c r="T16" s="36">
        <f t="shared" si="3"/>
        <v>32.125</v>
      </c>
      <c r="U16" s="1">
        <f t="shared" si="4"/>
        <v>11.125</v>
      </c>
      <c r="V16" s="1">
        <v>7.8</v>
      </c>
      <c r="W16" s="1">
        <v>0</v>
      </c>
      <c r="X16" s="1">
        <v>0</v>
      </c>
      <c r="Y16" s="1">
        <v>0</v>
      </c>
      <c r="Z16" s="1">
        <v>0</v>
      </c>
      <c r="AA16" s="1" t="s">
        <v>47</v>
      </c>
      <c r="AB16" s="1">
        <f t="shared" si="5"/>
        <v>17.400000000000002</v>
      </c>
      <c r="AC16" s="6">
        <v>12</v>
      </c>
      <c r="AD16" s="10">
        <f t="shared" si="7"/>
        <v>14</v>
      </c>
      <c r="AE16" s="1">
        <f t="shared" si="8"/>
        <v>33.6</v>
      </c>
      <c r="AF16" s="1">
        <f>VLOOKUP(A16,[1]Sheet!$A:$AG,32,0)</f>
        <v>14</v>
      </c>
      <c r="AG16" s="1">
        <f>VLOOKUP(A16,[1]Sheet!$A:$AG,33,0)</f>
        <v>70</v>
      </c>
      <c r="AH16" s="33">
        <f t="shared" si="9"/>
        <v>0.2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50</v>
      </c>
      <c r="B17" s="21" t="s">
        <v>34</v>
      </c>
      <c r="C17" s="21">
        <v>55.5</v>
      </c>
      <c r="D17" s="21"/>
      <c r="E17" s="21">
        <v>11.1</v>
      </c>
      <c r="F17" s="21">
        <v>44.4</v>
      </c>
      <c r="G17" s="22">
        <v>0</v>
      </c>
      <c r="H17" s="21">
        <v>180</v>
      </c>
      <c r="I17" s="21" t="s">
        <v>51</v>
      </c>
      <c r="J17" s="21">
        <v>9</v>
      </c>
      <c r="K17" s="21">
        <f t="shared" si="1"/>
        <v>2.0999999999999996</v>
      </c>
      <c r="L17" s="21"/>
      <c r="M17" s="21"/>
      <c r="N17" s="21"/>
      <c r="O17" s="21">
        <f t="shared" si="2"/>
        <v>2.2199999999999998</v>
      </c>
      <c r="P17" s="23"/>
      <c r="Q17" s="23"/>
      <c r="R17" s="23"/>
      <c r="S17" s="21"/>
      <c r="T17" s="21">
        <f t="shared" si="3"/>
        <v>20</v>
      </c>
      <c r="U17" s="21">
        <f t="shared" si="4"/>
        <v>20</v>
      </c>
      <c r="V17" s="21">
        <v>0</v>
      </c>
      <c r="W17" s="21">
        <v>2.2200000000000002</v>
      </c>
      <c r="X17" s="21">
        <v>0</v>
      </c>
      <c r="Y17" s="21">
        <v>0</v>
      </c>
      <c r="Z17" s="21">
        <v>2.96</v>
      </c>
      <c r="AA17" s="26" t="s">
        <v>52</v>
      </c>
      <c r="AB17" s="21">
        <f t="shared" si="5"/>
        <v>0</v>
      </c>
      <c r="AC17" s="22">
        <v>0</v>
      </c>
      <c r="AD17" s="24"/>
      <c r="AE17" s="21"/>
      <c r="AF17" s="21"/>
      <c r="AG17" s="2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340</v>
      </c>
      <c r="D18" s="1">
        <v>181</v>
      </c>
      <c r="E18" s="1">
        <v>267</v>
      </c>
      <c r="F18" s="1"/>
      <c r="G18" s="6">
        <v>0.25</v>
      </c>
      <c r="H18" s="1">
        <v>180</v>
      </c>
      <c r="I18" s="1" t="s">
        <v>35</v>
      </c>
      <c r="J18" s="1">
        <v>267</v>
      </c>
      <c r="K18" s="1">
        <f t="shared" si="1"/>
        <v>0</v>
      </c>
      <c r="L18" s="1"/>
      <c r="M18" s="1"/>
      <c r="N18" s="1">
        <v>2352</v>
      </c>
      <c r="O18" s="1">
        <f t="shared" si="2"/>
        <v>53.4</v>
      </c>
      <c r="P18" s="5"/>
      <c r="Q18" s="5">
        <f>AC18*AD18</f>
        <v>0</v>
      </c>
      <c r="R18" s="5"/>
      <c r="S18" s="1"/>
      <c r="T18" s="1">
        <f t="shared" si="3"/>
        <v>44.044943820224724</v>
      </c>
      <c r="U18" s="1">
        <f t="shared" si="4"/>
        <v>44.044943820224724</v>
      </c>
      <c r="V18" s="1">
        <v>148.4</v>
      </c>
      <c r="W18" s="1">
        <v>58.4</v>
      </c>
      <c r="X18" s="1">
        <v>170</v>
      </c>
      <c r="Y18" s="1">
        <v>80.400000000000006</v>
      </c>
      <c r="Z18" s="1">
        <v>85.2</v>
      </c>
      <c r="AA18" s="1" t="s">
        <v>41</v>
      </c>
      <c r="AB18" s="1">
        <f t="shared" si="5"/>
        <v>0</v>
      </c>
      <c r="AC18" s="6">
        <v>12</v>
      </c>
      <c r="AD18" s="10">
        <f>MROUND(P18,AC18*AF18)/AC18</f>
        <v>0</v>
      </c>
      <c r="AE18" s="1">
        <f>AD18*AC18*G18</f>
        <v>0</v>
      </c>
      <c r="AF18" s="1">
        <f>VLOOKUP(A18,[1]Sheet!$A:$AG,32,0)</f>
        <v>14</v>
      </c>
      <c r="AG18" s="1">
        <f>VLOOKUP(A18,[1]Sheet!$A:$AG,33,0)</f>
        <v>70</v>
      </c>
      <c r="AH18" s="33">
        <f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8" t="s">
        <v>54</v>
      </c>
      <c r="B19" s="28" t="s">
        <v>37</v>
      </c>
      <c r="C19" s="28"/>
      <c r="D19" s="28"/>
      <c r="E19" s="28"/>
      <c r="F19" s="28"/>
      <c r="G19" s="29">
        <v>0</v>
      </c>
      <c r="H19" s="28">
        <v>180</v>
      </c>
      <c r="I19" s="28" t="s">
        <v>35</v>
      </c>
      <c r="J19" s="28"/>
      <c r="K19" s="28">
        <f t="shared" si="1"/>
        <v>0</v>
      </c>
      <c r="L19" s="28"/>
      <c r="M19" s="28"/>
      <c r="N19" s="28"/>
      <c r="O19" s="28">
        <f t="shared" si="2"/>
        <v>0</v>
      </c>
      <c r="P19" s="30"/>
      <c r="Q19" s="30"/>
      <c r="R19" s="30"/>
      <c r="S19" s="28"/>
      <c r="T19" s="28" t="e">
        <f t="shared" si="3"/>
        <v>#DIV/0!</v>
      </c>
      <c r="U19" s="28" t="e">
        <f t="shared" si="4"/>
        <v>#DIV/0!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 t="s">
        <v>39</v>
      </c>
      <c r="AB19" s="28">
        <f t="shared" si="5"/>
        <v>0</v>
      </c>
      <c r="AC19" s="29">
        <f>VLOOKUP(A19,[2]Sheet!$A:$AC,29,0)</f>
        <v>12</v>
      </c>
      <c r="AD19" s="31"/>
      <c r="AE19" s="28"/>
      <c r="AF19" s="28">
        <f>VLOOKUP(A19,[1]Sheet!$A:$AG,32,0)</f>
        <v>14</v>
      </c>
      <c r="AG19" s="28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373.7</v>
      </c>
      <c r="D20" s="1">
        <v>103.6</v>
      </c>
      <c r="E20" s="1">
        <v>214.6</v>
      </c>
      <c r="F20" s="1">
        <v>222</v>
      </c>
      <c r="G20" s="6">
        <v>1</v>
      </c>
      <c r="H20" s="1">
        <v>180</v>
      </c>
      <c r="I20" s="1" t="s">
        <v>35</v>
      </c>
      <c r="J20" s="1">
        <v>220.4</v>
      </c>
      <c r="K20" s="1">
        <f t="shared" si="1"/>
        <v>-5.8000000000000114</v>
      </c>
      <c r="L20" s="1"/>
      <c r="M20" s="1"/>
      <c r="N20" s="1">
        <v>103.6</v>
      </c>
      <c r="O20" s="1">
        <f t="shared" si="2"/>
        <v>42.92</v>
      </c>
      <c r="P20" s="5">
        <f>16*O20-N20-F20</f>
        <v>361.12</v>
      </c>
      <c r="Q20" s="5">
        <f t="shared" ref="Q20:Q26" si="10">AC20*AD20</f>
        <v>362.6</v>
      </c>
      <c r="R20" s="5"/>
      <c r="S20" s="1"/>
      <c r="T20" s="1">
        <f t="shared" si="3"/>
        <v>16.03448275862069</v>
      </c>
      <c r="U20" s="1">
        <f t="shared" si="4"/>
        <v>7.5862068965517242</v>
      </c>
      <c r="V20" s="1">
        <v>34.9</v>
      </c>
      <c r="W20" s="1">
        <v>38.479999999999997</v>
      </c>
      <c r="X20" s="1">
        <v>49.58</v>
      </c>
      <c r="Y20" s="1">
        <v>42.92</v>
      </c>
      <c r="Z20" s="1">
        <v>55.5</v>
      </c>
      <c r="AA20" s="1"/>
      <c r="AB20" s="1">
        <f t="shared" si="5"/>
        <v>361.12</v>
      </c>
      <c r="AC20" s="6">
        <v>3.7</v>
      </c>
      <c r="AD20" s="10">
        <f t="shared" ref="AD20:AD26" si="11">MROUND(P20,AC20*AF20)/AC20</f>
        <v>98</v>
      </c>
      <c r="AE20" s="1">
        <f t="shared" ref="AE20:AE26" si="12">AD20*AC20*G20</f>
        <v>362.6</v>
      </c>
      <c r="AF20" s="1">
        <f>VLOOKUP(A20,[1]Sheet!$A:$AG,32,0)</f>
        <v>14</v>
      </c>
      <c r="AG20" s="1">
        <f>VLOOKUP(A20,[1]Sheet!$A:$AG,33,0)</f>
        <v>126</v>
      </c>
      <c r="AH20" s="33">
        <f t="shared" ref="AH20:AH26" si="13">AD20/AG20</f>
        <v>0.77777777777777779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37</v>
      </c>
      <c r="C21" s="1">
        <v>41</v>
      </c>
      <c r="D21" s="1">
        <v>141</v>
      </c>
      <c r="E21" s="1">
        <v>15</v>
      </c>
      <c r="F21" s="1">
        <v>158</v>
      </c>
      <c r="G21" s="6">
        <v>0.3</v>
      </c>
      <c r="H21" s="1">
        <v>180</v>
      </c>
      <c r="I21" s="1" t="s">
        <v>57</v>
      </c>
      <c r="J21" s="1">
        <v>15</v>
      </c>
      <c r="K21" s="1">
        <f t="shared" si="1"/>
        <v>0</v>
      </c>
      <c r="L21" s="1"/>
      <c r="M21" s="1"/>
      <c r="N21" s="1">
        <v>0</v>
      </c>
      <c r="O21" s="1">
        <f t="shared" si="2"/>
        <v>3</v>
      </c>
      <c r="P21" s="5"/>
      <c r="Q21" s="5">
        <f t="shared" si="10"/>
        <v>0</v>
      </c>
      <c r="R21" s="5"/>
      <c r="S21" s="1"/>
      <c r="T21" s="1">
        <f t="shared" si="3"/>
        <v>52.666666666666664</v>
      </c>
      <c r="U21" s="1">
        <f t="shared" si="4"/>
        <v>52.666666666666664</v>
      </c>
      <c r="V21" s="1">
        <v>2.4</v>
      </c>
      <c r="W21" s="1">
        <v>5</v>
      </c>
      <c r="X21" s="1">
        <v>2.4</v>
      </c>
      <c r="Y21" s="1">
        <v>6.2</v>
      </c>
      <c r="Z21" s="1">
        <v>5.8</v>
      </c>
      <c r="AA21" s="26" t="s">
        <v>52</v>
      </c>
      <c r="AB21" s="1">
        <f t="shared" si="5"/>
        <v>0</v>
      </c>
      <c r="AC21" s="6">
        <v>9</v>
      </c>
      <c r="AD21" s="10">
        <f t="shared" si="11"/>
        <v>0</v>
      </c>
      <c r="AE21" s="1">
        <f t="shared" si="12"/>
        <v>0</v>
      </c>
      <c r="AF21" s="1">
        <f>VLOOKUP(A21,[1]Sheet!$A:$AG,32,0)</f>
        <v>14</v>
      </c>
      <c r="AG21" s="1">
        <f>VLOOKUP(A21,[1]Sheet!$A:$AG,33,0)</f>
        <v>126</v>
      </c>
      <c r="AH21" s="33">
        <f t="shared" si="13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38.5</v>
      </c>
      <c r="D22" s="1">
        <v>132</v>
      </c>
      <c r="E22" s="1">
        <v>71.5</v>
      </c>
      <c r="F22" s="1">
        <v>88</v>
      </c>
      <c r="G22" s="6">
        <v>1</v>
      </c>
      <c r="H22" s="1">
        <v>180</v>
      </c>
      <c r="I22" s="1" t="s">
        <v>35</v>
      </c>
      <c r="J22" s="1">
        <v>71.5</v>
      </c>
      <c r="K22" s="1">
        <f t="shared" si="1"/>
        <v>0</v>
      </c>
      <c r="L22" s="1"/>
      <c r="M22" s="1"/>
      <c r="N22" s="1">
        <v>198</v>
      </c>
      <c r="O22" s="1">
        <f t="shared" si="2"/>
        <v>14.3</v>
      </c>
      <c r="P22" s="5"/>
      <c r="Q22" s="5">
        <f t="shared" si="10"/>
        <v>0</v>
      </c>
      <c r="R22" s="5"/>
      <c r="S22" s="1"/>
      <c r="T22" s="1">
        <f t="shared" si="3"/>
        <v>20</v>
      </c>
      <c r="U22" s="1">
        <f t="shared" si="4"/>
        <v>20</v>
      </c>
      <c r="V22" s="1">
        <v>20.9</v>
      </c>
      <c r="W22" s="1">
        <v>17.600000000000001</v>
      </c>
      <c r="X22" s="1">
        <v>16.5</v>
      </c>
      <c r="Y22" s="1">
        <v>14.3</v>
      </c>
      <c r="Z22" s="1">
        <v>13.2</v>
      </c>
      <c r="AA22" s="1" t="s">
        <v>41</v>
      </c>
      <c r="AB22" s="1">
        <f t="shared" si="5"/>
        <v>0</v>
      </c>
      <c r="AC22" s="6">
        <v>5.5</v>
      </c>
      <c r="AD22" s="10">
        <f t="shared" si="11"/>
        <v>0</v>
      </c>
      <c r="AE22" s="1">
        <f t="shared" si="12"/>
        <v>0</v>
      </c>
      <c r="AF22" s="1">
        <f>VLOOKUP(A22,[1]Sheet!$A:$AG,32,0)</f>
        <v>12</v>
      </c>
      <c r="AG22" s="1">
        <f>VLOOKUP(A22,[1]Sheet!$A:$AG,33,0)</f>
        <v>84</v>
      </c>
      <c r="AH22" s="33">
        <f t="shared" si="1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63</v>
      </c>
      <c r="D23" s="1"/>
      <c r="E23" s="1">
        <v>12</v>
      </c>
      <c r="F23" s="1">
        <v>44</v>
      </c>
      <c r="G23" s="6">
        <v>0.3</v>
      </c>
      <c r="H23" s="1">
        <v>180</v>
      </c>
      <c r="I23" s="1" t="s">
        <v>57</v>
      </c>
      <c r="J23" s="1">
        <v>11</v>
      </c>
      <c r="K23" s="1">
        <f t="shared" si="1"/>
        <v>1</v>
      </c>
      <c r="L23" s="1"/>
      <c r="M23" s="1"/>
      <c r="N23" s="1">
        <v>0</v>
      </c>
      <c r="O23" s="1">
        <f t="shared" si="2"/>
        <v>2.4</v>
      </c>
      <c r="P23" s="5"/>
      <c r="Q23" s="5">
        <f t="shared" si="10"/>
        <v>0</v>
      </c>
      <c r="R23" s="5"/>
      <c r="S23" s="1"/>
      <c r="T23" s="1">
        <f t="shared" si="3"/>
        <v>18.333333333333336</v>
      </c>
      <c r="U23" s="1">
        <f t="shared" si="4"/>
        <v>18.333333333333336</v>
      </c>
      <c r="V23" s="1">
        <v>0.8</v>
      </c>
      <c r="W23" s="1">
        <v>5.4</v>
      </c>
      <c r="X23" s="1">
        <v>1.2</v>
      </c>
      <c r="Y23" s="1">
        <v>6.2</v>
      </c>
      <c r="Z23" s="1">
        <v>7.2</v>
      </c>
      <c r="AA23" s="26" t="s">
        <v>52</v>
      </c>
      <c r="AB23" s="1">
        <f t="shared" si="5"/>
        <v>0</v>
      </c>
      <c r="AC23" s="6">
        <v>9</v>
      </c>
      <c r="AD23" s="10">
        <f t="shared" si="11"/>
        <v>0</v>
      </c>
      <c r="AE23" s="1">
        <f t="shared" si="12"/>
        <v>0</v>
      </c>
      <c r="AF23" s="1">
        <f>VLOOKUP(A23,[1]Sheet!$A:$AG,32,0)</f>
        <v>18</v>
      </c>
      <c r="AG23" s="1">
        <f>VLOOKUP(A23,[1]Sheet!$A:$AG,33,0)</f>
        <v>234</v>
      </c>
      <c r="AH23" s="33">
        <f t="shared" si="13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130</v>
      </c>
      <c r="D24" s="1"/>
      <c r="E24" s="1">
        <v>11</v>
      </c>
      <c r="F24" s="1">
        <v>119</v>
      </c>
      <c r="G24" s="6">
        <v>0.3</v>
      </c>
      <c r="H24" s="1">
        <v>180</v>
      </c>
      <c r="I24" s="1" t="s">
        <v>57</v>
      </c>
      <c r="J24" s="1">
        <v>11</v>
      </c>
      <c r="K24" s="1">
        <f t="shared" si="1"/>
        <v>0</v>
      </c>
      <c r="L24" s="1"/>
      <c r="M24" s="1"/>
      <c r="N24" s="1">
        <v>0</v>
      </c>
      <c r="O24" s="1">
        <f t="shared" si="2"/>
        <v>2.2000000000000002</v>
      </c>
      <c r="P24" s="5"/>
      <c r="Q24" s="5">
        <f t="shared" si="10"/>
        <v>0</v>
      </c>
      <c r="R24" s="5"/>
      <c r="S24" s="1"/>
      <c r="T24" s="1">
        <f t="shared" si="3"/>
        <v>54.090909090909086</v>
      </c>
      <c r="U24" s="1">
        <f t="shared" si="4"/>
        <v>54.090909090909086</v>
      </c>
      <c r="V24" s="1">
        <v>0.6</v>
      </c>
      <c r="W24" s="1">
        <v>1.2</v>
      </c>
      <c r="X24" s="1">
        <v>1.2</v>
      </c>
      <c r="Y24" s="1">
        <v>3</v>
      </c>
      <c r="Z24" s="1">
        <v>5.6</v>
      </c>
      <c r="AA24" s="26" t="s">
        <v>52</v>
      </c>
      <c r="AB24" s="1">
        <f t="shared" si="5"/>
        <v>0</v>
      </c>
      <c r="AC24" s="6">
        <v>9</v>
      </c>
      <c r="AD24" s="10">
        <f t="shared" si="11"/>
        <v>0</v>
      </c>
      <c r="AE24" s="1">
        <f t="shared" si="12"/>
        <v>0</v>
      </c>
      <c r="AF24" s="1">
        <f>VLOOKUP(A24,[1]Sheet!$A:$AG,32,0)</f>
        <v>18</v>
      </c>
      <c r="AG24" s="1">
        <f>VLOOKUP(A24,[1]Sheet!$A:$AG,33,0)</f>
        <v>234</v>
      </c>
      <c r="AH24" s="33">
        <f t="shared" si="1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111</v>
      </c>
      <c r="D25" s="1">
        <v>210</v>
      </c>
      <c r="E25" s="1">
        <v>105</v>
      </c>
      <c r="F25" s="1">
        <v>174</v>
      </c>
      <c r="G25" s="6">
        <v>1</v>
      </c>
      <c r="H25" s="1">
        <v>180</v>
      </c>
      <c r="I25" s="1" t="s">
        <v>35</v>
      </c>
      <c r="J25" s="1">
        <v>105</v>
      </c>
      <c r="K25" s="1">
        <f t="shared" si="1"/>
        <v>0</v>
      </c>
      <c r="L25" s="1"/>
      <c r="M25" s="1"/>
      <c r="N25" s="1">
        <v>0</v>
      </c>
      <c r="O25" s="1">
        <f t="shared" si="2"/>
        <v>21</v>
      </c>
      <c r="P25" s="5">
        <f t="shared" ref="P25:P26" si="14">16*O25-N25-F25</f>
        <v>162</v>
      </c>
      <c r="Q25" s="5">
        <f t="shared" si="10"/>
        <v>168</v>
      </c>
      <c r="R25" s="5"/>
      <c r="S25" s="1"/>
      <c r="T25" s="1">
        <f t="shared" si="3"/>
        <v>16.285714285714285</v>
      </c>
      <c r="U25" s="1">
        <f t="shared" si="4"/>
        <v>8.2857142857142865</v>
      </c>
      <c r="V25" s="1">
        <v>18</v>
      </c>
      <c r="W25" s="1">
        <v>23.4</v>
      </c>
      <c r="X25" s="1">
        <v>15.6</v>
      </c>
      <c r="Y25" s="1">
        <v>26.4</v>
      </c>
      <c r="Z25" s="1">
        <v>24</v>
      </c>
      <c r="AA25" s="1"/>
      <c r="AB25" s="1">
        <f t="shared" si="5"/>
        <v>162</v>
      </c>
      <c r="AC25" s="6">
        <v>3</v>
      </c>
      <c r="AD25" s="10">
        <f t="shared" si="11"/>
        <v>56</v>
      </c>
      <c r="AE25" s="1">
        <f t="shared" si="12"/>
        <v>168</v>
      </c>
      <c r="AF25" s="1">
        <f>VLOOKUP(A25,[1]Sheet!$A:$AG,32,0)</f>
        <v>14</v>
      </c>
      <c r="AG25" s="1">
        <f>VLOOKUP(A25,[1]Sheet!$A:$AG,33,0)</f>
        <v>126</v>
      </c>
      <c r="AH25" s="33">
        <f t="shared" si="13"/>
        <v>0.44444444444444442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1261</v>
      </c>
      <c r="D26" s="1">
        <v>2</v>
      </c>
      <c r="E26" s="1">
        <v>852</v>
      </c>
      <c r="F26" s="1">
        <v>20</v>
      </c>
      <c r="G26" s="6">
        <v>0.25</v>
      </c>
      <c r="H26" s="1">
        <v>180</v>
      </c>
      <c r="I26" s="1" t="s">
        <v>35</v>
      </c>
      <c r="J26" s="1">
        <v>847</v>
      </c>
      <c r="K26" s="1">
        <f t="shared" si="1"/>
        <v>5</v>
      </c>
      <c r="L26" s="1"/>
      <c r="M26" s="1"/>
      <c r="N26" s="1">
        <v>2436</v>
      </c>
      <c r="O26" s="1">
        <f t="shared" si="2"/>
        <v>170.4</v>
      </c>
      <c r="P26" s="5">
        <f t="shared" si="14"/>
        <v>270.40000000000009</v>
      </c>
      <c r="Q26" s="5">
        <f t="shared" si="10"/>
        <v>252</v>
      </c>
      <c r="R26" s="5"/>
      <c r="S26" s="1"/>
      <c r="T26" s="1">
        <f t="shared" si="3"/>
        <v>15.892018779342722</v>
      </c>
      <c r="U26" s="1">
        <f t="shared" si="4"/>
        <v>14.413145539906102</v>
      </c>
      <c r="V26" s="1">
        <v>195.6</v>
      </c>
      <c r="W26" s="1">
        <v>99</v>
      </c>
      <c r="X26" s="1">
        <v>237.6</v>
      </c>
      <c r="Y26" s="1">
        <v>117.8</v>
      </c>
      <c r="Z26" s="1">
        <v>141.6</v>
      </c>
      <c r="AA26" s="1" t="s">
        <v>41</v>
      </c>
      <c r="AB26" s="1">
        <f t="shared" si="5"/>
        <v>67.600000000000023</v>
      </c>
      <c r="AC26" s="6">
        <v>6</v>
      </c>
      <c r="AD26" s="10">
        <f t="shared" si="11"/>
        <v>42</v>
      </c>
      <c r="AE26" s="1">
        <f t="shared" si="12"/>
        <v>63</v>
      </c>
      <c r="AF26" s="1">
        <f>VLOOKUP(A26,[1]Sheet!$A:$AG,32,0)</f>
        <v>14</v>
      </c>
      <c r="AG26" s="1">
        <f>VLOOKUP(A26,[1]Sheet!$A:$AG,33,0)</f>
        <v>140</v>
      </c>
      <c r="AH26" s="33">
        <f t="shared" si="13"/>
        <v>0.3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8" t="s">
        <v>63</v>
      </c>
      <c r="B27" s="28" t="s">
        <v>37</v>
      </c>
      <c r="C27" s="28"/>
      <c r="D27" s="28"/>
      <c r="E27" s="28"/>
      <c r="F27" s="28"/>
      <c r="G27" s="29">
        <v>0</v>
      </c>
      <c r="H27" s="28">
        <v>180</v>
      </c>
      <c r="I27" s="28" t="s">
        <v>35</v>
      </c>
      <c r="J27" s="28"/>
      <c r="K27" s="28">
        <f t="shared" si="1"/>
        <v>0</v>
      </c>
      <c r="L27" s="28"/>
      <c r="M27" s="28"/>
      <c r="N27" s="28"/>
      <c r="O27" s="28">
        <f t="shared" si="2"/>
        <v>0</v>
      </c>
      <c r="P27" s="30"/>
      <c r="Q27" s="30"/>
      <c r="R27" s="30"/>
      <c r="S27" s="28"/>
      <c r="T27" s="28" t="e">
        <f t="shared" si="3"/>
        <v>#DIV/0!</v>
      </c>
      <c r="U27" s="28" t="e">
        <f t="shared" si="4"/>
        <v>#DIV/0!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 t="s">
        <v>39</v>
      </c>
      <c r="AB27" s="28">
        <f t="shared" si="5"/>
        <v>0</v>
      </c>
      <c r="AC27" s="29">
        <f>VLOOKUP(A27,[2]Sheet!$A:$AC,29,0)</f>
        <v>6</v>
      </c>
      <c r="AD27" s="31"/>
      <c r="AE27" s="28"/>
      <c r="AF27" s="28">
        <f>VLOOKUP(A27,[1]Sheet!$A:$AG,32,0)</f>
        <v>14</v>
      </c>
      <c r="AG27" s="28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8" t="s">
        <v>64</v>
      </c>
      <c r="B28" s="28" t="s">
        <v>37</v>
      </c>
      <c r="C28" s="28"/>
      <c r="D28" s="28"/>
      <c r="E28" s="28"/>
      <c r="F28" s="28"/>
      <c r="G28" s="29">
        <v>0</v>
      </c>
      <c r="H28" s="28">
        <v>180</v>
      </c>
      <c r="I28" s="28" t="s">
        <v>35</v>
      </c>
      <c r="J28" s="28"/>
      <c r="K28" s="28">
        <f t="shared" si="1"/>
        <v>0</v>
      </c>
      <c r="L28" s="28"/>
      <c r="M28" s="28"/>
      <c r="N28" s="28"/>
      <c r="O28" s="28">
        <f t="shared" si="2"/>
        <v>0</v>
      </c>
      <c r="P28" s="30"/>
      <c r="Q28" s="30"/>
      <c r="R28" s="30"/>
      <c r="S28" s="28"/>
      <c r="T28" s="28" t="e">
        <f t="shared" si="3"/>
        <v>#DIV/0!</v>
      </c>
      <c r="U28" s="28" t="e">
        <f t="shared" si="4"/>
        <v>#DIV/0!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 t="s">
        <v>39</v>
      </c>
      <c r="AB28" s="28">
        <f t="shared" si="5"/>
        <v>0</v>
      </c>
      <c r="AC28" s="29">
        <f>VLOOKUP(A28,[2]Sheet!$A:$AC,29,0)</f>
        <v>6</v>
      </c>
      <c r="AD28" s="31"/>
      <c r="AE28" s="28"/>
      <c r="AF28" s="28">
        <f>VLOOKUP(A28,[1]Sheet!$A:$AG,32,0)</f>
        <v>14</v>
      </c>
      <c r="AG28" s="28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414</v>
      </c>
      <c r="D29" s="1">
        <v>792</v>
      </c>
      <c r="E29" s="1">
        <v>408</v>
      </c>
      <c r="F29" s="1">
        <v>750</v>
      </c>
      <c r="G29" s="6">
        <v>1</v>
      </c>
      <c r="H29" s="1">
        <v>180</v>
      </c>
      <c r="I29" s="1" t="s">
        <v>35</v>
      </c>
      <c r="J29" s="1">
        <v>415</v>
      </c>
      <c r="K29" s="1">
        <f t="shared" si="1"/>
        <v>-7</v>
      </c>
      <c r="L29" s="1"/>
      <c r="M29" s="1"/>
      <c r="N29" s="1">
        <v>0</v>
      </c>
      <c r="O29" s="1">
        <f t="shared" si="2"/>
        <v>81.599999999999994</v>
      </c>
      <c r="P29" s="5">
        <f>16*O29-N29-F29</f>
        <v>555.59999999999991</v>
      </c>
      <c r="Q29" s="5">
        <f t="shared" ref="Q29:Q31" si="15">AC29*AD29</f>
        <v>576</v>
      </c>
      <c r="R29" s="5"/>
      <c r="S29" s="1"/>
      <c r="T29" s="1">
        <f t="shared" si="3"/>
        <v>16.25</v>
      </c>
      <c r="U29" s="1">
        <f t="shared" si="4"/>
        <v>9.1911764705882355</v>
      </c>
      <c r="V29" s="1">
        <v>79.2</v>
      </c>
      <c r="W29" s="1">
        <v>99.6</v>
      </c>
      <c r="X29" s="1">
        <v>92.4</v>
      </c>
      <c r="Y29" s="1">
        <v>92.4</v>
      </c>
      <c r="Z29" s="1">
        <v>86.4</v>
      </c>
      <c r="AA29" s="1"/>
      <c r="AB29" s="1">
        <f t="shared" si="5"/>
        <v>555.59999999999991</v>
      </c>
      <c r="AC29" s="6">
        <v>6</v>
      </c>
      <c r="AD29" s="10">
        <f t="shared" ref="AD29:AD31" si="16">MROUND(P29,AC29*AF29)/AC29</f>
        <v>96</v>
      </c>
      <c r="AE29" s="1">
        <f t="shared" ref="AE29:AE31" si="17">AD29*AC29*G29</f>
        <v>576</v>
      </c>
      <c r="AF29" s="1">
        <f>VLOOKUP(A29,[1]Sheet!$A:$AG,32,0)</f>
        <v>12</v>
      </c>
      <c r="AG29" s="1">
        <f>VLOOKUP(A29,[1]Sheet!$A:$AG,33,0)</f>
        <v>84</v>
      </c>
      <c r="AH29" s="33">
        <f t="shared" ref="AH29:AH31" si="18">AD29/AG29</f>
        <v>1.1428571428571428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37</v>
      </c>
      <c r="C30" s="1">
        <v>744</v>
      </c>
      <c r="D30" s="1"/>
      <c r="E30" s="1">
        <v>441</v>
      </c>
      <c r="F30" s="1"/>
      <c r="G30" s="6">
        <v>0.25</v>
      </c>
      <c r="H30" s="1">
        <v>365</v>
      </c>
      <c r="I30" s="1" t="s">
        <v>35</v>
      </c>
      <c r="J30" s="1">
        <v>550</v>
      </c>
      <c r="K30" s="1">
        <f t="shared" si="1"/>
        <v>-109</v>
      </c>
      <c r="L30" s="1"/>
      <c r="M30" s="1"/>
      <c r="N30" s="1">
        <v>2520</v>
      </c>
      <c r="O30" s="1">
        <f t="shared" si="2"/>
        <v>88.2</v>
      </c>
      <c r="P30" s="5"/>
      <c r="Q30" s="5">
        <f t="shared" si="15"/>
        <v>0</v>
      </c>
      <c r="R30" s="5"/>
      <c r="S30" s="1"/>
      <c r="T30" s="1">
        <f t="shared" si="3"/>
        <v>28.571428571428569</v>
      </c>
      <c r="U30" s="1">
        <f t="shared" si="4"/>
        <v>28.571428571428569</v>
      </c>
      <c r="V30" s="1">
        <v>178.8</v>
      </c>
      <c r="W30" s="1">
        <v>35.4</v>
      </c>
      <c r="X30" s="1">
        <v>210.4</v>
      </c>
      <c r="Y30" s="1">
        <v>95.8</v>
      </c>
      <c r="Z30" s="1">
        <v>100.8</v>
      </c>
      <c r="AA30" s="1"/>
      <c r="AB30" s="1">
        <f t="shared" si="5"/>
        <v>0</v>
      </c>
      <c r="AC30" s="6">
        <v>12</v>
      </c>
      <c r="AD30" s="10">
        <f t="shared" si="16"/>
        <v>0</v>
      </c>
      <c r="AE30" s="1">
        <f t="shared" si="17"/>
        <v>0</v>
      </c>
      <c r="AF30" s="1">
        <f>VLOOKUP(A30,[1]Sheet!$A:$AG,32,0)</f>
        <v>14</v>
      </c>
      <c r="AG30" s="1">
        <f>VLOOKUP(A30,[1]Sheet!$A:$AG,33,0)</f>
        <v>70</v>
      </c>
      <c r="AH30" s="33">
        <f t="shared" si="1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37</v>
      </c>
      <c r="C31" s="1">
        <v>229</v>
      </c>
      <c r="D31" s="1">
        <v>336</v>
      </c>
      <c r="E31" s="1">
        <v>378</v>
      </c>
      <c r="F31" s="1">
        <v>-4</v>
      </c>
      <c r="G31" s="6">
        <v>0.25</v>
      </c>
      <c r="H31" s="1">
        <v>180</v>
      </c>
      <c r="I31" s="1" t="s">
        <v>35</v>
      </c>
      <c r="J31" s="1">
        <v>399</v>
      </c>
      <c r="K31" s="1">
        <f t="shared" si="1"/>
        <v>-21</v>
      </c>
      <c r="L31" s="1"/>
      <c r="M31" s="1"/>
      <c r="N31" s="1">
        <v>1680</v>
      </c>
      <c r="O31" s="1">
        <f t="shared" si="2"/>
        <v>75.599999999999994</v>
      </c>
      <c r="P31" s="5"/>
      <c r="Q31" s="5">
        <f t="shared" si="15"/>
        <v>0</v>
      </c>
      <c r="R31" s="5"/>
      <c r="S31" s="1"/>
      <c r="T31" s="1">
        <f t="shared" si="3"/>
        <v>22.169312169312171</v>
      </c>
      <c r="U31" s="1">
        <f t="shared" si="4"/>
        <v>22.169312169312171</v>
      </c>
      <c r="V31" s="1">
        <v>125.4</v>
      </c>
      <c r="W31" s="1">
        <v>67.599999999999994</v>
      </c>
      <c r="X31" s="1">
        <v>157.4</v>
      </c>
      <c r="Y31" s="1">
        <v>79.400000000000006</v>
      </c>
      <c r="Z31" s="1">
        <v>78.2</v>
      </c>
      <c r="AA31" s="1" t="s">
        <v>41</v>
      </c>
      <c r="AB31" s="1">
        <f t="shared" si="5"/>
        <v>0</v>
      </c>
      <c r="AC31" s="6">
        <v>12</v>
      </c>
      <c r="AD31" s="10">
        <f t="shared" si="16"/>
        <v>0</v>
      </c>
      <c r="AE31" s="1">
        <f t="shared" si="17"/>
        <v>0</v>
      </c>
      <c r="AF31" s="1">
        <f>VLOOKUP(A31,[1]Sheet!$A:$AG,32,0)</f>
        <v>14</v>
      </c>
      <c r="AG31" s="1">
        <f>VLOOKUP(A31,[1]Sheet!$A:$AG,33,0)</f>
        <v>70</v>
      </c>
      <c r="AH31" s="33">
        <f t="shared" si="1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8" t="s">
        <v>68</v>
      </c>
      <c r="B32" s="28" t="s">
        <v>37</v>
      </c>
      <c r="C32" s="28"/>
      <c r="D32" s="28"/>
      <c r="E32" s="28"/>
      <c r="F32" s="28"/>
      <c r="G32" s="29">
        <v>0</v>
      </c>
      <c r="H32" s="28">
        <v>180</v>
      </c>
      <c r="I32" s="28" t="s">
        <v>35</v>
      </c>
      <c r="J32" s="28"/>
      <c r="K32" s="28">
        <f t="shared" si="1"/>
        <v>0</v>
      </c>
      <c r="L32" s="28"/>
      <c r="M32" s="28"/>
      <c r="N32" s="28"/>
      <c r="O32" s="28">
        <f t="shared" si="2"/>
        <v>0</v>
      </c>
      <c r="P32" s="30"/>
      <c r="Q32" s="30"/>
      <c r="R32" s="30"/>
      <c r="S32" s="28"/>
      <c r="T32" s="28" t="e">
        <f t="shared" si="3"/>
        <v>#DIV/0!</v>
      </c>
      <c r="U32" s="28" t="e">
        <f t="shared" si="4"/>
        <v>#DIV/0!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 t="s">
        <v>39</v>
      </c>
      <c r="AB32" s="28">
        <f t="shared" si="5"/>
        <v>0</v>
      </c>
      <c r="AC32" s="29">
        <f>VLOOKUP(A32,[2]Sheet!$A:$AC,29,0)</f>
        <v>6</v>
      </c>
      <c r="AD32" s="31"/>
      <c r="AE32" s="28"/>
      <c r="AF32" s="28">
        <f>VLOOKUP(A32,[1]Sheet!$A:$AG,32,0)</f>
        <v>14</v>
      </c>
      <c r="AG32" s="28">
        <f>VLOOKUP(A32,[1]Sheet!$A:$AG,33,0)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8" t="s">
        <v>69</v>
      </c>
      <c r="B33" s="28" t="s">
        <v>37</v>
      </c>
      <c r="C33" s="28"/>
      <c r="D33" s="28"/>
      <c r="E33" s="28"/>
      <c r="F33" s="28"/>
      <c r="G33" s="29">
        <v>0</v>
      </c>
      <c r="H33" s="28">
        <v>180</v>
      </c>
      <c r="I33" s="28" t="s">
        <v>35</v>
      </c>
      <c r="J33" s="28"/>
      <c r="K33" s="28">
        <f t="shared" si="1"/>
        <v>0</v>
      </c>
      <c r="L33" s="28"/>
      <c r="M33" s="28"/>
      <c r="N33" s="28"/>
      <c r="O33" s="28">
        <f t="shared" si="2"/>
        <v>0</v>
      </c>
      <c r="P33" s="30"/>
      <c r="Q33" s="30"/>
      <c r="R33" s="30"/>
      <c r="S33" s="28"/>
      <c r="T33" s="28" t="e">
        <f t="shared" si="3"/>
        <v>#DIV/0!</v>
      </c>
      <c r="U33" s="28" t="e">
        <f t="shared" si="4"/>
        <v>#DIV/0!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 t="s">
        <v>39</v>
      </c>
      <c r="AB33" s="28">
        <f t="shared" si="5"/>
        <v>0</v>
      </c>
      <c r="AC33" s="29">
        <f>VLOOKUP(A33,[2]Sheet!$A:$AC,29,0)</f>
        <v>12</v>
      </c>
      <c r="AD33" s="31"/>
      <c r="AE33" s="28"/>
      <c r="AF33" s="28">
        <f>VLOOKUP(A33,[1]Sheet!$A:$AG,32,0)</f>
        <v>14</v>
      </c>
      <c r="AG33" s="28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8" t="s">
        <v>70</v>
      </c>
      <c r="B34" s="28" t="s">
        <v>37</v>
      </c>
      <c r="C34" s="28"/>
      <c r="D34" s="28"/>
      <c r="E34" s="28"/>
      <c r="F34" s="28"/>
      <c r="G34" s="29">
        <v>0</v>
      </c>
      <c r="H34" s="28">
        <v>180</v>
      </c>
      <c r="I34" s="28" t="s">
        <v>35</v>
      </c>
      <c r="J34" s="28"/>
      <c r="K34" s="28">
        <f t="shared" si="1"/>
        <v>0</v>
      </c>
      <c r="L34" s="28"/>
      <c r="M34" s="28"/>
      <c r="N34" s="28"/>
      <c r="O34" s="28">
        <f t="shared" si="2"/>
        <v>0</v>
      </c>
      <c r="P34" s="30"/>
      <c r="Q34" s="30"/>
      <c r="R34" s="30"/>
      <c r="S34" s="28"/>
      <c r="T34" s="28" t="e">
        <f t="shared" si="3"/>
        <v>#DIV/0!</v>
      </c>
      <c r="U34" s="28" t="e">
        <f t="shared" si="4"/>
        <v>#DIV/0!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 t="s">
        <v>39</v>
      </c>
      <c r="AB34" s="28">
        <f t="shared" si="5"/>
        <v>0</v>
      </c>
      <c r="AC34" s="29">
        <f>VLOOKUP(A34,[2]Sheet!$A:$AC,29,0)</f>
        <v>8</v>
      </c>
      <c r="AD34" s="31"/>
      <c r="AE34" s="28"/>
      <c r="AF34" s="28">
        <f>VLOOKUP(A34,[1]Sheet!$A:$AG,32,0)</f>
        <v>12</v>
      </c>
      <c r="AG34" s="28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8" t="s">
        <v>71</v>
      </c>
      <c r="B35" s="28" t="s">
        <v>37</v>
      </c>
      <c r="C35" s="28"/>
      <c r="D35" s="28"/>
      <c r="E35" s="28"/>
      <c r="F35" s="28"/>
      <c r="G35" s="29">
        <v>0</v>
      </c>
      <c r="H35" s="28">
        <v>180</v>
      </c>
      <c r="I35" s="28" t="s">
        <v>35</v>
      </c>
      <c r="J35" s="28"/>
      <c r="K35" s="28">
        <f t="shared" si="1"/>
        <v>0</v>
      </c>
      <c r="L35" s="28"/>
      <c r="M35" s="28"/>
      <c r="N35" s="28"/>
      <c r="O35" s="28">
        <f t="shared" si="2"/>
        <v>0</v>
      </c>
      <c r="P35" s="30"/>
      <c r="Q35" s="30"/>
      <c r="R35" s="30"/>
      <c r="S35" s="28"/>
      <c r="T35" s="28" t="e">
        <f t="shared" si="3"/>
        <v>#DIV/0!</v>
      </c>
      <c r="U35" s="28" t="e">
        <f t="shared" si="4"/>
        <v>#DIV/0!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 t="s">
        <v>39</v>
      </c>
      <c r="AB35" s="28">
        <f t="shared" si="5"/>
        <v>0</v>
      </c>
      <c r="AC35" s="29">
        <f>VLOOKUP(A35,[2]Sheet!$A:$AC,29,0)</f>
        <v>8</v>
      </c>
      <c r="AD35" s="31"/>
      <c r="AE35" s="28"/>
      <c r="AF35" s="28">
        <f>VLOOKUP(A35,[1]Sheet!$A:$AG,32,0)</f>
        <v>12</v>
      </c>
      <c r="AG35" s="28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8" t="s">
        <v>72</v>
      </c>
      <c r="B36" s="28" t="s">
        <v>37</v>
      </c>
      <c r="C36" s="28"/>
      <c r="D36" s="28"/>
      <c r="E36" s="28"/>
      <c r="F36" s="28"/>
      <c r="G36" s="29">
        <v>0</v>
      </c>
      <c r="H36" s="28">
        <v>180</v>
      </c>
      <c r="I36" s="28" t="s">
        <v>35</v>
      </c>
      <c r="J36" s="28"/>
      <c r="K36" s="28">
        <f t="shared" si="1"/>
        <v>0</v>
      </c>
      <c r="L36" s="28"/>
      <c r="M36" s="28"/>
      <c r="N36" s="28"/>
      <c r="O36" s="28">
        <f t="shared" si="2"/>
        <v>0</v>
      </c>
      <c r="P36" s="30"/>
      <c r="Q36" s="30"/>
      <c r="R36" s="30"/>
      <c r="S36" s="28"/>
      <c r="T36" s="28" t="e">
        <f t="shared" si="3"/>
        <v>#DIV/0!</v>
      </c>
      <c r="U36" s="28" t="e">
        <f t="shared" si="4"/>
        <v>#DIV/0!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 t="s">
        <v>39</v>
      </c>
      <c r="AB36" s="28">
        <f t="shared" si="5"/>
        <v>0</v>
      </c>
      <c r="AC36" s="29">
        <f>VLOOKUP(A36,[2]Sheet!$A:$AC,29,0)</f>
        <v>8</v>
      </c>
      <c r="AD36" s="31"/>
      <c r="AE36" s="28"/>
      <c r="AF36" s="28">
        <f>VLOOKUP(A36,[1]Sheet!$A:$AG,32,0)</f>
        <v>12</v>
      </c>
      <c r="AG36" s="28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37</v>
      </c>
      <c r="C37" s="1">
        <v>141</v>
      </c>
      <c r="D37" s="1">
        <v>865</v>
      </c>
      <c r="E37" s="1">
        <v>488</v>
      </c>
      <c r="F37" s="1">
        <v>422</v>
      </c>
      <c r="G37" s="6">
        <v>0.75</v>
      </c>
      <c r="H37" s="1">
        <v>180</v>
      </c>
      <c r="I37" s="1" t="s">
        <v>35</v>
      </c>
      <c r="J37" s="1">
        <v>483</v>
      </c>
      <c r="K37" s="1">
        <f t="shared" ref="K37:K68" si="19">E37-J37</f>
        <v>5</v>
      </c>
      <c r="L37" s="1"/>
      <c r="M37" s="1"/>
      <c r="N37" s="1">
        <v>192</v>
      </c>
      <c r="O37" s="1">
        <f t="shared" si="2"/>
        <v>97.6</v>
      </c>
      <c r="P37" s="5">
        <f>16*O37-N37-F37</f>
        <v>947.59999999999991</v>
      </c>
      <c r="Q37" s="5">
        <f>AC37*AD37</f>
        <v>960</v>
      </c>
      <c r="R37" s="5"/>
      <c r="S37" s="1"/>
      <c r="T37" s="1">
        <f t="shared" si="3"/>
        <v>16.127049180327869</v>
      </c>
      <c r="U37" s="1">
        <f t="shared" si="4"/>
        <v>6.2909836065573774</v>
      </c>
      <c r="V37" s="1">
        <v>67.599999999999994</v>
      </c>
      <c r="W37" s="1">
        <v>76.8</v>
      </c>
      <c r="X37" s="1">
        <v>116.4</v>
      </c>
      <c r="Y37" s="1">
        <v>70.400000000000006</v>
      </c>
      <c r="Z37" s="1">
        <v>61.4</v>
      </c>
      <c r="AA37" s="1" t="s">
        <v>41</v>
      </c>
      <c r="AB37" s="1">
        <f t="shared" si="5"/>
        <v>710.69999999999993</v>
      </c>
      <c r="AC37" s="6">
        <v>8</v>
      </c>
      <c r="AD37" s="10">
        <f>MROUND(P37,AC37*AF37)/AC37</f>
        <v>120</v>
      </c>
      <c r="AE37" s="1">
        <f>AD37*AC37*G37</f>
        <v>720</v>
      </c>
      <c r="AF37" s="1">
        <f>VLOOKUP(A37,[1]Sheet!$A:$AG,32,0)</f>
        <v>12</v>
      </c>
      <c r="AG37" s="1">
        <f>VLOOKUP(A37,[1]Sheet!$A:$AG,33,0)</f>
        <v>84</v>
      </c>
      <c r="AH37" s="33">
        <f>AD37/AG37</f>
        <v>1.4285714285714286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8" t="s">
        <v>74</v>
      </c>
      <c r="B38" s="28" t="s">
        <v>37</v>
      </c>
      <c r="C38" s="28"/>
      <c r="D38" s="28"/>
      <c r="E38" s="28"/>
      <c r="F38" s="28"/>
      <c r="G38" s="29">
        <v>0</v>
      </c>
      <c r="H38" s="28">
        <v>180</v>
      </c>
      <c r="I38" s="28" t="s">
        <v>35</v>
      </c>
      <c r="J38" s="28"/>
      <c r="K38" s="28">
        <f t="shared" si="19"/>
        <v>0</v>
      </c>
      <c r="L38" s="28"/>
      <c r="M38" s="28"/>
      <c r="N38" s="28"/>
      <c r="O38" s="28">
        <f t="shared" si="2"/>
        <v>0</v>
      </c>
      <c r="P38" s="30"/>
      <c r="Q38" s="30"/>
      <c r="R38" s="30"/>
      <c r="S38" s="28"/>
      <c r="T38" s="28" t="e">
        <f t="shared" si="3"/>
        <v>#DIV/0!</v>
      </c>
      <c r="U38" s="28" t="e">
        <f t="shared" si="4"/>
        <v>#DIV/0!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 t="s">
        <v>39</v>
      </c>
      <c r="AB38" s="28">
        <f t="shared" si="5"/>
        <v>0</v>
      </c>
      <c r="AC38" s="29">
        <f>VLOOKUP(A38,[2]Sheet!$A:$AC,29,0)</f>
        <v>16</v>
      </c>
      <c r="AD38" s="31"/>
      <c r="AE38" s="28"/>
      <c r="AF38" s="28">
        <f>VLOOKUP(A38,[1]Sheet!$A:$AG,32,0)</f>
        <v>12</v>
      </c>
      <c r="AG38" s="28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37</v>
      </c>
      <c r="C39" s="1"/>
      <c r="D39" s="1">
        <v>120</v>
      </c>
      <c r="E39" s="1">
        <v>118</v>
      </c>
      <c r="F39" s="1"/>
      <c r="G39" s="6">
        <v>0.7</v>
      </c>
      <c r="H39" s="1">
        <v>180</v>
      </c>
      <c r="I39" s="1" t="s">
        <v>35</v>
      </c>
      <c r="J39" s="1">
        <v>125</v>
      </c>
      <c r="K39" s="1">
        <f t="shared" si="19"/>
        <v>-7</v>
      </c>
      <c r="L39" s="1"/>
      <c r="M39" s="1"/>
      <c r="N39" s="1">
        <v>0</v>
      </c>
      <c r="O39" s="1">
        <f t="shared" si="2"/>
        <v>23.6</v>
      </c>
      <c r="P39" s="5">
        <f>16*O39-N39-F39</f>
        <v>377.6</v>
      </c>
      <c r="Q39" s="5">
        <f>AC39*AD39</f>
        <v>360</v>
      </c>
      <c r="R39" s="5"/>
      <c r="S39" s="1"/>
      <c r="T39" s="1">
        <f t="shared" si="3"/>
        <v>15.254237288135592</v>
      </c>
      <c r="U39" s="1">
        <f t="shared" si="4"/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47</v>
      </c>
      <c r="AB39" s="1">
        <f t="shared" si="5"/>
        <v>264.32</v>
      </c>
      <c r="AC39" s="6">
        <v>10</v>
      </c>
      <c r="AD39" s="10">
        <f>MROUND(P39,AC39*AF39)/AC39</f>
        <v>36</v>
      </c>
      <c r="AE39" s="1">
        <f>AD39*AC39*G39</f>
        <v>251.99999999999997</v>
      </c>
      <c r="AF39" s="1">
        <f>VLOOKUP(A39,[1]Sheet!$A:$AG,32,0)</f>
        <v>12</v>
      </c>
      <c r="AG39" s="1">
        <f>VLOOKUP(A39,[1]Sheet!$A:$AG,33,0)</f>
        <v>84</v>
      </c>
      <c r="AH39" s="33">
        <f>AD39/AG39</f>
        <v>0.42857142857142855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8" t="s">
        <v>76</v>
      </c>
      <c r="B40" s="28" t="s">
        <v>37</v>
      </c>
      <c r="C40" s="28"/>
      <c r="D40" s="28"/>
      <c r="E40" s="28"/>
      <c r="F40" s="28"/>
      <c r="G40" s="29">
        <v>0</v>
      </c>
      <c r="H40" s="28">
        <v>180</v>
      </c>
      <c r="I40" s="28" t="s">
        <v>35</v>
      </c>
      <c r="J40" s="28"/>
      <c r="K40" s="28">
        <f t="shared" si="19"/>
        <v>0</v>
      </c>
      <c r="L40" s="28"/>
      <c r="M40" s="28"/>
      <c r="N40" s="28"/>
      <c r="O40" s="28">
        <f t="shared" si="2"/>
        <v>0</v>
      </c>
      <c r="P40" s="30"/>
      <c r="Q40" s="30"/>
      <c r="R40" s="30"/>
      <c r="S40" s="28"/>
      <c r="T40" s="28" t="e">
        <f t="shared" si="3"/>
        <v>#DIV/0!</v>
      </c>
      <c r="U40" s="28" t="e">
        <f t="shared" si="4"/>
        <v>#DIV/0!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 t="s">
        <v>39</v>
      </c>
      <c r="AB40" s="28">
        <f t="shared" si="5"/>
        <v>0</v>
      </c>
      <c r="AC40" s="29">
        <f>VLOOKUP(A40,[2]Sheet!$A:$AC,29,0)</f>
        <v>16</v>
      </c>
      <c r="AD40" s="31"/>
      <c r="AE40" s="28"/>
      <c r="AF40" s="28">
        <f>VLOOKUP(A40,[1]Sheet!$A:$AG,32,0)</f>
        <v>12</v>
      </c>
      <c r="AG40" s="28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37</v>
      </c>
      <c r="C41" s="1">
        <v>271</v>
      </c>
      <c r="D41" s="1"/>
      <c r="E41" s="1">
        <v>79</v>
      </c>
      <c r="F41" s="1"/>
      <c r="G41" s="6">
        <v>0.9</v>
      </c>
      <c r="H41" s="1">
        <v>180</v>
      </c>
      <c r="I41" s="1" t="s">
        <v>35</v>
      </c>
      <c r="J41" s="1">
        <v>181</v>
      </c>
      <c r="K41" s="1">
        <f t="shared" si="19"/>
        <v>-102</v>
      </c>
      <c r="L41" s="1"/>
      <c r="M41" s="1"/>
      <c r="N41" s="1">
        <v>1440</v>
      </c>
      <c r="O41" s="1">
        <f t="shared" si="2"/>
        <v>15.8</v>
      </c>
      <c r="P41" s="5"/>
      <c r="Q41" s="5">
        <f>AC41*AD41</f>
        <v>0</v>
      </c>
      <c r="R41" s="5"/>
      <c r="S41" s="1"/>
      <c r="T41" s="1">
        <f t="shared" si="3"/>
        <v>91.139240506329116</v>
      </c>
      <c r="U41" s="1">
        <f t="shared" si="4"/>
        <v>91.139240506329116</v>
      </c>
      <c r="V41" s="1">
        <v>97.8</v>
      </c>
      <c r="W41" s="1">
        <v>38.6</v>
      </c>
      <c r="X41" s="1">
        <v>131.6</v>
      </c>
      <c r="Y41" s="1">
        <v>60.2</v>
      </c>
      <c r="Z41" s="1">
        <v>60.8</v>
      </c>
      <c r="AA41" s="1" t="s">
        <v>41</v>
      </c>
      <c r="AB41" s="1">
        <f t="shared" si="5"/>
        <v>0</v>
      </c>
      <c r="AC41" s="6">
        <v>8</v>
      </c>
      <c r="AD41" s="10">
        <f>MROUND(P41,AC41*AF41)/AC41</f>
        <v>0</v>
      </c>
      <c r="AE41" s="1">
        <f>AD41*AC41*G41</f>
        <v>0</v>
      </c>
      <c r="AF41" s="1">
        <f>VLOOKUP(A41,[1]Sheet!$A:$AG,32,0)</f>
        <v>12</v>
      </c>
      <c r="AG41" s="1">
        <f>VLOOKUP(A41,[1]Sheet!$A:$AG,33,0)</f>
        <v>84</v>
      </c>
      <c r="AH41" s="33">
        <f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8" t="s">
        <v>78</v>
      </c>
      <c r="B42" s="28" t="s">
        <v>37</v>
      </c>
      <c r="C42" s="28"/>
      <c r="D42" s="28"/>
      <c r="E42" s="28"/>
      <c r="F42" s="28"/>
      <c r="G42" s="29">
        <v>0</v>
      </c>
      <c r="H42" s="28">
        <v>180</v>
      </c>
      <c r="I42" s="28" t="s">
        <v>35</v>
      </c>
      <c r="J42" s="28"/>
      <c r="K42" s="28">
        <f t="shared" si="19"/>
        <v>0</v>
      </c>
      <c r="L42" s="28"/>
      <c r="M42" s="28"/>
      <c r="N42" s="28"/>
      <c r="O42" s="28">
        <f t="shared" si="2"/>
        <v>0</v>
      </c>
      <c r="P42" s="30"/>
      <c r="Q42" s="30"/>
      <c r="R42" s="30"/>
      <c r="S42" s="28"/>
      <c r="T42" s="28" t="e">
        <f t="shared" si="3"/>
        <v>#DIV/0!</v>
      </c>
      <c r="U42" s="28" t="e">
        <f t="shared" si="4"/>
        <v>#DIV/0!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 t="s">
        <v>39</v>
      </c>
      <c r="AB42" s="28">
        <f t="shared" si="5"/>
        <v>0</v>
      </c>
      <c r="AC42" s="29">
        <f>VLOOKUP(A42,[2]Sheet!$A:$AC,29,0)</f>
        <v>8</v>
      </c>
      <c r="AD42" s="31"/>
      <c r="AE42" s="28"/>
      <c r="AF42" s="28">
        <f>VLOOKUP(A42,[1]Sheet!$A:$AG,32,0)</f>
        <v>12</v>
      </c>
      <c r="AG42" s="28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37</v>
      </c>
      <c r="C43" s="1"/>
      <c r="D43" s="1">
        <v>192</v>
      </c>
      <c r="E43" s="1">
        <v>101</v>
      </c>
      <c r="F43" s="1">
        <v>91</v>
      </c>
      <c r="G43" s="6">
        <v>0.4</v>
      </c>
      <c r="H43" s="1">
        <v>180</v>
      </c>
      <c r="I43" s="1" t="s">
        <v>35</v>
      </c>
      <c r="J43" s="1">
        <v>101</v>
      </c>
      <c r="K43" s="1">
        <f t="shared" si="19"/>
        <v>0</v>
      </c>
      <c r="L43" s="1"/>
      <c r="M43" s="1"/>
      <c r="N43" s="1">
        <v>0</v>
      </c>
      <c r="O43" s="1">
        <f t="shared" si="2"/>
        <v>20.2</v>
      </c>
      <c r="P43" s="5">
        <f>16*O43-N43-F43</f>
        <v>232.2</v>
      </c>
      <c r="Q43" s="5">
        <f>AC43*AD43</f>
        <v>192</v>
      </c>
      <c r="R43" s="5"/>
      <c r="S43" s="1"/>
      <c r="T43" s="1">
        <f t="shared" si="3"/>
        <v>14.009900990099011</v>
      </c>
      <c r="U43" s="1">
        <f t="shared" si="4"/>
        <v>4.5049504950495054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 t="s">
        <v>47</v>
      </c>
      <c r="AB43" s="1">
        <f t="shared" si="5"/>
        <v>92.88</v>
      </c>
      <c r="AC43" s="6">
        <v>16</v>
      </c>
      <c r="AD43" s="10">
        <f>MROUND(P43,AC43*AF43)/AC43</f>
        <v>12</v>
      </c>
      <c r="AE43" s="1">
        <f>AD43*AC43*G43</f>
        <v>76.800000000000011</v>
      </c>
      <c r="AF43" s="1">
        <f>VLOOKUP(A43,[1]Sheet!$A:$AG,32,0)</f>
        <v>12</v>
      </c>
      <c r="AG43" s="1">
        <f>VLOOKUP(A43,[1]Sheet!$A:$AG,33,0)</f>
        <v>84</v>
      </c>
      <c r="AH43" s="33">
        <f>AD43/AG43</f>
        <v>0.14285714285714285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80</v>
      </c>
      <c r="B44" s="21" t="s">
        <v>37</v>
      </c>
      <c r="C44" s="21">
        <v>1497</v>
      </c>
      <c r="D44" s="21"/>
      <c r="E44" s="21">
        <v>908</v>
      </c>
      <c r="F44" s="21">
        <v>179</v>
      </c>
      <c r="G44" s="22">
        <v>0</v>
      </c>
      <c r="H44" s="21">
        <v>180</v>
      </c>
      <c r="I44" s="21" t="s">
        <v>51</v>
      </c>
      <c r="J44" s="21">
        <v>920</v>
      </c>
      <c r="K44" s="21">
        <f t="shared" si="19"/>
        <v>-12</v>
      </c>
      <c r="L44" s="21"/>
      <c r="M44" s="21"/>
      <c r="N44" s="21"/>
      <c r="O44" s="21">
        <f t="shared" si="2"/>
        <v>181.6</v>
      </c>
      <c r="P44" s="23"/>
      <c r="Q44" s="23"/>
      <c r="R44" s="23"/>
      <c r="S44" s="21"/>
      <c r="T44" s="21">
        <f t="shared" si="3"/>
        <v>0.98568281938325997</v>
      </c>
      <c r="U44" s="21">
        <f t="shared" si="4"/>
        <v>0.98568281938325997</v>
      </c>
      <c r="V44" s="21">
        <v>164</v>
      </c>
      <c r="W44" s="21">
        <v>82.4</v>
      </c>
      <c r="X44" s="21">
        <v>235.6</v>
      </c>
      <c r="Y44" s="21">
        <v>115.8</v>
      </c>
      <c r="Z44" s="21">
        <v>134.4</v>
      </c>
      <c r="AA44" s="21" t="s">
        <v>81</v>
      </c>
      <c r="AB44" s="21">
        <f t="shared" si="5"/>
        <v>0</v>
      </c>
      <c r="AC44" s="22">
        <v>0</v>
      </c>
      <c r="AD44" s="24"/>
      <c r="AE44" s="21"/>
      <c r="AF44" s="21"/>
      <c r="AG44" s="2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1" t="s">
        <v>82</v>
      </c>
      <c r="B45" s="21" t="s">
        <v>37</v>
      </c>
      <c r="C45" s="21">
        <v>271</v>
      </c>
      <c r="D45" s="21">
        <v>38</v>
      </c>
      <c r="E45" s="21">
        <v>129</v>
      </c>
      <c r="F45" s="21">
        <v>1</v>
      </c>
      <c r="G45" s="22">
        <v>0</v>
      </c>
      <c r="H45" s="21">
        <v>180</v>
      </c>
      <c r="I45" s="21" t="s">
        <v>51</v>
      </c>
      <c r="J45" s="21">
        <v>167</v>
      </c>
      <c r="K45" s="21">
        <f t="shared" si="19"/>
        <v>-38</v>
      </c>
      <c r="L45" s="21"/>
      <c r="M45" s="21"/>
      <c r="N45" s="21"/>
      <c r="O45" s="21">
        <f t="shared" si="2"/>
        <v>25.8</v>
      </c>
      <c r="P45" s="23"/>
      <c r="Q45" s="23"/>
      <c r="R45" s="23"/>
      <c r="S45" s="21"/>
      <c r="T45" s="21">
        <f t="shared" si="3"/>
        <v>3.875968992248062E-2</v>
      </c>
      <c r="U45" s="21">
        <f t="shared" si="4"/>
        <v>3.875968992248062E-2</v>
      </c>
      <c r="V45" s="21">
        <v>58.4</v>
      </c>
      <c r="W45" s="21">
        <v>0</v>
      </c>
      <c r="X45" s="21">
        <v>108.2</v>
      </c>
      <c r="Y45" s="21">
        <v>16.600000000000001</v>
      </c>
      <c r="Z45" s="21">
        <v>33.799999999999997</v>
      </c>
      <c r="AA45" s="21" t="s">
        <v>81</v>
      </c>
      <c r="AB45" s="21">
        <f t="shared" si="5"/>
        <v>0</v>
      </c>
      <c r="AC45" s="22">
        <v>0</v>
      </c>
      <c r="AD45" s="24"/>
      <c r="AE45" s="21"/>
      <c r="AF45" s="21"/>
      <c r="AG45" s="2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1985</v>
      </c>
      <c r="D46" s="1">
        <v>420</v>
      </c>
      <c r="E46" s="1">
        <v>775</v>
      </c>
      <c r="F46" s="1">
        <v>1510</v>
      </c>
      <c r="G46" s="6">
        <v>1</v>
      </c>
      <c r="H46" s="1">
        <v>180</v>
      </c>
      <c r="I46" s="1" t="s">
        <v>35</v>
      </c>
      <c r="J46" s="1">
        <v>808</v>
      </c>
      <c r="K46" s="1">
        <f t="shared" si="19"/>
        <v>-33</v>
      </c>
      <c r="L46" s="1"/>
      <c r="M46" s="1"/>
      <c r="N46" s="1">
        <v>0</v>
      </c>
      <c r="O46" s="1">
        <f t="shared" si="2"/>
        <v>155</v>
      </c>
      <c r="P46" s="5">
        <f>16*O46-N46-F46</f>
        <v>970</v>
      </c>
      <c r="Q46" s="5">
        <f t="shared" ref="Q46:Q48" si="20">AC46*AD46</f>
        <v>960</v>
      </c>
      <c r="R46" s="5"/>
      <c r="S46" s="1"/>
      <c r="T46" s="1">
        <f t="shared" si="3"/>
        <v>15.935483870967742</v>
      </c>
      <c r="U46" s="1">
        <f t="shared" si="4"/>
        <v>9.741935483870968</v>
      </c>
      <c r="V46" s="1">
        <v>119</v>
      </c>
      <c r="W46" s="1">
        <v>180</v>
      </c>
      <c r="X46" s="1">
        <v>239</v>
      </c>
      <c r="Y46" s="1">
        <v>159</v>
      </c>
      <c r="Z46" s="1">
        <v>168</v>
      </c>
      <c r="AA46" s="1" t="s">
        <v>41</v>
      </c>
      <c r="AB46" s="1">
        <f t="shared" si="5"/>
        <v>970</v>
      </c>
      <c r="AC46" s="6">
        <v>5</v>
      </c>
      <c r="AD46" s="10">
        <f t="shared" ref="AD46:AD48" si="21">MROUND(P46,AC46*AF46)/AC46</f>
        <v>192</v>
      </c>
      <c r="AE46" s="1">
        <f t="shared" ref="AE46:AE48" si="22">AD46*AC46*G46</f>
        <v>960</v>
      </c>
      <c r="AF46" s="1">
        <f>VLOOKUP(A46,[1]Sheet!$A:$AG,32,0)</f>
        <v>12</v>
      </c>
      <c r="AG46" s="1">
        <v>144</v>
      </c>
      <c r="AH46" s="33">
        <f t="shared" ref="AH46:AH48" si="23">AD46/AG46</f>
        <v>1.3333333333333333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37</v>
      </c>
      <c r="C47" s="1"/>
      <c r="D47" s="1">
        <v>192</v>
      </c>
      <c r="E47" s="1">
        <v>28</v>
      </c>
      <c r="F47" s="1">
        <v>131</v>
      </c>
      <c r="G47" s="6">
        <v>0.4</v>
      </c>
      <c r="H47" s="1">
        <v>180</v>
      </c>
      <c r="I47" s="1" t="s">
        <v>35</v>
      </c>
      <c r="J47" s="1">
        <v>28</v>
      </c>
      <c r="K47" s="1">
        <f t="shared" si="19"/>
        <v>0</v>
      </c>
      <c r="L47" s="1"/>
      <c r="M47" s="1"/>
      <c r="N47" s="1">
        <v>0</v>
      </c>
      <c r="O47" s="1">
        <f t="shared" si="2"/>
        <v>5.6</v>
      </c>
      <c r="P47" s="5"/>
      <c r="Q47" s="5">
        <f t="shared" si="20"/>
        <v>0</v>
      </c>
      <c r="R47" s="5"/>
      <c r="S47" s="1"/>
      <c r="T47" s="1">
        <f t="shared" si="3"/>
        <v>23.392857142857146</v>
      </c>
      <c r="U47" s="1">
        <f t="shared" si="4"/>
        <v>23.392857142857146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 t="s">
        <v>47</v>
      </c>
      <c r="AB47" s="1">
        <f t="shared" si="5"/>
        <v>0</v>
      </c>
      <c r="AC47" s="6">
        <v>16</v>
      </c>
      <c r="AD47" s="10">
        <f t="shared" si="21"/>
        <v>0</v>
      </c>
      <c r="AE47" s="1">
        <f t="shared" si="22"/>
        <v>0</v>
      </c>
      <c r="AF47" s="1">
        <f>VLOOKUP(A47,[1]Sheet!$A:$AG,32,0)</f>
        <v>12</v>
      </c>
      <c r="AG47" s="1">
        <f>VLOOKUP(A47,[1]Sheet!$A:$AG,33,0)</f>
        <v>84</v>
      </c>
      <c r="AH47" s="33">
        <f t="shared" si="23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37</v>
      </c>
      <c r="C48" s="1"/>
      <c r="D48" s="1">
        <v>120</v>
      </c>
      <c r="E48" s="1">
        <v>40</v>
      </c>
      <c r="F48" s="1">
        <v>80</v>
      </c>
      <c r="G48" s="6">
        <v>0.7</v>
      </c>
      <c r="H48" s="1">
        <v>180</v>
      </c>
      <c r="I48" s="1" t="s">
        <v>35</v>
      </c>
      <c r="J48" s="1">
        <v>44</v>
      </c>
      <c r="K48" s="1">
        <f t="shared" si="19"/>
        <v>-4</v>
      </c>
      <c r="L48" s="1"/>
      <c r="M48" s="1"/>
      <c r="N48" s="1">
        <v>0</v>
      </c>
      <c r="O48" s="1">
        <f t="shared" si="2"/>
        <v>8</v>
      </c>
      <c r="P48" s="5">
        <f>18*O48-N48-F48</f>
        <v>64</v>
      </c>
      <c r="Q48" s="5">
        <f t="shared" si="20"/>
        <v>120</v>
      </c>
      <c r="R48" s="5"/>
      <c r="S48" s="1"/>
      <c r="T48" s="1">
        <f t="shared" si="3"/>
        <v>25</v>
      </c>
      <c r="U48" s="1">
        <f t="shared" si="4"/>
        <v>10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 t="s">
        <v>47</v>
      </c>
      <c r="AB48" s="1">
        <f t="shared" si="5"/>
        <v>44.8</v>
      </c>
      <c r="AC48" s="6">
        <v>10</v>
      </c>
      <c r="AD48" s="10">
        <f t="shared" si="21"/>
        <v>12</v>
      </c>
      <c r="AE48" s="1">
        <f t="shared" si="22"/>
        <v>84</v>
      </c>
      <c r="AF48" s="1">
        <f>VLOOKUP(A48,[1]Sheet!$A:$AG,32,0)</f>
        <v>12</v>
      </c>
      <c r="AG48" s="1">
        <f>VLOOKUP(A48,[1]Sheet!$A:$AG,33,0)</f>
        <v>84</v>
      </c>
      <c r="AH48" s="33">
        <f t="shared" si="23"/>
        <v>0.14285714285714285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1" t="s">
        <v>86</v>
      </c>
      <c r="B49" s="21" t="s">
        <v>37</v>
      </c>
      <c r="C49" s="21">
        <v>1776</v>
      </c>
      <c r="D49" s="21">
        <v>21</v>
      </c>
      <c r="E49" s="21">
        <v>1369</v>
      </c>
      <c r="F49" s="21">
        <v>8</v>
      </c>
      <c r="G49" s="22">
        <v>0</v>
      </c>
      <c r="H49" s="21">
        <v>180</v>
      </c>
      <c r="I49" s="21" t="s">
        <v>51</v>
      </c>
      <c r="J49" s="21">
        <v>1467</v>
      </c>
      <c r="K49" s="21">
        <f t="shared" si="19"/>
        <v>-98</v>
      </c>
      <c r="L49" s="21"/>
      <c r="M49" s="21"/>
      <c r="N49" s="21"/>
      <c r="O49" s="21">
        <f t="shared" si="2"/>
        <v>273.8</v>
      </c>
      <c r="P49" s="23"/>
      <c r="Q49" s="23"/>
      <c r="R49" s="23"/>
      <c r="S49" s="21"/>
      <c r="T49" s="21">
        <f t="shared" si="3"/>
        <v>2.9218407596785973E-2</v>
      </c>
      <c r="U49" s="21">
        <f t="shared" si="4"/>
        <v>2.9218407596785973E-2</v>
      </c>
      <c r="V49" s="21">
        <v>265.2</v>
      </c>
      <c r="W49" s="21">
        <v>292.2</v>
      </c>
      <c r="X49" s="21">
        <v>349.4</v>
      </c>
      <c r="Y49" s="21">
        <v>210.2</v>
      </c>
      <c r="Z49" s="21">
        <v>269.8</v>
      </c>
      <c r="AA49" s="21" t="s">
        <v>81</v>
      </c>
      <c r="AB49" s="21">
        <f t="shared" si="5"/>
        <v>0</v>
      </c>
      <c r="AC49" s="22">
        <v>0</v>
      </c>
      <c r="AD49" s="24"/>
      <c r="AE49" s="21"/>
      <c r="AF49" s="21"/>
      <c r="AG49" s="2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1" t="s">
        <v>87</v>
      </c>
      <c r="B50" s="21" t="s">
        <v>37</v>
      </c>
      <c r="C50" s="21">
        <v>267</v>
      </c>
      <c r="D50" s="21"/>
      <c r="E50" s="21">
        <v>116</v>
      </c>
      <c r="F50" s="21">
        <v>-5</v>
      </c>
      <c r="G50" s="22">
        <v>0</v>
      </c>
      <c r="H50" s="21">
        <v>180</v>
      </c>
      <c r="I50" s="21" t="s">
        <v>51</v>
      </c>
      <c r="J50" s="21">
        <v>171</v>
      </c>
      <c r="K50" s="21">
        <f t="shared" si="19"/>
        <v>-55</v>
      </c>
      <c r="L50" s="21"/>
      <c r="M50" s="21"/>
      <c r="N50" s="21"/>
      <c r="O50" s="21">
        <f t="shared" si="2"/>
        <v>23.2</v>
      </c>
      <c r="P50" s="23"/>
      <c r="Q50" s="23"/>
      <c r="R50" s="23"/>
      <c r="S50" s="21"/>
      <c r="T50" s="21">
        <f t="shared" si="3"/>
        <v>-0.21551724137931036</v>
      </c>
      <c r="U50" s="21">
        <f t="shared" si="4"/>
        <v>-0.21551724137931036</v>
      </c>
      <c r="V50" s="21">
        <v>51</v>
      </c>
      <c r="W50" s="21">
        <v>29.8</v>
      </c>
      <c r="X50" s="21">
        <v>118.4</v>
      </c>
      <c r="Y50" s="21">
        <v>15.4</v>
      </c>
      <c r="Z50" s="21">
        <v>29</v>
      </c>
      <c r="AA50" s="21" t="s">
        <v>81</v>
      </c>
      <c r="AB50" s="21">
        <f t="shared" si="5"/>
        <v>0</v>
      </c>
      <c r="AC50" s="22">
        <v>0</v>
      </c>
      <c r="AD50" s="24"/>
      <c r="AE50" s="21"/>
      <c r="AF50" s="21"/>
      <c r="AG50" s="2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37</v>
      </c>
      <c r="C51" s="1"/>
      <c r="D51" s="1">
        <v>192</v>
      </c>
      <c r="E51" s="1">
        <v>26</v>
      </c>
      <c r="F51" s="1">
        <v>166</v>
      </c>
      <c r="G51" s="6">
        <v>0.4</v>
      </c>
      <c r="H51" s="1">
        <v>180</v>
      </c>
      <c r="I51" s="1" t="s">
        <v>35</v>
      </c>
      <c r="J51" s="1">
        <v>34</v>
      </c>
      <c r="K51" s="1">
        <f t="shared" si="19"/>
        <v>-8</v>
      </c>
      <c r="L51" s="1"/>
      <c r="M51" s="1"/>
      <c r="N51" s="1">
        <v>0</v>
      </c>
      <c r="O51" s="1">
        <f t="shared" si="2"/>
        <v>5.2</v>
      </c>
      <c r="P51" s="5"/>
      <c r="Q51" s="5">
        <f t="shared" ref="Q51:Q52" si="24">AC51*AD51</f>
        <v>0</v>
      </c>
      <c r="R51" s="5"/>
      <c r="S51" s="1"/>
      <c r="T51" s="1">
        <f t="shared" si="3"/>
        <v>31.923076923076923</v>
      </c>
      <c r="U51" s="1">
        <f t="shared" si="4"/>
        <v>31.923076923076923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 t="s">
        <v>47</v>
      </c>
      <c r="AB51" s="1">
        <f t="shared" si="5"/>
        <v>0</v>
      </c>
      <c r="AC51" s="6">
        <v>16</v>
      </c>
      <c r="AD51" s="10">
        <f t="shared" ref="AD51:AD52" si="25">MROUND(P51,AC51*AF51)/AC51</f>
        <v>0</v>
      </c>
      <c r="AE51" s="1">
        <f t="shared" ref="AE51:AE52" si="26">AD51*AC51*G51</f>
        <v>0</v>
      </c>
      <c r="AF51" s="1">
        <f>VLOOKUP(A51,[1]Sheet!$A:$AG,32,0)</f>
        <v>12</v>
      </c>
      <c r="AG51" s="1">
        <f>VLOOKUP(A51,[1]Sheet!$A:$AG,33,0)</f>
        <v>84</v>
      </c>
      <c r="AH51" s="33">
        <f t="shared" ref="AH51:AH52" si="27">AD51/AG51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37</v>
      </c>
      <c r="C52" s="1"/>
      <c r="D52" s="1">
        <v>136</v>
      </c>
      <c r="E52" s="1">
        <v>166</v>
      </c>
      <c r="F52" s="1">
        <v>-30</v>
      </c>
      <c r="G52" s="6">
        <v>0.7</v>
      </c>
      <c r="H52" s="1">
        <v>180</v>
      </c>
      <c r="I52" s="1" t="s">
        <v>35</v>
      </c>
      <c r="J52" s="1">
        <v>178</v>
      </c>
      <c r="K52" s="1">
        <f t="shared" si="19"/>
        <v>-12</v>
      </c>
      <c r="L52" s="1"/>
      <c r="M52" s="1"/>
      <c r="N52" s="1">
        <v>0</v>
      </c>
      <c r="O52" s="1">
        <f t="shared" si="2"/>
        <v>33.200000000000003</v>
      </c>
      <c r="P52" s="5">
        <f>16*O52-N52-F52</f>
        <v>561.20000000000005</v>
      </c>
      <c r="Q52" s="5">
        <f t="shared" si="24"/>
        <v>600</v>
      </c>
      <c r="R52" s="5"/>
      <c r="S52" s="1"/>
      <c r="T52" s="1">
        <f t="shared" si="3"/>
        <v>17.168674698795179</v>
      </c>
      <c r="U52" s="1">
        <f t="shared" si="4"/>
        <v>-0.90361445783132521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47</v>
      </c>
      <c r="AB52" s="1">
        <f t="shared" si="5"/>
        <v>392.84000000000003</v>
      </c>
      <c r="AC52" s="6">
        <v>10</v>
      </c>
      <c r="AD52" s="10">
        <f t="shared" si="25"/>
        <v>60</v>
      </c>
      <c r="AE52" s="1">
        <f t="shared" si="26"/>
        <v>420</v>
      </c>
      <c r="AF52" s="1">
        <f>VLOOKUP(A52,[1]Sheet!$A:$AG,32,0)</f>
        <v>12</v>
      </c>
      <c r="AG52" s="1">
        <f>VLOOKUP(A52,[1]Sheet!$A:$AG,33,0)</f>
        <v>84</v>
      </c>
      <c r="AH52" s="33">
        <f t="shared" si="27"/>
        <v>0.7142857142857143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1" t="s">
        <v>90</v>
      </c>
      <c r="B53" s="21" t="s">
        <v>37</v>
      </c>
      <c r="C53" s="21">
        <v>6</v>
      </c>
      <c r="D53" s="21"/>
      <c r="E53" s="21">
        <v>5</v>
      </c>
      <c r="F53" s="21"/>
      <c r="G53" s="22">
        <v>0</v>
      </c>
      <c r="H53" s="21">
        <v>180</v>
      </c>
      <c r="I53" s="21" t="s">
        <v>51</v>
      </c>
      <c r="J53" s="21">
        <v>5</v>
      </c>
      <c r="K53" s="21">
        <f t="shared" si="19"/>
        <v>0</v>
      </c>
      <c r="L53" s="21"/>
      <c r="M53" s="21"/>
      <c r="N53" s="21"/>
      <c r="O53" s="21">
        <f t="shared" si="2"/>
        <v>1</v>
      </c>
      <c r="P53" s="23"/>
      <c r="Q53" s="23"/>
      <c r="R53" s="23"/>
      <c r="S53" s="21"/>
      <c r="T53" s="21">
        <f t="shared" si="3"/>
        <v>0</v>
      </c>
      <c r="U53" s="21">
        <f t="shared" si="4"/>
        <v>0</v>
      </c>
      <c r="V53" s="21">
        <v>0</v>
      </c>
      <c r="W53" s="21">
        <v>4.5999999999999996</v>
      </c>
      <c r="X53" s="21">
        <v>3.2</v>
      </c>
      <c r="Y53" s="21">
        <v>5.8</v>
      </c>
      <c r="Z53" s="21">
        <v>3.4</v>
      </c>
      <c r="AA53" s="21" t="s">
        <v>81</v>
      </c>
      <c r="AB53" s="21">
        <f t="shared" si="5"/>
        <v>0</v>
      </c>
      <c r="AC53" s="22">
        <v>0</v>
      </c>
      <c r="AD53" s="24"/>
      <c r="AE53" s="21"/>
      <c r="AF53" s="21"/>
      <c r="AG53" s="2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37</v>
      </c>
      <c r="C54" s="1">
        <v>73</v>
      </c>
      <c r="D54" s="1"/>
      <c r="E54" s="1">
        <v>41</v>
      </c>
      <c r="F54" s="1">
        <v>30</v>
      </c>
      <c r="G54" s="6">
        <v>0.7</v>
      </c>
      <c r="H54" s="1">
        <v>180</v>
      </c>
      <c r="I54" s="1" t="s">
        <v>35</v>
      </c>
      <c r="J54" s="1">
        <v>51</v>
      </c>
      <c r="K54" s="1">
        <f t="shared" si="19"/>
        <v>-10</v>
      </c>
      <c r="L54" s="1"/>
      <c r="M54" s="1"/>
      <c r="N54" s="1">
        <v>0</v>
      </c>
      <c r="O54" s="1">
        <f t="shared" si="2"/>
        <v>8.1999999999999993</v>
      </c>
      <c r="P54" s="5">
        <f t="shared" ref="P54" si="28">14*O54-N54-F54</f>
        <v>84.799999999999983</v>
      </c>
      <c r="Q54" s="5">
        <f t="shared" ref="Q54:Q62" si="29">AC54*AD54</f>
        <v>120</v>
      </c>
      <c r="R54" s="5"/>
      <c r="S54" s="1"/>
      <c r="T54" s="1">
        <f t="shared" si="3"/>
        <v>18.292682926829269</v>
      </c>
      <c r="U54" s="1">
        <f t="shared" si="4"/>
        <v>3.6585365853658538</v>
      </c>
      <c r="V54" s="1">
        <v>3</v>
      </c>
      <c r="W54" s="1">
        <v>6.8</v>
      </c>
      <c r="X54" s="1">
        <v>4.4000000000000004</v>
      </c>
      <c r="Y54" s="1">
        <v>7.6</v>
      </c>
      <c r="Z54" s="1">
        <v>8.4</v>
      </c>
      <c r="AA54" s="1"/>
      <c r="AB54" s="1">
        <f t="shared" si="5"/>
        <v>59.359999999999985</v>
      </c>
      <c r="AC54" s="6">
        <v>10</v>
      </c>
      <c r="AD54" s="10">
        <f t="shared" ref="AD54:AD62" si="30">MROUND(P54,AC54*AF54)/AC54</f>
        <v>12</v>
      </c>
      <c r="AE54" s="1">
        <f t="shared" ref="AE54:AE62" si="31">AD54*AC54*G54</f>
        <v>84</v>
      </c>
      <c r="AF54" s="1">
        <f>VLOOKUP(A54,[1]Sheet!$A:$AG,32,0)</f>
        <v>12</v>
      </c>
      <c r="AG54" s="1">
        <f>VLOOKUP(A54,[1]Sheet!$A:$AG,33,0)</f>
        <v>84</v>
      </c>
      <c r="AH54" s="33">
        <f t="shared" ref="AH54:AH62" si="32">AD54/AG54</f>
        <v>0.14285714285714285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37</v>
      </c>
      <c r="C55" s="1">
        <v>75</v>
      </c>
      <c r="D55" s="1">
        <v>96</v>
      </c>
      <c r="E55" s="1">
        <v>48</v>
      </c>
      <c r="F55" s="1">
        <v>109</v>
      </c>
      <c r="G55" s="6">
        <v>0.7</v>
      </c>
      <c r="H55" s="1">
        <v>180</v>
      </c>
      <c r="I55" s="1" t="s">
        <v>35</v>
      </c>
      <c r="J55" s="1">
        <v>48</v>
      </c>
      <c r="K55" s="1">
        <f t="shared" si="19"/>
        <v>0</v>
      </c>
      <c r="L55" s="1"/>
      <c r="M55" s="1"/>
      <c r="N55" s="1">
        <v>0</v>
      </c>
      <c r="O55" s="1">
        <f t="shared" si="2"/>
        <v>9.6</v>
      </c>
      <c r="P55" s="5">
        <f>17*O55-N55-F55</f>
        <v>54.199999999999989</v>
      </c>
      <c r="Q55" s="5">
        <f t="shared" si="29"/>
        <v>96</v>
      </c>
      <c r="R55" s="5"/>
      <c r="S55" s="1"/>
      <c r="T55" s="1">
        <f t="shared" si="3"/>
        <v>21.354166666666668</v>
      </c>
      <c r="U55" s="1">
        <f t="shared" si="4"/>
        <v>11.354166666666668</v>
      </c>
      <c r="V55" s="1">
        <v>9.6</v>
      </c>
      <c r="W55" s="1">
        <v>12.4</v>
      </c>
      <c r="X55" s="1">
        <v>7</v>
      </c>
      <c r="Y55" s="1">
        <v>14.6</v>
      </c>
      <c r="Z55" s="1">
        <v>15.2</v>
      </c>
      <c r="AA55" s="1"/>
      <c r="AB55" s="1">
        <f t="shared" si="5"/>
        <v>37.939999999999991</v>
      </c>
      <c r="AC55" s="6">
        <v>8</v>
      </c>
      <c r="AD55" s="10">
        <f t="shared" si="30"/>
        <v>12</v>
      </c>
      <c r="AE55" s="1">
        <f t="shared" si="31"/>
        <v>67.199999999999989</v>
      </c>
      <c r="AF55" s="1">
        <f>VLOOKUP(A55,[1]Sheet!$A:$AG,32,0)</f>
        <v>12</v>
      </c>
      <c r="AG55" s="1">
        <f>VLOOKUP(A55,[1]Sheet!$A:$AG,33,0)</f>
        <v>84</v>
      </c>
      <c r="AH55" s="33">
        <f t="shared" si="32"/>
        <v>0.14285714285714285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37</v>
      </c>
      <c r="C56" s="1">
        <v>84</v>
      </c>
      <c r="D56" s="1">
        <v>101</v>
      </c>
      <c r="E56" s="1">
        <v>37</v>
      </c>
      <c r="F56" s="1">
        <v>134</v>
      </c>
      <c r="G56" s="6">
        <v>0.7</v>
      </c>
      <c r="H56" s="1">
        <v>180</v>
      </c>
      <c r="I56" s="1" t="s">
        <v>35</v>
      </c>
      <c r="J56" s="1">
        <v>37</v>
      </c>
      <c r="K56" s="1">
        <f t="shared" si="19"/>
        <v>0</v>
      </c>
      <c r="L56" s="1"/>
      <c r="M56" s="1"/>
      <c r="N56" s="1">
        <v>0</v>
      </c>
      <c r="O56" s="1">
        <f t="shared" si="2"/>
        <v>7.4</v>
      </c>
      <c r="P56" s="5"/>
      <c r="Q56" s="5">
        <f t="shared" si="29"/>
        <v>0</v>
      </c>
      <c r="R56" s="5"/>
      <c r="S56" s="1"/>
      <c r="T56" s="1">
        <f t="shared" si="3"/>
        <v>18.108108108108109</v>
      </c>
      <c r="U56" s="1">
        <f t="shared" si="4"/>
        <v>18.108108108108109</v>
      </c>
      <c r="V56" s="1">
        <v>11.6</v>
      </c>
      <c r="W56" s="1">
        <v>12.2</v>
      </c>
      <c r="X56" s="1">
        <v>7.6</v>
      </c>
      <c r="Y56" s="1">
        <v>11.6</v>
      </c>
      <c r="Z56" s="1">
        <v>9.8000000000000007</v>
      </c>
      <c r="AA56" s="1"/>
      <c r="AB56" s="1">
        <f t="shared" si="5"/>
        <v>0</v>
      </c>
      <c r="AC56" s="6">
        <v>8</v>
      </c>
      <c r="AD56" s="10">
        <f t="shared" si="30"/>
        <v>0</v>
      </c>
      <c r="AE56" s="1">
        <f t="shared" si="31"/>
        <v>0</v>
      </c>
      <c r="AF56" s="1">
        <f>VLOOKUP(A56,[1]Sheet!$A:$AG,32,0)</f>
        <v>12</v>
      </c>
      <c r="AG56" s="1">
        <f>VLOOKUP(A56,[1]Sheet!$A:$AG,33,0)</f>
        <v>84</v>
      </c>
      <c r="AH56" s="33">
        <f t="shared" si="32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37</v>
      </c>
      <c r="C57" s="1">
        <v>88</v>
      </c>
      <c r="D57" s="1"/>
      <c r="E57" s="1">
        <v>33</v>
      </c>
      <c r="F57" s="1">
        <v>50</v>
      </c>
      <c r="G57" s="6">
        <v>0.7</v>
      </c>
      <c r="H57" s="1">
        <v>180</v>
      </c>
      <c r="I57" s="1" t="s">
        <v>35</v>
      </c>
      <c r="J57" s="1">
        <v>33</v>
      </c>
      <c r="K57" s="1">
        <f t="shared" si="19"/>
        <v>0</v>
      </c>
      <c r="L57" s="1"/>
      <c r="M57" s="1"/>
      <c r="N57" s="1">
        <v>192</v>
      </c>
      <c r="O57" s="1">
        <f t="shared" si="2"/>
        <v>6.6</v>
      </c>
      <c r="P57" s="5"/>
      <c r="Q57" s="5">
        <f t="shared" si="29"/>
        <v>0</v>
      </c>
      <c r="R57" s="5"/>
      <c r="S57" s="1"/>
      <c r="T57" s="1">
        <f t="shared" si="3"/>
        <v>36.666666666666671</v>
      </c>
      <c r="U57" s="1">
        <f t="shared" si="4"/>
        <v>36.666666666666671</v>
      </c>
      <c r="V57" s="1">
        <v>16</v>
      </c>
      <c r="W57" s="1">
        <v>6.2</v>
      </c>
      <c r="X57" s="1">
        <v>14</v>
      </c>
      <c r="Y57" s="1">
        <v>8.1999999999999993</v>
      </c>
      <c r="Z57" s="1">
        <v>7.8</v>
      </c>
      <c r="AA57" s="25" t="s">
        <v>93</v>
      </c>
      <c r="AB57" s="1">
        <f t="shared" si="5"/>
        <v>0</v>
      </c>
      <c r="AC57" s="6">
        <v>8</v>
      </c>
      <c r="AD57" s="10">
        <f t="shared" si="30"/>
        <v>0</v>
      </c>
      <c r="AE57" s="1">
        <f t="shared" si="31"/>
        <v>0</v>
      </c>
      <c r="AF57" s="1">
        <f>VLOOKUP(A57,[1]Sheet!$A:$AG,32,0)</f>
        <v>12</v>
      </c>
      <c r="AG57" s="1">
        <f>VLOOKUP(A57,[1]Sheet!$A:$AG,33,0)</f>
        <v>84</v>
      </c>
      <c r="AH57" s="33">
        <f t="shared" si="32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37</v>
      </c>
      <c r="C58" s="1">
        <v>67</v>
      </c>
      <c r="D58" s="1">
        <v>195</v>
      </c>
      <c r="E58" s="1">
        <v>238</v>
      </c>
      <c r="F58" s="1"/>
      <c r="G58" s="6">
        <v>0.7</v>
      </c>
      <c r="H58" s="1">
        <v>180</v>
      </c>
      <c r="I58" s="1" t="s">
        <v>35</v>
      </c>
      <c r="J58" s="1">
        <v>266</v>
      </c>
      <c r="K58" s="1">
        <f t="shared" si="19"/>
        <v>-28</v>
      </c>
      <c r="L58" s="1"/>
      <c r="M58" s="1"/>
      <c r="N58" s="1">
        <v>864</v>
      </c>
      <c r="O58" s="1">
        <f t="shared" si="2"/>
        <v>47.6</v>
      </c>
      <c r="P58" s="5"/>
      <c r="Q58" s="5">
        <f t="shared" si="29"/>
        <v>0</v>
      </c>
      <c r="R58" s="5"/>
      <c r="S58" s="1"/>
      <c r="T58" s="1">
        <f t="shared" si="3"/>
        <v>18.15126050420168</v>
      </c>
      <c r="U58" s="1">
        <f t="shared" si="4"/>
        <v>18.15126050420168</v>
      </c>
      <c r="V58" s="1">
        <v>68.2</v>
      </c>
      <c r="W58" s="1">
        <v>38</v>
      </c>
      <c r="X58" s="1">
        <v>103</v>
      </c>
      <c r="Y58" s="1">
        <v>49.4</v>
      </c>
      <c r="Z58" s="1">
        <v>47.8</v>
      </c>
      <c r="AA58" s="1" t="s">
        <v>41</v>
      </c>
      <c r="AB58" s="1">
        <f t="shared" si="5"/>
        <v>0</v>
      </c>
      <c r="AC58" s="6">
        <v>8</v>
      </c>
      <c r="AD58" s="10">
        <f t="shared" si="30"/>
        <v>0</v>
      </c>
      <c r="AE58" s="1">
        <f t="shared" si="31"/>
        <v>0</v>
      </c>
      <c r="AF58" s="1">
        <f>VLOOKUP(A58,[1]Sheet!$A:$AG,32,0)</f>
        <v>12</v>
      </c>
      <c r="AG58" s="1">
        <f>VLOOKUP(A58,[1]Sheet!$A:$AG,33,0)</f>
        <v>84</v>
      </c>
      <c r="AH58" s="33">
        <f t="shared" si="32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37</v>
      </c>
      <c r="C59" s="1"/>
      <c r="D59" s="1">
        <v>384</v>
      </c>
      <c r="E59" s="1">
        <v>128</v>
      </c>
      <c r="F59" s="1">
        <v>256</v>
      </c>
      <c r="G59" s="6">
        <v>0.9</v>
      </c>
      <c r="H59" s="1">
        <v>180</v>
      </c>
      <c r="I59" s="1" t="s">
        <v>35</v>
      </c>
      <c r="J59" s="1">
        <v>138</v>
      </c>
      <c r="K59" s="1">
        <f t="shared" si="19"/>
        <v>-10</v>
      </c>
      <c r="L59" s="1"/>
      <c r="M59" s="1"/>
      <c r="N59" s="1">
        <v>0</v>
      </c>
      <c r="O59" s="1">
        <f t="shared" si="2"/>
        <v>25.6</v>
      </c>
      <c r="P59" s="5">
        <f t="shared" ref="P59:P62" si="33">16*O59-N59-F59</f>
        <v>153.60000000000002</v>
      </c>
      <c r="Q59" s="5">
        <f t="shared" si="29"/>
        <v>192</v>
      </c>
      <c r="R59" s="5"/>
      <c r="S59" s="1"/>
      <c r="T59" s="1">
        <f t="shared" si="3"/>
        <v>17.5</v>
      </c>
      <c r="U59" s="1">
        <f t="shared" si="4"/>
        <v>10</v>
      </c>
      <c r="V59" s="1">
        <v>19.2</v>
      </c>
      <c r="W59" s="1">
        <v>26.6</v>
      </c>
      <c r="X59" s="1">
        <v>60.8</v>
      </c>
      <c r="Y59" s="1">
        <v>8.1999999999999993</v>
      </c>
      <c r="Z59" s="1">
        <v>18</v>
      </c>
      <c r="AA59" s="1" t="s">
        <v>41</v>
      </c>
      <c r="AB59" s="1">
        <f t="shared" si="5"/>
        <v>138.24000000000004</v>
      </c>
      <c r="AC59" s="6">
        <v>8</v>
      </c>
      <c r="AD59" s="10">
        <f t="shared" si="30"/>
        <v>24</v>
      </c>
      <c r="AE59" s="1">
        <f t="shared" si="31"/>
        <v>172.8</v>
      </c>
      <c r="AF59" s="1">
        <f>VLOOKUP(A59,[1]Sheet!$A:$AG,32,0)</f>
        <v>12</v>
      </c>
      <c r="AG59" s="1">
        <f>VLOOKUP(A59,[1]Sheet!$A:$AG,33,0)</f>
        <v>84</v>
      </c>
      <c r="AH59" s="33">
        <f t="shared" si="32"/>
        <v>0.2857142857142857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37</v>
      </c>
      <c r="C60" s="1"/>
      <c r="D60" s="1">
        <v>384</v>
      </c>
      <c r="E60" s="1">
        <v>136</v>
      </c>
      <c r="F60" s="1">
        <v>248</v>
      </c>
      <c r="G60" s="6">
        <v>0.9</v>
      </c>
      <c r="H60" s="1">
        <v>180</v>
      </c>
      <c r="I60" s="1" t="s">
        <v>35</v>
      </c>
      <c r="J60" s="1">
        <v>140</v>
      </c>
      <c r="K60" s="1">
        <f t="shared" si="19"/>
        <v>-4</v>
      </c>
      <c r="L60" s="1"/>
      <c r="M60" s="1"/>
      <c r="N60" s="1">
        <v>0</v>
      </c>
      <c r="O60" s="1">
        <f t="shared" si="2"/>
        <v>27.2</v>
      </c>
      <c r="P60" s="5">
        <f t="shared" si="33"/>
        <v>187.2</v>
      </c>
      <c r="Q60" s="5">
        <f t="shared" si="29"/>
        <v>192</v>
      </c>
      <c r="R60" s="5"/>
      <c r="S60" s="1"/>
      <c r="T60" s="1">
        <f t="shared" si="3"/>
        <v>16.176470588235293</v>
      </c>
      <c r="U60" s="1">
        <f t="shared" si="4"/>
        <v>9.117647058823529</v>
      </c>
      <c r="V60" s="1">
        <v>19.2</v>
      </c>
      <c r="W60" s="1">
        <v>27.2</v>
      </c>
      <c r="X60" s="1">
        <v>79.8</v>
      </c>
      <c r="Y60" s="1">
        <v>14.2</v>
      </c>
      <c r="Z60" s="1">
        <v>17.2</v>
      </c>
      <c r="AA60" s="1" t="s">
        <v>41</v>
      </c>
      <c r="AB60" s="1">
        <f t="shared" si="5"/>
        <v>168.48</v>
      </c>
      <c r="AC60" s="6">
        <v>8</v>
      </c>
      <c r="AD60" s="10">
        <f t="shared" si="30"/>
        <v>24</v>
      </c>
      <c r="AE60" s="1">
        <f t="shared" si="31"/>
        <v>172.8</v>
      </c>
      <c r="AF60" s="1">
        <f>VLOOKUP(A60,[1]Sheet!$A:$AG,32,0)</f>
        <v>12</v>
      </c>
      <c r="AG60" s="1">
        <f>VLOOKUP(A60,[1]Sheet!$A:$AG,33,0)</f>
        <v>84</v>
      </c>
      <c r="AH60" s="33">
        <f t="shared" si="32"/>
        <v>0.2857142857142857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34</v>
      </c>
      <c r="C61" s="1">
        <v>1590</v>
      </c>
      <c r="D61" s="1">
        <v>960</v>
      </c>
      <c r="E61" s="1">
        <v>1050</v>
      </c>
      <c r="F61" s="1">
        <v>1250</v>
      </c>
      <c r="G61" s="6">
        <v>1</v>
      </c>
      <c r="H61" s="1">
        <v>180</v>
      </c>
      <c r="I61" s="1" t="s">
        <v>35</v>
      </c>
      <c r="J61" s="1">
        <v>1075</v>
      </c>
      <c r="K61" s="1">
        <f t="shared" si="19"/>
        <v>-25</v>
      </c>
      <c r="L61" s="1"/>
      <c r="M61" s="1"/>
      <c r="N61" s="1">
        <v>480</v>
      </c>
      <c r="O61" s="1">
        <f t="shared" si="2"/>
        <v>210</v>
      </c>
      <c r="P61" s="5">
        <f>15*O61-N61-F61</f>
        <v>1420</v>
      </c>
      <c r="Q61" s="5">
        <f t="shared" si="29"/>
        <v>1440</v>
      </c>
      <c r="R61" s="5"/>
      <c r="S61" s="1"/>
      <c r="T61" s="1">
        <f t="shared" si="3"/>
        <v>15.095238095238095</v>
      </c>
      <c r="U61" s="1">
        <f t="shared" si="4"/>
        <v>8.2380952380952372</v>
      </c>
      <c r="V61" s="1">
        <v>173</v>
      </c>
      <c r="W61" s="1">
        <v>196</v>
      </c>
      <c r="X61" s="1">
        <v>227</v>
      </c>
      <c r="Y61" s="1">
        <v>203</v>
      </c>
      <c r="Z61" s="1">
        <v>196</v>
      </c>
      <c r="AA61" s="1" t="s">
        <v>41</v>
      </c>
      <c r="AB61" s="1">
        <f t="shared" si="5"/>
        <v>1420</v>
      </c>
      <c r="AC61" s="6">
        <v>5</v>
      </c>
      <c r="AD61" s="10">
        <f t="shared" si="30"/>
        <v>288</v>
      </c>
      <c r="AE61" s="1">
        <f t="shared" si="31"/>
        <v>1440</v>
      </c>
      <c r="AF61" s="1">
        <f>VLOOKUP(A61,[1]Sheet!$A:$AG,32,0)</f>
        <v>12</v>
      </c>
      <c r="AG61" s="1">
        <f>VLOOKUP(A61,[1]Sheet!$A:$AG,33,0)</f>
        <v>144</v>
      </c>
      <c r="AH61" s="33">
        <f t="shared" si="32"/>
        <v>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37</v>
      </c>
      <c r="C62" s="1">
        <v>1361</v>
      </c>
      <c r="D62" s="1">
        <v>11</v>
      </c>
      <c r="E62" s="1">
        <v>975</v>
      </c>
      <c r="F62" s="1"/>
      <c r="G62" s="6">
        <v>1</v>
      </c>
      <c r="H62" s="1">
        <v>180</v>
      </c>
      <c r="I62" s="1" t="s">
        <v>35</v>
      </c>
      <c r="J62" s="1">
        <v>1021</v>
      </c>
      <c r="K62" s="1">
        <f t="shared" si="19"/>
        <v>-46</v>
      </c>
      <c r="L62" s="1"/>
      <c r="M62" s="1"/>
      <c r="N62" s="1">
        <v>2280</v>
      </c>
      <c r="O62" s="1">
        <f t="shared" si="2"/>
        <v>195</v>
      </c>
      <c r="P62" s="5">
        <f t="shared" si="33"/>
        <v>840</v>
      </c>
      <c r="Q62" s="5">
        <f t="shared" si="29"/>
        <v>840</v>
      </c>
      <c r="R62" s="5"/>
      <c r="S62" s="1"/>
      <c r="T62" s="1">
        <f t="shared" si="3"/>
        <v>16</v>
      </c>
      <c r="U62" s="1">
        <f t="shared" si="4"/>
        <v>11.692307692307692</v>
      </c>
      <c r="V62" s="1">
        <v>191.2</v>
      </c>
      <c r="W62" s="1">
        <v>118.4</v>
      </c>
      <c r="X62" s="1">
        <v>223</v>
      </c>
      <c r="Y62" s="1">
        <v>132</v>
      </c>
      <c r="Z62" s="1">
        <v>136.80000000000001</v>
      </c>
      <c r="AA62" s="1" t="s">
        <v>41</v>
      </c>
      <c r="AB62" s="1">
        <f t="shared" si="5"/>
        <v>840</v>
      </c>
      <c r="AC62" s="6">
        <v>5</v>
      </c>
      <c r="AD62" s="10">
        <f t="shared" si="30"/>
        <v>168</v>
      </c>
      <c r="AE62" s="1">
        <f t="shared" si="31"/>
        <v>840</v>
      </c>
      <c r="AF62" s="1">
        <f>VLOOKUP(A62,[1]Sheet!$A:$AG,32,0)</f>
        <v>12</v>
      </c>
      <c r="AG62" s="1">
        <f>VLOOKUP(A62,[1]Sheet!$A:$AG,33,0)</f>
        <v>84</v>
      </c>
      <c r="AH62" s="33">
        <f t="shared" si="32"/>
        <v>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8" t="s">
        <v>102</v>
      </c>
      <c r="B63" s="28" t="s">
        <v>37</v>
      </c>
      <c r="C63" s="28"/>
      <c r="D63" s="28"/>
      <c r="E63" s="28"/>
      <c r="F63" s="28"/>
      <c r="G63" s="29">
        <v>0</v>
      </c>
      <c r="H63" s="28">
        <v>180</v>
      </c>
      <c r="I63" s="28" t="s">
        <v>35</v>
      </c>
      <c r="J63" s="28"/>
      <c r="K63" s="28">
        <f t="shared" si="19"/>
        <v>0</v>
      </c>
      <c r="L63" s="28"/>
      <c r="M63" s="28"/>
      <c r="N63" s="28"/>
      <c r="O63" s="28">
        <f t="shared" si="2"/>
        <v>0</v>
      </c>
      <c r="P63" s="30"/>
      <c r="Q63" s="30"/>
      <c r="R63" s="30"/>
      <c r="S63" s="28"/>
      <c r="T63" s="28" t="e">
        <f t="shared" si="3"/>
        <v>#DIV/0!</v>
      </c>
      <c r="U63" s="28" t="e">
        <f t="shared" si="4"/>
        <v>#DIV/0!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 t="s">
        <v>39</v>
      </c>
      <c r="AB63" s="28">
        <f t="shared" si="5"/>
        <v>0</v>
      </c>
      <c r="AC63" s="29">
        <f>VLOOKUP(A63,[2]Sheet!$A:$AC,29,0)</f>
        <v>8</v>
      </c>
      <c r="AD63" s="31"/>
      <c r="AE63" s="28"/>
      <c r="AF63" s="28">
        <f>VLOOKUP(A63,[1]Sheet!$A:$AG,32,0)</f>
        <v>8</v>
      </c>
      <c r="AG63" s="28">
        <f>VLOOKUP(A63,[1]Sheet!$A:$AG,33,0)</f>
        <v>48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8" t="s">
        <v>103</v>
      </c>
      <c r="B64" s="28" t="s">
        <v>37</v>
      </c>
      <c r="C64" s="28"/>
      <c r="D64" s="28"/>
      <c r="E64" s="28"/>
      <c r="F64" s="28"/>
      <c r="G64" s="29">
        <v>0</v>
      </c>
      <c r="H64" s="28">
        <v>180</v>
      </c>
      <c r="I64" s="28" t="s">
        <v>35</v>
      </c>
      <c r="J64" s="28"/>
      <c r="K64" s="28">
        <f t="shared" si="19"/>
        <v>0</v>
      </c>
      <c r="L64" s="28"/>
      <c r="M64" s="28"/>
      <c r="N64" s="28"/>
      <c r="O64" s="28">
        <f t="shared" si="2"/>
        <v>0</v>
      </c>
      <c r="P64" s="30"/>
      <c r="Q64" s="30"/>
      <c r="R64" s="30"/>
      <c r="S64" s="28"/>
      <c r="T64" s="28" t="e">
        <f t="shared" si="3"/>
        <v>#DIV/0!</v>
      </c>
      <c r="U64" s="28" t="e">
        <f t="shared" si="4"/>
        <v>#DIV/0!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 t="s">
        <v>39</v>
      </c>
      <c r="AB64" s="28">
        <f t="shared" si="5"/>
        <v>0</v>
      </c>
      <c r="AC64" s="29">
        <f>VLOOKUP(A64,[2]Sheet!$A:$AC,29,0)</f>
        <v>8</v>
      </c>
      <c r="AD64" s="31"/>
      <c r="AE64" s="28"/>
      <c r="AF64" s="28">
        <f>VLOOKUP(A64,[1]Sheet!$A:$AG,32,0)</f>
        <v>6</v>
      </c>
      <c r="AG64" s="28">
        <f>VLOOKUP(A64,[1]Sheet!$A:$AG,33,0)</f>
        <v>72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8" t="s">
        <v>104</v>
      </c>
      <c r="B65" s="28" t="s">
        <v>37</v>
      </c>
      <c r="C65" s="28"/>
      <c r="D65" s="28"/>
      <c r="E65" s="28"/>
      <c r="F65" s="28"/>
      <c r="G65" s="29">
        <v>0</v>
      </c>
      <c r="H65" s="28">
        <v>180</v>
      </c>
      <c r="I65" s="28" t="s">
        <v>35</v>
      </c>
      <c r="J65" s="28"/>
      <c r="K65" s="28">
        <f t="shared" si="19"/>
        <v>0</v>
      </c>
      <c r="L65" s="28"/>
      <c r="M65" s="28"/>
      <c r="N65" s="28"/>
      <c r="O65" s="28">
        <f t="shared" si="2"/>
        <v>0</v>
      </c>
      <c r="P65" s="30"/>
      <c r="Q65" s="30"/>
      <c r="R65" s="30"/>
      <c r="S65" s="28"/>
      <c r="T65" s="28" t="e">
        <f t="shared" si="3"/>
        <v>#DIV/0!</v>
      </c>
      <c r="U65" s="28" t="e">
        <f t="shared" si="4"/>
        <v>#DIV/0!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 t="s">
        <v>39</v>
      </c>
      <c r="AB65" s="28">
        <f t="shared" si="5"/>
        <v>0</v>
      </c>
      <c r="AC65" s="29">
        <f>VLOOKUP(A65,[2]Sheet!$A:$AC,29,0)</f>
        <v>8</v>
      </c>
      <c r="AD65" s="31"/>
      <c r="AE65" s="28"/>
      <c r="AF65" s="28">
        <f>VLOOKUP(A65,[1]Sheet!$A:$AG,32,0)</f>
        <v>6</v>
      </c>
      <c r="AG65" s="28">
        <f>VLOOKUP(A65,[1]Sheet!$A:$AG,33,0)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8" t="s">
        <v>105</v>
      </c>
      <c r="B66" s="28" t="s">
        <v>34</v>
      </c>
      <c r="C66" s="28"/>
      <c r="D66" s="28"/>
      <c r="E66" s="28"/>
      <c r="F66" s="28"/>
      <c r="G66" s="29">
        <v>0</v>
      </c>
      <c r="H66" s="28">
        <v>180</v>
      </c>
      <c r="I66" s="28" t="s">
        <v>35</v>
      </c>
      <c r="J66" s="28"/>
      <c r="K66" s="28">
        <f t="shared" si="19"/>
        <v>0</v>
      </c>
      <c r="L66" s="28"/>
      <c r="M66" s="28"/>
      <c r="N66" s="28"/>
      <c r="O66" s="28">
        <f t="shared" si="2"/>
        <v>0</v>
      </c>
      <c r="P66" s="30"/>
      <c r="Q66" s="30"/>
      <c r="R66" s="30"/>
      <c r="S66" s="28"/>
      <c r="T66" s="28" t="e">
        <f t="shared" si="3"/>
        <v>#DIV/0!</v>
      </c>
      <c r="U66" s="28" t="e">
        <f t="shared" si="4"/>
        <v>#DIV/0!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 t="s">
        <v>39</v>
      </c>
      <c r="AB66" s="28">
        <f t="shared" si="5"/>
        <v>0</v>
      </c>
      <c r="AC66" s="29">
        <f>VLOOKUP(A66,[2]Sheet!$A:$AC,29,0)</f>
        <v>3.7</v>
      </c>
      <c r="AD66" s="31"/>
      <c r="AE66" s="28"/>
      <c r="AF66" s="28">
        <f>VLOOKUP(A66,[1]Sheet!$A:$AG,32,0)</f>
        <v>14</v>
      </c>
      <c r="AG66" s="28">
        <f>VLOOKUP(A66,[1]Sheet!$A:$AG,33,0)</f>
        <v>126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1" t="s">
        <v>106</v>
      </c>
      <c r="B67" s="21" t="s">
        <v>34</v>
      </c>
      <c r="C67" s="21">
        <v>36</v>
      </c>
      <c r="D67" s="21"/>
      <c r="E67" s="21"/>
      <c r="F67" s="21">
        <v>36</v>
      </c>
      <c r="G67" s="22">
        <v>0</v>
      </c>
      <c r="H67" s="21" t="e">
        <v>#N/A</v>
      </c>
      <c r="I67" s="21" t="s">
        <v>51</v>
      </c>
      <c r="J67" s="21"/>
      <c r="K67" s="21">
        <f t="shared" si="19"/>
        <v>0</v>
      </c>
      <c r="L67" s="21"/>
      <c r="M67" s="21"/>
      <c r="N67" s="21"/>
      <c r="O67" s="21">
        <f t="shared" si="2"/>
        <v>0</v>
      </c>
      <c r="P67" s="23"/>
      <c r="Q67" s="23"/>
      <c r="R67" s="23"/>
      <c r="S67" s="21"/>
      <c r="T67" s="21" t="e">
        <f t="shared" si="3"/>
        <v>#DIV/0!</v>
      </c>
      <c r="U67" s="21" t="e">
        <f t="shared" si="4"/>
        <v>#DIV/0!</v>
      </c>
      <c r="V67" s="21">
        <v>0</v>
      </c>
      <c r="W67" s="21">
        <v>0</v>
      </c>
      <c r="X67" s="21">
        <v>0.6</v>
      </c>
      <c r="Y67" s="21">
        <v>0</v>
      </c>
      <c r="Z67" s="21">
        <v>0.6</v>
      </c>
      <c r="AA67" s="27" t="s">
        <v>127</v>
      </c>
      <c r="AB67" s="21">
        <f t="shared" si="5"/>
        <v>0</v>
      </c>
      <c r="AC67" s="22">
        <v>0</v>
      </c>
      <c r="AD67" s="24"/>
      <c r="AE67" s="21"/>
      <c r="AF67" s="21"/>
      <c r="AG67" s="2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32" t="s">
        <v>107</v>
      </c>
      <c r="B68" s="1" t="s">
        <v>34</v>
      </c>
      <c r="C68" s="1"/>
      <c r="D68" s="1"/>
      <c r="E68" s="1"/>
      <c r="F68" s="1">
        <f>F67</f>
        <v>36</v>
      </c>
      <c r="G68" s="6">
        <v>1</v>
      </c>
      <c r="H68" s="1">
        <v>180</v>
      </c>
      <c r="I68" s="1" t="s">
        <v>35</v>
      </c>
      <c r="J68" s="1"/>
      <c r="K68" s="1">
        <f t="shared" si="19"/>
        <v>0</v>
      </c>
      <c r="L68" s="1"/>
      <c r="M68" s="1"/>
      <c r="N68" s="1">
        <v>0</v>
      </c>
      <c r="O68" s="1">
        <f t="shared" si="2"/>
        <v>0</v>
      </c>
      <c r="P68" s="5"/>
      <c r="Q68" s="5">
        <f t="shared" ref="Q68:Q72" si="34">AC68*AD68</f>
        <v>0</v>
      </c>
      <c r="R68" s="5"/>
      <c r="S68" s="1"/>
      <c r="T68" s="1" t="e">
        <f t="shared" si="3"/>
        <v>#DIV/0!</v>
      </c>
      <c r="U68" s="1" t="e">
        <f t="shared" si="4"/>
        <v>#DIV/0!</v>
      </c>
      <c r="V68" s="1">
        <v>0</v>
      </c>
      <c r="W68" s="1">
        <v>0</v>
      </c>
      <c r="X68" s="1">
        <v>0.6</v>
      </c>
      <c r="Y68" s="1">
        <v>0</v>
      </c>
      <c r="Z68" s="1">
        <v>0.6</v>
      </c>
      <c r="AA68" s="27" t="s">
        <v>128</v>
      </c>
      <c r="AB68" s="1">
        <f t="shared" si="5"/>
        <v>0</v>
      </c>
      <c r="AC68" s="6">
        <v>3</v>
      </c>
      <c r="AD68" s="10">
        <f t="shared" ref="AD68:AD72" si="35">MROUND(P68,AC68*AF68)/AC68</f>
        <v>0</v>
      </c>
      <c r="AE68" s="1">
        <f t="shared" ref="AE68:AE72" si="36">AD68*AC68*G68</f>
        <v>0</v>
      </c>
      <c r="AF68" s="1">
        <f>VLOOKUP(A68,[1]Sheet!$A:$AG,32,0)</f>
        <v>14</v>
      </c>
      <c r="AG68" s="1">
        <f>VLOOKUP(A68,[1]Sheet!$A:$AG,33,0)</f>
        <v>126</v>
      </c>
      <c r="AH68" s="33">
        <f t="shared" ref="AH68:AH72" si="37">AD68/AG68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37</v>
      </c>
      <c r="C69" s="1">
        <v>926</v>
      </c>
      <c r="D69" s="1">
        <v>2016</v>
      </c>
      <c r="E69" s="1">
        <v>997</v>
      </c>
      <c r="F69" s="1">
        <v>1514</v>
      </c>
      <c r="G69" s="6">
        <v>0.25</v>
      </c>
      <c r="H69" s="1">
        <v>180</v>
      </c>
      <c r="I69" s="1" t="s">
        <v>35</v>
      </c>
      <c r="J69" s="1">
        <v>997</v>
      </c>
      <c r="K69" s="1">
        <f t="shared" ref="K69:K80" si="38">E69-J69</f>
        <v>0</v>
      </c>
      <c r="L69" s="1"/>
      <c r="M69" s="1"/>
      <c r="N69" s="1">
        <v>1512</v>
      </c>
      <c r="O69" s="1">
        <f t="shared" si="2"/>
        <v>199.4</v>
      </c>
      <c r="P69" s="5"/>
      <c r="Q69" s="5">
        <f t="shared" si="34"/>
        <v>0</v>
      </c>
      <c r="R69" s="5"/>
      <c r="S69" s="1"/>
      <c r="T69" s="1">
        <f t="shared" si="3"/>
        <v>15.175526579739218</v>
      </c>
      <c r="U69" s="1">
        <f t="shared" si="4"/>
        <v>15.175526579739218</v>
      </c>
      <c r="V69" s="1">
        <v>237</v>
      </c>
      <c r="W69" s="1">
        <v>229.8</v>
      </c>
      <c r="X69" s="1">
        <v>274.39999999999998</v>
      </c>
      <c r="Y69" s="1">
        <v>191.2</v>
      </c>
      <c r="Z69" s="1">
        <v>206</v>
      </c>
      <c r="AA69" s="1" t="s">
        <v>41</v>
      </c>
      <c r="AB69" s="1">
        <f t="shared" si="5"/>
        <v>0</v>
      </c>
      <c r="AC69" s="6">
        <v>12</v>
      </c>
      <c r="AD69" s="10">
        <f t="shared" si="35"/>
        <v>0</v>
      </c>
      <c r="AE69" s="1">
        <f t="shared" si="36"/>
        <v>0</v>
      </c>
      <c r="AF69" s="1">
        <f>VLOOKUP(A69,[1]Sheet!$A:$AG,32,0)</f>
        <v>14</v>
      </c>
      <c r="AG69" s="1">
        <f>VLOOKUP(A69,[1]Sheet!$A:$AG,33,0)</f>
        <v>70</v>
      </c>
      <c r="AH69" s="33">
        <f t="shared" si="3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37</v>
      </c>
      <c r="C70" s="1">
        <v>168</v>
      </c>
      <c r="D70" s="1">
        <v>2184</v>
      </c>
      <c r="E70" s="1">
        <v>952</v>
      </c>
      <c r="F70" s="1">
        <v>1341</v>
      </c>
      <c r="G70" s="6">
        <v>0.3</v>
      </c>
      <c r="H70" s="1">
        <v>180</v>
      </c>
      <c r="I70" s="1" t="s">
        <v>35</v>
      </c>
      <c r="J70" s="1">
        <v>953</v>
      </c>
      <c r="K70" s="1">
        <f t="shared" si="38"/>
        <v>-1</v>
      </c>
      <c r="L70" s="1"/>
      <c r="M70" s="1"/>
      <c r="N70" s="1">
        <v>0</v>
      </c>
      <c r="O70" s="1">
        <f t="shared" ref="O70:O80" si="39">E70/5</f>
        <v>190.4</v>
      </c>
      <c r="P70" s="5">
        <f>14*O70-N70-F70</f>
        <v>1324.6</v>
      </c>
      <c r="Q70" s="5">
        <f t="shared" si="34"/>
        <v>1344</v>
      </c>
      <c r="R70" s="5"/>
      <c r="S70" s="1"/>
      <c r="T70" s="1">
        <f t="shared" ref="T70:T80" si="40">(F70+N70+Q70)/O70</f>
        <v>14.10189075630252</v>
      </c>
      <c r="U70" s="1">
        <f t="shared" ref="U70:U80" si="41">(F70+N70)/O70</f>
        <v>7.0430672268907557</v>
      </c>
      <c r="V70" s="1">
        <v>98</v>
      </c>
      <c r="W70" s="1">
        <v>178</v>
      </c>
      <c r="X70" s="1">
        <v>101</v>
      </c>
      <c r="Y70" s="1">
        <v>136</v>
      </c>
      <c r="Z70" s="1">
        <v>165</v>
      </c>
      <c r="AA70" s="1"/>
      <c r="AB70" s="1">
        <f t="shared" ref="AB70:AB80" si="42">P70*G70</f>
        <v>397.37999999999994</v>
      </c>
      <c r="AC70" s="6">
        <v>12</v>
      </c>
      <c r="AD70" s="10">
        <f t="shared" si="35"/>
        <v>112</v>
      </c>
      <c r="AE70" s="1">
        <f t="shared" si="36"/>
        <v>403.2</v>
      </c>
      <c r="AF70" s="1">
        <f>VLOOKUP(A70,[1]Sheet!$A:$AG,32,0)</f>
        <v>14</v>
      </c>
      <c r="AG70" s="1">
        <f>VLOOKUP(A70,[1]Sheet!$A:$AG,33,0)</f>
        <v>70</v>
      </c>
      <c r="AH70" s="33">
        <f t="shared" si="37"/>
        <v>1.6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246.3</v>
      </c>
      <c r="D71" s="1">
        <v>358.9</v>
      </c>
      <c r="E71" s="1">
        <v>247.2</v>
      </c>
      <c r="F71" s="1">
        <v>323.8</v>
      </c>
      <c r="G71" s="6">
        <v>1</v>
      </c>
      <c r="H71" s="1">
        <v>180</v>
      </c>
      <c r="I71" s="1" t="s">
        <v>111</v>
      </c>
      <c r="J71" s="1">
        <v>250.8</v>
      </c>
      <c r="K71" s="1">
        <f t="shared" si="38"/>
        <v>-3.6000000000000227</v>
      </c>
      <c r="L71" s="1"/>
      <c r="M71" s="1"/>
      <c r="N71" s="1">
        <v>0</v>
      </c>
      <c r="O71" s="1">
        <f t="shared" si="39"/>
        <v>49.44</v>
      </c>
      <c r="P71" s="5">
        <f t="shared" ref="P71" si="43">14*O71-N71-F71</f>
        <v>368.35999999999996</v>
      </c>
      <c r="Q71" s="5">
        <f t="shared" si="34"/>
        <v>356.4</v>
      </c>
      <c r="R71" s="5"/>
      <c r="S71" s="1"/>
      <c r="T71" s="1">
        <f t="shared" si="40"/>
        <v>13.758090614886733</v>
      </c>
      <c r="U71" s="1">
        <f t="shared" si="41"/>
        <v>6.5493527508090619</v>
      </c>
      <c r="V71" s="1">
        <v>37.82</v>
      </c>
      <c r="W71" s="1">
        <v>47.6</v>
      </c>
      <c r="X71" s="1">
        <v>46.44</v>
      </c>
      <c r="Y71" s="1">
        <v>39.239999999999988</v>
      </c>
      <c r="Z71" s="1">
        <v>35.72</v>
      </c>
      <c r="AA71" s="1"/>
      <c r="AB71" s="1">
        <f t="shared" si="42"/>
        <v>368.35999999999996</v>
      </c>
      <c r="AC71" s="6">
        <v>1.8</v>
      </c>
      <c r="AD71" s="10">
        <f t="shared" si="35"/>
        <v>197.99999999999997</v>
      </c>
      <c r="AE71" s="1">
        <f t="shared" si="36"/>
        <v>356.4</v>
      </c>
      <c r="AF71" s="1">
        <f>VLOOKUP(A71,[1]Sheet!$A:$AG,32,0)</f>
        <v>18</v>
      </c>
      <c r="AG71" s="1">
        <f>VLOOKUP(A71,[1]Sheet!$A:$AG,33,0)</f>
        <v>234</v>
      </c>
      <c r="AH71" s="33">
        <f t="shared" si="37"/>
        <v>0.84615384615384603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37</v>
      </c>
      <c r="C72" s="1">
        <v>396</v>
      </c>
      <c r="D72" s="1">
        <v>1512</v>
      </c>
      <c r="E72" s="1">
        <v>839</v>
      </c>
      <c r="F72" s="1">
        <v>874</v>
      </c>
      <c r="G72" s="6">
        <v>0.3</v>
      </c>
      <c r="H72" s="1">
        <v>180</v>
      </c>
      <c r="I72" s="1" t="s">
        <v>35</v>
      </c>
      <c r="J72" s="1">
        <v>838</v>
      </c>
      <c r="K72" s="1">
        <f t="shared" si="38"/>
        <v>1</v>
      </c>
      <c r="L72" s="1"/>
      <c r="M72" s="1"/>
      <c r="N72" s="1">
        <v>0</v>
      </c>
      <c r="O72" s="1">
        <f t="shared" si="39"/>
        <v>167.8</v>
      </c>
      <c r="P72" s="5">
        <f>16*O72-N72-F72</f>
        <v>1810.8000000000002</v>
      </c>
      <c r="Q72" s="5">
        <f t="shared" si="34"/>
        <v>1848</v>
      </c>
      <c r="R72" s="5"/>
      <c r="S72" s="1"/>
      <c r="T72" s="1">
        <f t="shared" si="40"/>
        <v>16.221692491060786</v>
      </c>
      <c r="U72" s="1">
        <f t="shared" si="41"/>
        <v>5.208581644815256</v>
      </c>
      <c r="V72" s="1">
        <v>119.6</v>
      </c>
      <c r="W72" s="1">
        <v>139.80000000000001</v>
      </c>
      <c r="X72" s="1">
        <v>103.4</v>
      </c>
      <c r="Y72" s="1">
        <v>117.2</v>
      </c>
      <c r="Z72" s="1">
        <v>125.2</v>
      </c>
      <c r="AA72" s="1"/>
      <c r="AB72" s="1">
        <f t="shared" si="42"/>
        <v>543.24</v>
      </c>
      <c r="AC72" s="6">
        <v>12</v>
      </c>
      <c r="AD72" s="10">
        <f t="shared" si="35"/>
        <v>154</v>
      </c>
      <c r="AE72" s="1">
        <f t="shared" si="36"/>
        <v>554.4</v>
      </c>
      <c r="AF72" s="1">
        <f>VLOOKUP(A72,[1]Sheet!$A:$AG,32,0)</f>
        <v>14</v>
      </c>
      <c r="AG72" s="1">
        <f>VLOOKUP(A72,[1]Sheet!$A:$AG,33,0)</f>
        <v>70</v>
      </c>
      <c r="AH72" s="33">
        <f t="shared" si="37"/>
        <v>2.2000000000000002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1" t="s">
        <v>113</v>
      </c>
      <c r="B73" s="21" t="s">
        <v>37</v>
      </c>
      <c r="C73" s="21">
        <v>150</v>
      </c>
      <c r="D73" s="21"/>
      <c r="E73" s="21">
        <v>35</v>
      </c>
      <c r="F73" s="21">
        <v>103</v>
      </c>
      <c r="G73" s="22">
        <v>0</v>
      </c>
      <c r="H73" s="21">
        <v>365</v>
      </c>
      <c r="I73" s="21" t="s">
        <v>51</v>
      </c>
      <c r="J73" s="21">
        <v>35</v>
      </c>
      <c r="K73" s="21">
        <f t="shared" si="38"/>
        <v>0</v>
      </c>
      <c r="L73" s="21"/>
      <c r="M73" s="21"/>
      <c r="N73" s="21"/>
      <c r="O73" s="21">
        <f t="shared" si="39"/>
        <v>7</v>
      </c>
      <c r="P73" s="23"/>
      <c r="Q73" s="23"/>
      <c r="R73" s="23"/>
      <c r="S73" s="21"/>
      <c r="T73" s="21">
        <f t="shared" si="40"/>
        <v>14.714285714285714</v>
      </c>
      <c r="U73" s="21">
        <f t="shared" si="41"/>
        <v>14.714285714285714</v>
      </c>
      <c r="V73" s="21">
        <v>9.4</v>
      </c>
      <c r="W73" s="21">
        <v>8</v>
      </c>
      <c r="X73" s="21">
        <v>9.4</v>
      </c>
      <c r="Y73" s="21">
        <v>17.600000000000001</v>
      </c>
      <c r="Z73" s="21">
        <v>14.4</v>
      </c>
      <c r="AA73" s="25" t="s">
        <v>91</v>
      </c>
      <c r="AB73" s="21">
        <f t="shared" si="42"/>
        <v>0</v>
      </c>
      <c r="AC73" s="22">
        <v>0</v>
      </c>
      <c r="AD73" s="24"/>
      <c r="AE73" s="21"/>
      <c r="AF73" s="21"/>
      <c r="AG73" s="2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8" t="s">
        <v>114</v>
      </c>
      <c r="B74" s="28" t="s">
        <v>37</v>
      </c>
      <c r="C74" s="28"/>
      <c r="D74" s="28"/>
      <c r="E74" s="28"/>
      <c r="F74" s="28"/>
      <c r="G74" s="29">
        <v>0</v>
      </c>
      <c r="H74" s="28">
        <v>180</v>
      </c>
      <c r="I74" s="28" t="s">
        <v>35</v>
      </c>
      <c r="J74" s="28"/>
      <c r="K74" s="28">
        <f t="shared" si="38"/>
        <v>0</v>
      </c>
      <c r="L74" s="28"/>
      <c r="M74" s="28"/>
      <c r="N74" s="28"/>
      <c r="O74" s="28">
        <f t="shared" si="39"/>
        <v>0</v>
      </c>
      <c r="P74" s="30"/>
      <c r="Q74" s="30"/>
      <c r="R74" s="30"/>
      <c r="S74" s="28"/>
      <c r="T74" s="28" t="e">
        <f t="shared" si="40"/>
        <v>#DIV/0!</v>
      </c>
      <c r="U74" s="28" t="e">
        <f t="shared" si="41"/>
        <v>#DIV/0!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 t="s">
        <v>39</v>
      </c>
      <c r="AB74" s="28">
        <f t="shared" si="42"/>
        <v>0</v>
      </c>
      <c r="AC74" s="29">
        <f>VLOOKUP(A74,[2]Sheet!$A:$AC,29,0)</f>
        <v>14</v>
      </c>
      <c r="AD74" s="31"/>
      <c r="AE74" s="28"/>
      <c r="AF74" s="28">
        <f>VLOOKUP(A74,[1]Sheet!$A:$AG,32,0)</f>
        <v>14</v>
      </c>
      <c r="AG74" s="28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8" t="s">
        <v>115</v>
      </c>
      <c r="B75" s="28" t="s">
        <v>37</v>
      </c>
      <c r="C75" s="28"/>
      <c r="D75" s="28"/>
      <c r="E75" s="28"/>
      <c r="F75" s="28"/>
      <c r="G75" s="29">
        <v>0</v>
      </c>
      <c r="H75" s="28">
        <v>180</v>
      </c>
      <c r="I75" s="28" t="s">
        <v>35</v>
      </c>
      <c r="J75" s="28"/>
      <c r="K75" s="28">
        <f t="shared" si="38"/>
        <v>0</v>
      </c>
      <c r="L75" s="28"/>
      <c r="M75" s="28"/>
      <c r="N75" s="28"/>
      <c r="O75" s="28">
        <f t="shared" si="39"/>
        <v>0</v>
      </c>
      <c r="P75" s="30"/>
      <c r="Q75" s="30"/>
      <c r="R75" s="30"/>
      <c r="S75" s="28"/>
      <c r="T75" s="28" t="e">
        <f t="shared" si="40"/>
        <v>#DIV/0!</v>
      </c>
      <c r="U75" s="28" t="e">
        <f t="shared" si="41"/>
        <v>#DIV/0!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 t="s">
        <v>39</v>
      </c>
      <c r="AB75" s="28">
        <f t="shared" si="42"/>
        <v>0</v>
      </c>
      <c r="AC75" s="29">
        <f>VLOOKUP(A75,[2]Sheet!$A:$AC,29,0)</f>
        <v>8</v>
      </c>
      <c r="AD75" s="31"/>
      <c r="AE75" s="28"/>
      <c r="AF75" s="28">
        <f>VLOOKUP(A75,[1]Sheet!$A:$AG,32,0)</f>
        <v>14</v>
      </c>
      <c r="AG75" s="28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37</v>
      </c>
      <c r="C76" s="1">
        <v>764</v>
      </c>
      <c r="D76" s="1">
        <v>2352</v>
      </c>
      <c r="E76" s="1">
        <v>1053</v>
      </c>
      <c r="F76" s="1">
        <v>1611</v>
      </c>
      <c r="G76" s="6">
        <v>0.25</v>
      </c>
      <c r="H76" s="1">
        <v>180</v>
      </c>
      <c r="I76" s="1" t="s">
        <v>35</v>
      </c>
      <c r="J76" s="1">
        <v>1050</v>
      </c>
      <c r="K76" s="1">
        <f t="shared" si="38"/>
        <v>3</v>
      </c>
      <c r="L76" s="1"/>
      <c r="M76" s="1"/>
      <c r="N76" s="1">
        <v>1680</v>
      </c>
      <c r="O76" s="1">
        <f t="shared" si="39"/>
        <v>210.6</v>
      </c>
      <c r="P76" s="5"/>
      <c r="Q76" s="5">
        <f t="shared" ref="Q76:Q80" si="44">AC76*AD76</f>
        <v>0</v>
      </c>
      <c r="R76" s="5"/>
      <c r="S76" s="1"/>
      <c r="T76" s="1">
        <f t="shared" si="40"/>
        <v>15.626780626780628</v>
      </c>
      <c r="U76" s="1">
        <f t="shared" si="41"/>
        <v>15.626780626780628</v>
      </c>
      <c r="V76" s="1">
        <v>252.6</v>
      </c>
      <c r="W76" s="1">
        <v>241.4</v>
      </c>
      <c r="X76" s="1">
        <v>271.2</v>
      </c>
      <c r="Y76" s="1">
        <v>214.6</v>
      </c>
      <c r="Z76" s="1">
        <v>211.8</v>
      </c>
      <c r="AA76" s="1" t="s">
        <v>41</v>
      </c>
      <c r="AB76" s="1">
        <f t="shared" si="42"/>
        <v>0</v>
      </c>
      <c r="AC76" s="6">
        <v>12</v>
      </c>
      <c r="AD76" s="10">
        <f t="shared" ref="AD76:AD80" si="45">MROUND(P76,AC76*AF76)/AC76</f>
        <v>0</v>
      </c>
      <c r="AE76" s="1">
        <f t="shared" ref="AE76:AE80" si="46">AD76*AC76*G76</f>
        <v>0</v>
      </c>
      <c r="AF76" s="1">
        <f>VLOOKUP(A76,[1]Sheet!$A:$AG,32,0)</f>
        <v>14</v>
      </c>
      <c r="AG76" s="1">
        <f>VLOOKUP(A76,[1]Sheet!$A:$AG,33,0)</f>
        <v>70</v>
      </c>
      <c r="AH76" s="33">
        <f t="shared" ref="AH76:AH80" si="47">AD76/AG76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37</v>
      </c>
      <c r="C77" s="1">
        <v>705</v>
      </c>
      <c r="D77" s="1">
        <v>2701</v>
      </c>
      <c r="E77" s="1">
        <v>1305</v>
      </c>
      <c r="F77" s="1">
        <v>1701</v>
      </c>
      <c r="G77" s="6">
        <v>0.25</v>
      </c>
      <c r="H77" s="1">
        <v>180</v>
      </c>
      <c r="I77" s="1" t="s">
        <v>35</v>
      </c>
      <c r="J77" s="1">
        <v>1312</v>
      </c>
      <c r="K77" s="1">
        <f t="shared" si="38"/>
        <v>-7</v>
      </c>
      <c r="L77" s="1"/>
      <c r="M77" s="1"/>
      <c r="N77" s="1">
        <v>1848</v>
      </c>
      <c r="O77" s="1">
        <f t="shared" si="39"/>
        <v>261</v>
      </c>
      <c r="P77" s="5">
        <f>16*O77-N77-F77</f>
        <v>627</v>
      </c>
      <c r="Q77" s="5">
        <f t="shared" si="44"/>
        <v>672</v>
      </c>
      <c r="R77" s="5"/>
      <c r="S77" s="1"/>
      <c r="T77" s="1">
        <f t="shared" si="40"/>
        <v>16.172413793103448</v>
      </c>
      <c r="U77" s="1">
        <f t="shared" si="41"/>
        <v>13.597701149425287</v>
      </c>
      <c r="V77" s="1">
        <v>284.60000000000002</v>
      </c>
      <c r="W77" s="1">
        <v>279.8</v>
      </c>
      <c r="X77" s="1">
        <v>292.60000000000002</v>
      </c>
      <c r="Y77" s="1">
        <v>233.8</v>
      </c>
      <c r="Z77" s="1">
        <v>214</v>
      </c>
      <c r="AA77" s="1" t="s">
        <v>41</v>
      </c>
      <c r="AB77" s="1">
        <f t="shared" si="42"/>
        <v>156.75</v>
      </c>
      <c r="AC77" s="6">
        <v>12</v>
      </c>
      <c r="AD77" s="10">
        <f t="shared" si="45"/>
        <v>56</v>
      </c>
      <c r="AE77" s="1">
        <f t="shared" si="46"/>
        <v>168</v>
      </c>
      <c r="AF77" s="1">
        <f>VLOOKUP(A77,[1]Sheet!$A:$AG,32,0)</f>
        <v>14</v>
      </c>
      <c r="AG77" s="1">
        <f>VLOOKUP(A77,[1]Sheet!$A:$AG,33,0)</f>
        <v>70</v>
      </c>
      <c r="AH77" s="33">
        <f t="shared" si="47"/>
        <v>0.8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97.2</v>
      </c>
      <c r="D78" s="1">
        <v>189</v>
      </c>
      <c r="E78" s="1">
        <v>89.1</v>
      </c>
      <c r="F78" s="1">
        <v>194.4</v>
      </c>
      <c r="G78" s="6">
        <v>1</v>
      </c>
      <c r="H78" s="1">
        <v>180</v>
      </c>
      <c r="I78" s="1" t="s">
        <v>35</v>
      </c>
      <c r="J78" s="1">
        <v>89.6</v>
      </c>
      <c r="K78" s="1">
        <f t="shared" si="38"/>
        <v>-0.5</v>
      </c>
      <c r="L78" s="1"/>
      <c r="M78" s="1"/>
      <c r="N78" s="1">
        <v>0</v>
      </c>
      <c r="O78" s="1">
        <f t="shared" si="39"/>
        <v>17.82</v>
      </c>
      <c r="P78" s="5">
        <f t="shared" ref="P78:P79" si="48">16*O78-N78-F78</f>
        <v>90.72</v>
      </c>
      <c r="Q78" s="5">
        <f t="shared" si="44"/>
        <v>75.600000000000009</v>
      </c>
      <c r="R78" s="5"/>
      <c r="S78" s="1"/>
      <c r="T78" s="1">
        <f t="shared" si="40"/>
        <v>15.15151515151515</v>
      </c>
      <c r="U78" s="1">
        <f t="shared" si="41"/>
        <v>10.90909090909091</v>
      </c>
      <c r="V78" s="1">
        <v>4.8600000000000003</v>
      </c>
      <c r="W78" s="1">
        <v>18.36</v>
      </c>
      <c r="X78" s="1">
        <v>10.8</v>
      </c>
      <c r="Y78" s="1">
        <v>7.56</v>
      </c>
      <c r="Z78" s="1">
        <v>17.82</v>
      </c>
      <c r="AA78" s="1"/>
      <c r="AB78" s="1">
        <f t="shared" si="42"/>
        <v>90.72</v>
      </c>
      <c r="AC78" s="6">
        <v>2.7</v>
      </c>
      <c r="AD78" s="10">
        <f t="shared" si="45"/>
        <v>28</v>
      </c>
      <c r="AE78" s="1">
        <f t="shared" si="46"/>
        <v>75.600000000000009</v>
      </c>
      <c r="AF78" s="1">
        <f>VLOOKUP(A78,[1]Sheet!$A:$AG,32,0)</f>
        <v>14</v>
      </c>
      <c r="AG78" s="1">
        <f>VLOOKUP(A78,[1]Sheet!$A:$AG,33,0)</f>
        <v>126</v>
      </c>
      <c r="AH78" s="33">
        <f t="shared" si="47"/>
        <v>0.22222222222222221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34</v>
      </c>
      <c r="C79" s="1">
        <v>1039.5999999999999</v>
      </c>
      <c r="D79" s="1">
        <v>1566.8</v>
      </c>
      <c r="E79" s="1">
        <v>776.4</v>
      </c>
      <c r="F79" s="1">
        <v>1685</v>
      </c>
      <c r="G79" s="6">
        <v>1</v>
      </c>
      <c r="H79" s="1">
        <v>180</v>
      </c>
      <c r="I79" s="1" t="s">
        <v>35</v>
      </c>
      <c r="J79" s="1">
        <v>794.5</v>
      </c>
      <c r="K79" s="1">
        <f t="shared" si="38"/>
        <v>-18.100000000000023</v>
      </c>
      <c r="L79" s="1"/>
      <c r="M79" s="1"/>
      <c r="N79" s="1">
        <v>0</v>
      </c>
      <c r="O79" s="1">
        <f t="shared" si="39"/>
        <v>155.28</v>
      </c>
      <c r="P79" s="5">
        <f t="shared" si="48"/>
        <v>799.48</v>
      </c>
      <c r="Q79" s="5">
        <f t="shared" si="44"/>
        <v>780</v>
      </c>
      <c r="R79" s="5"/>
      <c r="S79" s="1"/>
      <c r="T79" s="1">
        <f t="shared" si="40"/>
        <v>15.874549201442555</v>
      </c>
      <c r="U79" s="1">
        <f t="shared" si="41"/>
        <v>10.851365275631117</v>
      </c>
      <c r="V79" s="1">
        <v>150.08000000000001</v>
      </c>
      <c r="W79" s="1">
        <v>200</v>
      </c>
      <c r="X79" s="1">
        <v>190.08</v>
      </c>
      <c r="Y79" s="1">
        <v>197.08</v>
      </c>
      <c r="Z79" s="1">
        <v>185</v>
      </c>
      <c r="AA79" s="1"/>
      <c r="AB79" s="1">
        <f t="shared" si="42"/>
        <v>799.48</v>
      </c>
      <c r="AC79" s="6">
        <v>5</v>
      </c>
      <c r="AD79" s="10">
        <f t="shared" si="45"/>
        <v>156</v>
      </c>
      <c r="AE79" s="1">
        <f t="shared" si="46"/>
        <v>780</v>
      </c>
      <c r="AF79" s="1">
        <f>VLOOKUP(A79,[1]Sheet!$A:$AG,32,0)</f>
        <v>12</v>
      </c>
      <c r="AG79" s="1">
        <f>VLOOKUP(A79,[1]Sheet!$A:$AG,33,0)</f>
        <v>84</v>
      </c>
      <c r="AH79" s="33">
        <f t="shared" si="47"/>
        <v>1.8571428571428572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37</v>
      </c>
      <c r="C80" s="1"/>
      <c r="D80" s="1">
        <v>792</v>
      </c>
      <c r="E80" s="1">
        <v>241</v>
      </c>
      <c r="F80" s="1">
        <v>545</v>
      </c>
      <c r="G80" s="6">
        <v>0.14000000000000001</v>
      </c>
      <c r="H80" s="1">
        <v>180</v>
      </c>
      <c r="I80" s="1" t="s">
        <v>35</v>
      </c>
      <c r="J80" s="1">
        <v>241</v>
      </c>
      <c r="K80" s="1">
        <f t="shared" si="38"/>
        <v>0</v>
      </c>
      <c r="L80" s="1"/>
      <c r="M80" s="1"/>
      <c r="N80" s="1">
        <v>0</v>
      </c>
      <c r="O80" s="1">
        <f t="shared" si="39"/>
        <v>48.2</v>
      </c>
      <c r="P80" s="5">
        <f>15*O80-N80-F80</f>
        <v>178</v>
      </c>
      <c r="Q80" s="5">
        <f t="shared" si="44"/>
        <v>264</v>
      </c>
      <c r="R80" s="5"/>
      <c r="S80" s="1"/>
      <c r="T80" s="1">
        <f t="shared" si="40"/>
        <v>16.784232365145229</v>
      </c>
      <c r="U80" s="1">
        <f t="shared" si="41"/>
        <v>11.307053941908713</v>
      </c>
      <c r="V80" s="1">
        <v>52.8</v>
      </c>
      <c r="W80" s="1">
        <v>60.2</v>
      </c>
      <c r="X80" s="1">
        <v>219.6</v>
      </c>
      <c r="Y80" s="1">
        <v>25.6</v>
      </c>
      <c r="Z80" s="1">
        <v>22.6</v>
      </c>
      <c r="AA80" s="1" t="s">
        <v>41</v>
      </c>
      <c r="AB80" s="1">
        <f t="shared" si="42"/>
        <v>24.92</v>
      </c>
      <c r="AC80" s="6">
        <v>22</v>
      </c>
      <c r="AD80" s="10">
        <f t="shared" si="45"/>
        <v>12</v>
      </c>
      <c r="AE80" s="1">
        <f t="shared" si="46"/>
        <v>36.96</v>
      </c>
      <c r="AF80" s="1">
        <f>VLOOKUP(A80,[1]Sheet!$A:$AG,32,0)</f>
        <v>12</v>
      </c>
      <c r="AG80" s="1">
        <f>VLOOKUP(A80,[1]Sheet!$A:$AG,33,0)</f>
        <v>84</v>
      </c>
      <c r="AH80" s="33">
        <f t="shared" si="47"/>
        <v>0.14285714285714285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3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3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3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3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33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3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3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3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3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3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3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3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33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3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3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3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3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33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33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33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33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33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33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33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33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33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33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33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33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33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33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33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33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33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33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33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33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33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33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33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33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3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33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33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33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33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33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33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33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33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33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33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33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33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33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3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33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33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33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33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33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33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33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33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33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33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33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33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33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33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33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33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33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33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33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33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33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33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33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33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3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33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33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33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33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33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33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33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33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33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33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33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33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33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33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33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33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33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33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33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33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33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33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33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33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33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33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33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33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33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33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33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33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33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33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33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33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33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33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33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33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33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33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33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33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33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33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33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33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33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33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33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33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33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33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33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33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33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33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33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33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33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33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33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33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33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33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33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33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33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33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33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33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33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33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33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33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33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33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33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33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33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33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33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33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33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33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33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33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33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33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33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33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33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33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33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33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33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33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33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33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33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33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33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33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33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33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33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33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33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33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33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33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33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33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33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33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33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33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33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33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33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33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33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33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33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33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33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33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33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33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33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33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33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33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33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33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33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33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33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33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33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33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33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33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33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33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33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33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33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33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33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33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33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33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33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33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33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33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33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33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33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33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33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33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33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33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33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33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33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33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33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33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33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33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33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33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33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33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33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33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33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33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33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33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33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33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33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33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33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33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33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33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33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33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33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33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33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33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33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33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33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33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33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33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33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33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33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33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33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33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33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33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33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33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33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33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33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33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33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33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33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33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33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33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33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33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33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33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33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33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33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33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33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33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33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33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33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33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33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33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33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33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33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33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33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33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33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33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33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33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33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33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33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33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33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33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33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33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33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33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33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33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33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33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33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33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33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33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33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33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33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33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33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33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33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33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33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33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33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33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33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33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33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33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33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33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33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33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33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33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33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33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33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33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33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33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33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33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33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33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33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33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33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33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33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33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33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33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33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33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33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33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33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33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33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33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33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33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33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33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33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33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33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33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33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33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33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33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33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33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33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33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33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33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33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33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33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33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80" xr:uid="{3D92EE21-714F-46F9-AB1E-C50111033F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2024-12-05T10:11:59Z</dcterms:created>
  <dcterms:modified xsi:type="dcterms:W3CDTF">2024-12-12T09:57:48Z</dcterms:modified>
</cp:coreProperties>
</file>