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70FF9D66-FD8F-44A5-83AF-8CDE321A95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4" i="1" l="1"/>
  <c r="AB84" i="1" l="1"/>
  <c r="AD84" i="1"/>
  <c r="AE84" i="1" s="1"/>
  <c r="AH84" i="1" l="1"/>
  <c r="Q84" i="1"/>
  <c r="AD83" i="1"/>
  <c r="AE83" i="1" s="1"/>
  <c r="AH83" i="1" l="1"/>
  <c r="Q83" i="1"/>
  <c r="AD82" i="1"/>
  <c r="AE82" i="1" s="1"/>
  <c r="AB82" i="1"/>
  <c r="AB83" i="1"/>
  <c r="AB25" i="1"/>
  <c r="AB31" i="1"/>
  <c r="AB36" i="1"/>
  <c r="AB37" i="1"/>
  <c r="AB38" i="1"/>
  <c r="AB40" i="1"/>
  <c r="AB42" i="1"/>
  <c r="AB46" i="1"/>
  <c r="AB47" i="1"/>
  <c r="AB51" i="1"/>
  <c r="AB52" i="1"/>
  <c r="AB65" i="1"/>
  <c r="AB66" i="1"/>
  <c r="AB67" i="1"/>
  <c r="AB68" i="1"/>
  <c r="AB73" i="1"/>
  <c r="AB80" i="1"/>
  <c r="F79" i="1"/>
  <c r="E79" i="1"/>
  <c r="F32" i="1"/>
  <c r="E32" i="1"/>
  <c r="AH82" i="1" l="1"/>
  <c r="Q82" i="1"/>
  <c r="AG81" i="1"/>
  <c r="AF81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4" i="1"/>
  <c r="AF54" i="1"/>
  <c r="AG53" i="1"/>
  <c r="AF53" i="1"/>
  <c r="AG50" i="1"/>
  <c r="AF50" i="1"/>
  <c r="AG49" i="1"/>
  <c r="AF49" i="1"/>
  <c r="AG48" i="1"/>
  <c r="AF48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F28" i="1"/>
  <c r="AF27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2" i="1" l="1"/>
  <c r="AD14" i="1"/>
  <c r="AD16" i="1"/>
  <c r="AD24" i="1"/>
  <c r="AD34" i="1"/>
  <c r="AD74" i="1"/>
  <c r="O7" i="1"/>
  <c r="P7" i="1" s="1"/>
  <c r="O8" i="1"/>
  <c r="P8" i="1" s="1"/>
  <c r="O9" i="1"/>
  <c r="O10" i="1"/>
  <c r="O11" i="1"/>
  <c r="AB11" i="1" s="1"/>
  <c r="O12" i="1"/>
  <c r="AB12" i="1" s="1"/>
  <c r="O13" i="1"/>
  <c r="O14" i="1"/>
  <c r="AB14" i="1" s="1"/>
  <c r="O15" i="1"/>
  <c r="AB15" i="1" s="1"/>
  <c r="O16" i="1"/>
  <c r="AB16" i="1" s="1"/>
  <c r="O17" i="1"/>
  <c r="O18" i="1"/>
  <c r="O19" i="1"/>
  <c r="AB19" i="1" s="1"/>
  <c r="O20" i="1"/>
  <c r="P20" i="1" s="1"/>
  <c r="O21" i="1"/>
  <c r="AB21" i="1" s="1"/>
  <c r="O22" i="1"/>
  <c r="O23" i="1"/>
  <c r="AB23" i="1" s="1"/>
  <c r="O24" i="1"/>
  <c r="AB24" i="1" s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AB34" i="1" s="1"/>
  <c r="O35" i="1"/>
  <c r="P35" i="1" s="1"/>
  <c r="AB35" i="1" s="1"/>
  <c r="O36" i="1"/>
  <c r="O37" i="1"/>
  <c r="O38" i="1"/>
  <c r="O39" i="1"/>
  <c r="O40" i="1"/>
  <c r="O41" i="1"/>
  <c r="AB41" i="1" s="1"/>
  <c r="O42" i="1"/>
  <c r="O43" i="1"/>
  <c r="O44" i="1"/>
  <c r="P44" i="1" s="1"/>
  <c r="O45" i="1"/>
  <c r="AB45" i="1" s="1"/>
  <c r="O46" i="1"/>
  <c r="O47" i="1"/>
  <c r="O48" i="1"/>
  <c r="P48" i="1" s="1"/>
  <c r="O49" i="1"/>
  <c r="AB49" i="1" s="1"/>
  <c r="O50" i="1"/>
  <c r="O51" i="1"/>
  <c r="O52" i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P59" i="1" s="1"/>
  <c r="O60" i="1"/>
  <c r="O61" i="1"/>
  <c r="AB61" i="1" s="1"/>
  <c r="O62" i="1"/>
  <c r="P62" i="1" s="1"/>
  <c r="O63" i="1"/>
  <c r="O64" i="1"/>
  <c r="AB64" i="1" s="1"/>
  <c r="O65" i="1"/>
  <c r="O66" i="1"/>
  <c r="O67" i="1"/>
  <c r="O68" i="1"/>
  <c r="O69" i="1"/>
  <c r="P69" i="1" s="1"/>
  <c r="O70" i="1"/>
  <c r="P70" i="1" s="1"/>
  <c r="O71" i="1"/>
  <c r="O72" i="1"/>
  <c r="P72" i="1" s="1"/>
  <c r="O73" i="1"/>
  <c r="O74" i="1"/>
  <c r="AB74" i="1" s="1"/>
  <c r="O75" i="1"/>
  <c r="O76" i="1"/>
  <c r="O77" i="1"/>
  <c r="P77" i="1" s="1"/>
  <c r="O78" i="1"/>
  <c r="P78" i="1" s="1"/>
  <c r="O79" i="1"/>
  <c r="P79" i="1" s="1"/>
  <c r="O80" i="1"/>
  <c r="O81" i="1"/>
  <c r="AB81" i="1" s="1"/>
  <c r="O6" i="1"/>
  <c r="P75" i="1" l="1"/>
  <c r="AB75" i="1" s="1"/>
  <c r="P71" i="1"/>
  <c r="AB71" i="1" s="1"/>
  <c r="P63" i="1"/>
  <c r="AB63" i="1" s="1"/>
  <c r="P39" i="1"/>
  <c r="AB39" i="1" s="1"/>
  <c r="AB33" i="1"/>
  <c r="P17" i="1"/>
  <c r="AB17" i="1" s="1"/>
  <c r="AB7" i="1"/>
  <c r="P6" i="1"/>
  <c r="AB6" i="1" s="1"/>
  <c r="P32" i="1"/>
  <c r="AB32" i="1" s="1"/>
  <c r="AB28" i="1"/>
  <c r="P26" i="1"/>
  <c r="AB26" i="1" s="1"/>
  <c r="P18" i="1"/>
  <c r="AB18" i="1" s="1"/>
  <c r="AB8" i="1"/>
  <c r="AB78" i="1"/>
  <c r="P76" i="1"/>
  <c r="AB76" i="1" s="1"/>
  <c r="AB72" i="1"/>
  <c r="AB70" i="1"/>
  <c r="AB48" i="1"/>
  <c r="P10" i="1"/>
  <c r="AB10" i="1" s="1"/>
  <c r="AB79" i="1"/>
  <c r="AB77" i="1"/>
  <c r="AB69" i="1"/>
  <c r="P43" i="1"/>
  <c r="AB43" i="1" s="1"/>
  <c r="AB29" i="1"/>
  <c r="P13" i="1"/>
  <c r="AB13" i="1" s="1"/>
  <c r="P9" i="1"/>
  <c r="AB9" i="1" s="1"/>
  <c r="AB27" i="1"/>
  <c r="AB44" i="1"/>
  <c r="P30" i="1"/>
  <c r="AB30" i="1" s="1"/>
  <c r="AB20" i="1"/>
  <c r="AB59" i="1"/>
  <c r="AB62" i="1"/>
  <c r="P60" i="1"/>
  <c r="AB60" i="1" s="1"/>
  <c r="P50" i="1"/>
  <c r="AB50" i="1" s="1"/>
  <c r="P22" i="1"/>
  <c r="AB22" i="1" s="1"/>
  <c r="AD8" i="1"/>
  <c r="AE8" i="1" s="1"/>
  <c r="AD78" i="1"/>
  <c r="AE78" i="1" s="1"/>
  <c r="AD10" i="1"/>
  <c r="AE10" i="1" s="1"/>
  <c r="AD81" i="1"/>
  <c r="AE74" i="1"/>
  <c r="AH74" i="1"/>
  <c r="Q74" i="1"/>
  <c r="T74" i="1" s="1"/>
  <c r="AD61" i="1"/>
  <c r="AD59" i="1"/>
  <c r="AD57" i="1"/>
  <c r="AD53" i="1"/>
  <c r="AD49" i="1"/>
  <c r="AD45" i="1"/>
  <c r="AE34" i="1"/>
  <c r="Q34" i="1"/>
  <c r="T34" i="1" s="1"/>
  <c r="AH34" i="1"/>
  <c r="AE24" i="1"/>
  <c r="Q24" i="1"/>
  <c r="T24" i="1" s="1"/>
  <c r="AH24" i="1"/>
  <c r="AE16" i="1"/>
  <c r="Q16" i="1"/>
  <c r="T16" i="1" s="1"/>
  <c r="AH16" i="1"/>
  <c r="AE14" i="1"/>
  <c r="AH14" i="1"/>
  <c r="Q14" i="1"/>
  <c r="T14" i="1" s="1"/>
  <c r="AE12" i="1"/>
  <c r="Q12" i="1"/>
  <c r="T12" i="1" s="1"/>
  <c r="AH12" i="1"/>
  <c r="AD70" i="1"/>
  <c r="AD64" i="1"/>
  <c r="AD58" i="1"/>
  <c r="AD56" i="1"/>
  <c r="AD54" i="1"/>
  <c r="AD41" i="1"/>
  <c r="AD35" i="1"/>
  <c r="AD33" i="1"/>
  <c r="AD26" i="1"/>
  <c r="AD23" i="1"/>
  <c r="AD21" i="1"/>
  <c r="AD19" i="1"/>
  <c r="AD15" i="1"/>
  <c r="AD11" i="1"/>
  <c r="U6" i="1"/>
  <c r="U80" i="1"/>
  <c r="T80" i="1"/>
  <c r="U78" i="1"/>
  <c r="U76" i="1"/>
  <c r="U74" i="1"/>
  <c r="U72" i="1"/>
  <c r="U70" i="1"/>
  <c r="U68" i="1"/>
  <c r="T68" i="1"/>
  <c r="U66" i="1"/>
  <c r="T66" i="1"/>
  <c r="U64" i="1"/>
  <c r="U62" i="1"/>
  <c r="U60" i="1"/>
  <c r="U58" i="1"/>
  <c r="U56" i="1"/>
  <c r="U53" i="1"/>
  <c r="U51" i="1"/>
  <c r="T51" i="1"/>
  <c r="U49" i="1"/>
  <c r="U47" i="1"/>
  <c r="T47" i="1"/>
  <c r="U45" i="1"/>
  <c r="U43" i="1"/>
  <c r="U41" i="1"/>
  <c r="U39" i="1"/>
  <c r="U37" i="1"/>
  <c r="T37" i="1"/>
  <c r="U35" i="1"/>
  <c r="U33" i="1"/>
  <c r="U31" i="1"/>
  <c r="T31" i="1"/>
  <c r="U29" i="1"/>
  <c r="U27" i="1"/>
  <c r="U25" i="1"/>
  <c r="T25" i="1"/>
  <c r="U23" i="1"/>
  <c r="U21" i="1"/>
  <c r="U19" i="1"/>
  <c r="U17" i="1"/>
  <c r="U15" i="1"/>
  <c r="U13" i="1"/>
  <c r="U11" i="1"/>
  <c r="U9" i="1"/>
  <c r="U7" i="1"/>
  <c r="U81" i="1"/>
  <c r="U79" i="1"/>
  <c r="U77" i="1"/>
  <c r="U75" i="1"/>
  <c r="U73" i="1"/>
  <c r="T73" i="1"/>
  <c r="U71" i="1"/>
  <c r="U69" i="1"/>
  <c r="U67" i="1"/>
  <c r="T67" i="1"/>
  <c r="U65" i="1"/>
  <c r="T65" i="1"/>
  <c r="U63" i="1"/>
  <c r="U61" i="1"/>
  <c r="U59" i="1"/>
  <c r="U57" i="1"/>
  <c r="U55" i="1"/>
  <c r="U54" i="1"/>
  <c r="U52" i="1"/>
  <c r="T52" i="1"/>
  <c r="U50" i="1"/>
  <c r="U48" i="1"/>
  <c r="U46" i="1"/>
  <c r="T46" i="1"/>
  <c r="U44" i="1"/>
  <c r="U42" i="1"/>
  <c r="T42" i="1"/>
  <c r="U40" i="1"/>
  <c r="T40" i="1"/>
  <c r="U38" i="1"/>
  <c r="T38" i="1"/>
  <c r="U36" i="1"/>
  <c r="T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5" i="1" l="1"/>
  <c r="Q75" i="1" s="1"/>
  <c r="T75" i="1" s="1"/>
  <c r="AD63" i="1"/>
  <c r="AE63" i="1" s="1"/>
  <c r="AD32" i="1"/>
  <c r="AH32" i="1" s="1"/>
  <c r="AD17" i="1"/>
  <c r="AE17" i="1" s="1"/>
  <c r="AD39" i="1"/>
  <c r="AE39" i="1" s="1"/>
  <c r="AD7" i="1"/>
  <c r="AE7" i="1" s="1"/>
  <c r="AD28" i="1"/>
  <c r="AE28" i="1" s="1"/>
  <c r="AD43" i="1"/>
  <c r="Q43" i="1" s="1"/>
  <c r="T43" i="1" s="1"/>
  <c r="AD71" i="1"/>
  <c r="Q71" i="1" s="1"/>
  <c r="T71" i="1" s="1"/>
  <c r="AD6" i="1"/>
  <c r="Q6" i="1" s="1"/>
  <c r="T6" i="1" s="1"/>
  <c r="AD18" i="1"/>
  <c r="AH18" i="1" s="1"/>
  <c r="AD76" i="1"/>
  <c r="AH76" i="1" s="1"/>
  <c r="AD9" i="1"/>
  <c r="AE9" i="1" s="1"/>
  <c r="AD44" i="1"/>
  <c r="AH44" i="1" s="1"/>
  <c r="AD29" i="1"/>
  <c r="Q29" i="1" s="1"/>
  <c r="T29" i="1" s="1"/>
  <c r="AD48" i="1"/>
  <c r="AE48" i="1" s="1"/>
  <c r="AD72" i="1"/>
  <c r="AE72" i="1" s="1"/>
  <c r="AD79" i="1"/>
  <c r="Q79" i="1" s="1"/>
  <c r="T79" i="1" s="1"/>
  <c r="AD69" i="1"/>
  <c r="AH69" i="1" s="1"/>
  <c r="AD13" i="1"/>
  <c r="AE13" i="1" s="1"/>
  <c r="AD77" i="1"/>
  <c r="AH77" i="1" s="1"/>
  <c r="AD30" i="1"/>
  <c r="AE30" i="1" s="1"/>
  <c r="AD22" i="1"/>
  <c r="AE22" i="1" s="1"/>
  <c r="AD27" i="1"/>
  <c r="AH27" i="1" s="1"/>
  <c r="AD20" i="1"/>
  <c r="AE20" i="1" s="1"/>
  <c r="AD50" i="1"/>
  <c r="Q50" i="1" s="1"/>
  <c r="T50" i="1" s="1"/>
  <c r="Q32" i="1"/>
  <c r="T32" i="1" s="1"/>
  <c r="AD60" i="1"/>
  <c r="AE60" i="1" s="1"/>
  <c r="Q8" i="1"/>
  <c r="T8" i="1" s="1"/>
  <c r="AB5" i="1"/>
  <c r="P5" i="1"/>
  <c r="AD62" i="1"/>
  <c r="AE62" i="1" s="1"/>
  <c r="AH10" i="1"/>
  <c r="AH78" i="1"/>
  <c r="AH8" i="1"/>
  <c r="Q10" i="1"/>
  <c r="T10" i="1" s="1"/>
  <c r="Q78" i="1"/>
  <c r="T78" i="1" s="1"/>
  <c r="AE11" i="1"/>
  <c r="Q11" i="1"/>
  <c r="T11" i="1" s="1"/>
  <c r="AH11" i="1"/>
  <c r="AE15" i="1"/>
  <c r="Q15" i="1"/>
  <c r="T15" i="1" s="1"/>
  <c r="AH15" i="1"/>
  <c r="AE19" i="1"/>
  <c r="Q19" i="1"/>
  <c r="T19" i="1" s="1"/>
  <c r="AH19" i="1"/>
  <c r="AE23" i="1"/>
  <c r="Q23" i="1"/>
  <c r="T23" i="1" s="1"/>
  <c r="AH23" i="1"/>
  <c r="Q28" i="1"/>
  <c r="T28" i="1" s="1"/>
  <c r="AE33" i="1"/>
  <c r="Q33" i="1"/>
  <c r="T33" i="1" s="1"/>
  <c r="AH33" i="1"/>
  <c r="AE41" i="1"/>
  <c r="Q41" i="1"/>
  <c r="T41" i="1" s="1"/>
  <c r="AH41" i="1"/>
  <c r="AE54" i="1"/>
  <c r="Q54" i="1"/>
  <c r="T54" i="1" s="1"/>
  <c r="AH54" i="1"/>
  <c r="AE58" i="1"/>
  <c r="Q58" i="1"/>
  <c r="T58" i="1" s="1"/>
  <c r="AH58" i="1"/>
  <c r="AE70" i="1"/>
  <c r="Q70" i="1"/>
  <c r="T70" i="1" s="1"/>
  <c r="AH70" i="1"/>
  <c r="AE75" i="1"/>
  <c r="AH75" i="1"/>
  <c r="AE43" i="1"/>
  <c r="AE49" i="1"/>
  <c r="Q49" i="1"/>
  <c r="T49" i="1" s="1"/>
  <c r="AH49" i="1"/>
  <c r="Q55" i="1"/>
  <c r="T55" i="1" s="1"/>
  <c r="AE59" i="1"/>
  <c r="Q59" i="1"/>
  <c r="T59" i="1" s="1"/>
  <c r="AH59" i="1"/>
  <c r="Q63" i="1"/>
  <c r="T63" i="1" s="1"/>
  <c r="AE81" i="1"/>
  <c r="Q81" i="1"/>
  <c r="T81" i="1" s="1"/>
  <c r="AH81" i="1"/>
  <c r="AE21" i="1"/>
  <c r="AH21" i="1"/>
  <c r="Q21" i="1"/>
  <c r="T21" i="1" s="1"/>
  <c r="AE26" i="1"/>
  <c r="AH26" i="1"/>
  <c r="Q26" i="1"/>
  <c r="T26" i="1" s="1"/>
  <c r="AE35" i="1"/>
  <c r="AH35" i="1"/>
  <c r="Q35" i="1"/>
  <c r="T35" i="1" s="1"/>
  <c r="AE56" i="1"/>
  <c r="AH56" i="1"/>
  <c r="Q56" i="1"/>
  <c r="T56" i="1" s="1"/>
  <c r="AE64" i="1"/>
  <c r="AH64" i="1"/>
  <c r="Q64" i="1"/>
  <c r="T64" i="1" s="1"/>
  <c r="Q77" i="1"/>
  <c r="T77" i="1" s="1"/>
  <c r="AE45" i="1"/>
  <c r="AH45" i="1"/>
  <c r="Q45" i="1"/>
  <c r="T45" i="1" s="1"/>
  <c r="AE53" i="1"/>
  <c r="AH53" i="1"/>
  <c r="Q53" i="1"/>
  <c r="T53" i="1" s="1"/>
  <c r="AE57" i="1"/>
  <c r="AH57" i="1"/>
  <c r="Q57" i="1"/>
  <c r="T57" i="1" s="1"/>
  <c r="AE61" i="1"/>
  <c r="AH61" i="1"/>
  <c r="Q61" i="1"/>
  <c r="T61" i="1" s="1"/>
  <c r="AE69" i="1"/>
  <c r="K5" i="1"/>
  <c r="AH39" i="1" l="1"/>
  <c r="AH72" i="1"/>
  <c r="AH9" i="1"/>
  <c r="AE71" i="1"/>
  <c r="AH29" i="1"/>
  <c r="AE32" i="1"/>
  <c r="AH17" i="1"/>
  <c r="AH63" i="1"/>
  <c r="AH43" i="1"/>
  <c r="AE6" i="1"/>
  <c r="Q44" i="1"/>
  <c r="T44" i="1" s="1"/>
  <c r="Q17" i="1"/>
  <c r="T17" i="1" s="1"/>
  <c r="AH6" i="1"/>
  <c r="Q69" i="1"/>
  <c r="T69" i="1" s="1"/>
  <c r="Q39" i="1"/>
  <c r="T39" i="1" s="1"/>
  <c r="AE77" i="1"/>
  <c r="AH71" i="1"/>
  <c r="AE29" i="1"/>
  <c r="AH22" i="1"/>
  <c r="Q7" i="1"/>
  <c r="T7" i="1" s="1"/>
  <c r="AH7" i="1"/>
  <c r="Q72" i="1"/>
  <c r="T72" i="1" s="1"/>
  <c r="Q9" i="1"/>
  <c r="T9" i="1" s="1"/>
  <c r="AH28" i="1"/>
  <c r="Q18" i="1"/>
  <c r="T18" i="1" s="1"/>
  <c r="AE18" i="1"/>
  <c r="AE76" i="1"/>
  <c r="Q76" i="1"/>
  <c r="T76" i="1" s="1"/>
  <c r="AE44" i="1"/>
  <c r="Q27" i="1"/>
  <c r="T27" i="1" s="1"/>
  <c r="AE79" i="1"/>
  <c r="AE50" i="1"/>
  <c r="AH79" i="1"/>
  <c r="Q48" i="1"/>
  <c r="T48" i="1" s="1"/>
  <c r="AE27" i="1"/>
  <c r="AH30" i="1"/>
  <c r="AH13" i="1"/>
  <c r="AH48" i="1"/>
  <c r="Q30" i="1"/>
  <c r="T30" i="1" s="1"/>
  <c r="Q13" i="1"/>
  <c r="T13" i="1" s="1"/>
  <c r="Q22" i="1"/>
  <c r="T22" i="1" s="1"/>
  <c r="AH20" i="1"/>
  <c r="AH60" i="1"/>
  <c r="Q20" i="1"/>
  <c r="T20" i="1" s="1"/>
  <c r="Q60" i="1"/>
  <c r="T60" i="1" s="1"/>
  <c r="AD5" i="1"/>
  <c r="AH50" i="1"/>
  <c r="Q62" i="1"/>
  <c r="T62" i="1" s="1"/>
  <c r="AH62" i="1"/>
  <c r="AE5" i="1" l="1"/>
  <c r="AH5" i="1"/>
  <c r="Q5" i="1"/>
</calcChain>
</file>

<file path=xl/sharedStrings.xml><?xml version="1.0" encoding="utf-8"?>
<sst xmlns="http://schemas.openxmlformats.org/spreadsheetml/2006/main" count="351" uniqueCount="144">
  <si>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</si>
  <si>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</si>
  <si>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</si>
  <si>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</si>
  <si>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</si>
  <si>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</si>
  <si>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</si>
  <si>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</si>
  <si>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</si>
  <si>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</si>
  <si>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</si>
  <si>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</si>
  <si>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</si>
  <si>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</si>
  <si>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</si>
  <si>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</si>
  <si>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</si>
  <si>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</si>
  <si>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</si>
  <si>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</si>
  <si>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</si>
  <si>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</si>
  <si>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</si>
  <si>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</si>
  <si>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</si>
  <si>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</si>
  <si>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</si>
  <si>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</si>
  <si>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</si>
  <si>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</si>
  <si>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</si>
  <si>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</si>
  <si>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</si>
  <si>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</si>
  <si>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</si>
  <si>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</si>
  <si>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</si>
  <si>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</si>
  <si>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</si>
  <si>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нужно увеличить продажи / сети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</si>
  <si>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</si>
  <si>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</si>
  <si>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</si>
  <si>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</si>
  <si>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</si>
  <si>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</si>
  <si>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</si>
  <si>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</si>
  <si>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</si>
  <si>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</si>
  <si>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</si>
  <si>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</si>
  <si>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</si>
  <si>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</si>
  <si>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</si>
  <si>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</si>
  <si>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</si>
  <si>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</si>
  <si>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</si>
  <si>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</si>
  <si>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</si>
  <si>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</si>
  <si>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</si>
  <si>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</si>
  <si>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</si>
  <si>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</si>
  <si>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</si>
  <si>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</si>
  <si>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</si>
  <si>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</si>
  <si>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</si>
  <si>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</si>
  <si>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</si>
  <si>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</si>
  <si>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</si>
  <si>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</si>
  <si>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</si>
  <si>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</si>
  <si>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</si>
  <si>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</si>
  <si>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</si>
  <si>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</si>
  <si>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</si>
  <si>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</si>
  <si>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</si>
  <si>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</si>
  <si>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</si>
  <si>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</si>
  <si>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нужно увеличить продажи / 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</si>
  <si>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</si>
  <si>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</si>
  <si>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</si>
  <si>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</si>
  <si>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</si>
  <si>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</si>
  <si>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</si>
  <si>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</si>
  <si>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</si>
  <si>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</si>
  <si>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</si>
  <si>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</si>
  <si>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</si>
  <si>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</si>
  <si>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</si>
  <si>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</si>
  <si>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</si>
  <si>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</si>
  <si>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</si>
  <si>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</si>
  <si>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</si>
  <si>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</si>
  <si>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</si>
  <si>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</si>
  <si>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</si>
  <si>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</si>
  <si>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</si>
  <si>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</si>
  <si>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</si>
  <si>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</si>
  <si>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</si>
  <si>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</si>
  <si>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</si>
  <si>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</si>
  <si>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</si>
  <si>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12,12,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</si>
  <si>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</si>
  <si>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</si>
  <si>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</si>
  <si>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</si>
  <si>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</si>
  <si>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</si>
  <si>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t>ротация на 0,7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</si>
  <si>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</si>
  <si>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</si>
  <si>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</si>
  <si>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</si>
  <si>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</si>
  <si>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</si>
  <si>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</si>
  <si>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t>нужно увеличить продажи!!!</t>
  </si>
  <si>
    <t>Снеки «Хот-догстер» Фикс.вес 0,09 ТМ «Горячая штучка»</t>
  </si>
  <si>
    <t>новинка, SU003632</t>
  </si>
  <si>
    <t>ротация на новинку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</si>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</sst>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2" fontId="1" fillId="10" borderId="1" xfId="1" applyNumberFormat="1" applyFill="1"/>
    <xf numFmtId="165" fontId="1" fillId="10" borderId="1" xfId="1" applyNumberFormat="1" applyFill="1"/>
    <xf numFmtId="164" fontId="1" fillId="10" borderId="3" xfId="1" applyNumberFormat="1" applyFill="1" applyBorder="1"/>
    <xf numFmtId="164" fontId="1" fillId="10" borderId="2" xfId="1" applyNumberFormat="1" applyFill="1" applyBorder="1"/>
    <xf numFmtId="164" fontId="4" fillId="8" borderId="1" xfId="1" applyNumberFormat="1" applyFont="1" applyFill="1"/>
    <xf numFmtId="164" fontId="8" fillId="8" borderId="1" xfId="1" applyNumberFormat="1" applyFont="1" applyFill="1"/>
    <xf numFmtId="164" fontId="1" fillId="0" borderId="5" xfId="1" applyNumberFormat="1" applyBorder="1"/>
    <xf numFmtId="164" fontId="1" fillId="6" borderId="4" xfId="1" applyNumberFormat="1" applyFill="1" applyBorder="1"/>
    <xf numFmtId="164" fontId="1" fillId="0" borderId="3" xfId="1" applyNumberFormat="1" applyBorder="1"/>
    <xf numFmtId="164" fontId="1" fillId="11" borderId="1" xfId="1" applyNumberFormat="1" applyFill="1"/>
    <xf numFmtId="164" fontId="1" fillId="12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5,12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11475.4</v>
          </cell>
          <cell r="F5">
            <v>20859.900000000001</v>
          </cell>
          <cell r="J5">
            <v>11082.9</v>
          </cell>
          <cell r="K5">
            <v>392.5</v>
          </cell>
          <cell r="L5">
            <v>0</v>
          </cell>
          <cell r="M5">
            <v>0</v>
          </cell>
          <cell r="N5">
            <v>4537.6000000000004</v>
          </cell>
          <cell r="O5">
            <v>2295.0800000000008</v>
          </cell>
          <cell r="P5">
            <v>8342.5600000000013</v>
          </cell>
          <cell r="Q5">
            <v>8815.7999999999993</v>
          </cell>
          <cell r="R5">
            <v>0</v>
          </cell>
          <cell r="V5">
            <v>2312.5200000000004</v>
          </cell>
          <cell r="W5">
            <v>2710.6200000000013</v>
          </cell>
          <cell r="X5">
            <v>3010.7</v>
          </cell>
          <cell r="Y5">
            <v>2429.6799999999998</v>
          </cell>
          <cell r="Z5">
            <v>2645.64</v>
          </cell>
          <cell r="AB5">
            <v>5673.869999999999</v>
          </cell>
          <cell r="AD5">
            <v>1300</v>
          </cell>
          <cell r="AE5">
            <v>5919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25</v>
          </cell>
          <cell r="F6">
            <v>90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18</v>
          </cell>
          <cell r="U6">
            <v>18</v>
          </cell>
          <cell r="V6">
            <v>4</v>
          </cell>
          <cell r="W6">
            <v>8</v>
          </cell>
          <cell r="X6">
            <v>10</v>
          </cell>
          <cell r="Y6">
            <v>15</v>
          </cell>
          <cell r="Z6">
            <v>0</v>
          </cell>
          <cell r="AA6" t="str">
            <v>нужно увеличить продажи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199</v>
          </cell>
          <cell r="D7">
            <v>168</v>
          </cell>
          <cell r="E7">
            <v>131</v>
          </cell>
          <cell r="F7">
            <v>224</v>
          </cell>
          <cell r="G7">
            <v>0.3</v>
          </cell>
          <cell r="H7">
            <v>180</v>
          </cell>
          <cell r="I7" t="str">
            <v>матрица</v>
          </cell>
          <cell r="J7">
            <v>134</v>
          </cell>
          <cell r="K7">
            <v>-3</v>
          </cell>
          <cell r="N7">
            <v>168</v>
          </cell>
          <cell r="O7">
            <v>26.2</v>
          </cell>
          <cell r="Q7">
            <v>0</v>
          </cell>
          <cell r="T7">
            <v>14.961832061068703</v>
          </cell>
          <cell r="U7">
            <v>14.961832061068703</v>
          </cell>
          <cell r="V7">
            <v>28.8</v>
          </cell>
          <cell r="W7">
            <v>31.8</v>
          </cell>
          <cell r="X7">
            <v>27.2</v>
          </cell>
          <cell r="Y7">
            <v>28.4</v>
          </cell>
          <cell r="Z7">
            <v>33.200000000000003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483</v>
          </cell>
          <cell r="D8">
            <v>1008</v>
          </cell>
          <cell r="E8">
            <v>199</v>
          </cell>
          <cell r="F8">
            <v>1267</v>
          </cell>
          <cell r="G8">
            <v>0.3</v>
          </cell>
          <cell r="H8">
            <v>180</v>
          </cell>
          <cell r="I8" t="str">
            <v>матрица</v>
          </cell>
          <cell r="J8">
            <v>199</v>
          </cell>
          <cell r="K8">
            <v>0</v>
          </cell>
          <cell r="N8">
            <v>0</v>
          </cell>
          <cell r="O8">
            <v>39.799999999999997</v>
          </cell>
          <cell r="Q8">
            <v>0</v>
          </cell>
          <cell r="T8">
            <v>31.83417085427136</v>
          </cell>
          <cell r="U8">
            <v>31.83417085427136</v>
          </cell>
          <cell r="V8">
            <v>54</v>
          </cell>
          <cell r="W8">
            <v>76.599999999999994</v>
          </cell>
          <cell r="X8">
            <v>69.599999999999994</v>
          </cell>
          <cell r="Y8">
            <v>56.4</v>
          </cell>
          <cell r="Z8">
            <v>91.6</v>
          </cell>
          <cell r="AA8" t="str">
            <v>нужно увеличить продажи / 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392</v>
          </cell>
          <cell r="D9">
            <v>672</v>
          </cell>
          <cell r="E9">
            <v>330</v>
          </cell>
          <cell r="F9">
            <v>691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330</v>
          </cell>
          <cell r="K9">
            <v>0</v>
          </cell>
          <cell r="N9">
            <v>0</v>
          </cell>
          <cell r="O9">
            <v>66</v>
          </cell>
          <cell r="P9">
            <v>233</v>
          </cell>
          <cell r="Q9">
            <v>168</v>
          </cell>
          <cell r="T9">
            <v>13.015151515151516</v>
          </cell>
          <cell r="U9">
            <v>10.469696969696969</v>
          </cell>
          <cell r="V9">
            <v>66</v>
          </cell>
          <cell r="W9">
            <v>88.8</v>
          </cell>
          <cell r="X9">
            <v>87</v>
          </cell>
          <cell r="Y9">
            <v>70.599999999999994</v>
          </cell>
          <cell r="Z9">
            <v>85.4</v>
          </cell>
          <cell r="AA9" t="str">
            <v>сети</v>
          </cell>
          <cell r="AB9">
            <v>69.899999999999991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417</v>
          </cell>
          <cell r="D10">
            <v>336</v>
          </cell>
          <cell r="E10">
            <v>269</v>
          </cell>
          <cell r="F10">
            <v>458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269</v>
          </cell>
          <cell r="K10">
            <v>0</v>
          </cell>
          <cell r="N10">
            <v>0</v>
          </cell>
          <cell r="O10">
            <v>53.8</v>
          </cell>
          <cell r="P10">
            <v>295.19999999999993</v>
          </cell>
          <cell r="Q10">
            <v>336</v>
          </cell>
          <cell r="T10">
            <v>14.758364312267659</v>
          </cell>
          <cell r="U10">
            <v>8.5130111524163574</v>
          </cell>
          <cell r="V10">
            <v>45.8</v>
          </cell>
          <cell r="W10">
            <v>60.8</v>
          </cell>
          <cell r="X10">
            <v>70.599999999999994</v>
          </cell>
          <cell r="Y10">
            <v>69.8</v>
          </cell>
          <cell r="Z10">
            <v>76.2</v>
          </cell>
          <cell r="AA10" t="str">
            <v>сети</v>
          </cell>
          <cell r="AB10">
            <v>88.559999999999974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745</v>
          </cell>
          <cell r="D11">
            <v>168</v>
          </cell>
          <cell r="E11">
            <v>357</v>
          </cell>
          <cell r="F11">
            <v>507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357</v>
          </cell>
          <cell r="K11">
            <v>0</v>
          </cell>
          <cell r="N11">
            <v>0</v>
          </cell>
          <cell r="O11">
            <v>71.400000000000006</v>
          </cell>
          <cell r="P11">
            <v>635.40000000000009</v>
          </cell>
          <cell r="Q11">
            <v>672</v>
          </cell>
          <cell r="T11">
            <v>16.512605042016805</v>
          </cell>
          <cell r="U11">
            <v>7.1008403361344534</v>
          </cell>
          <cell r="V11">
            <v>50.6</v>
          </cell>
          <cell r="W11">
            <v>102.8</v>
          </cell>
          <cell r="X11">
            <v>107.6</v>
          </cell>
          <cell r="Y11">
            <v>84.6</v>
          </cell>
          <cell r="Z11">
            <v>101.2</v>
          </cell>
          <cell r="AA11" t="str">
            <v>сети</v>
          </cell>
          <cell r="AB11">
            <v>190.62000000000003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</v>
          </cell>
          <cell r="E12">
            <v>3</v>
          </cell>
          <cell r="F12">
            <v>202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3</v>
          </cell>
          <cell r="K12">
            <v>0</v>
          </cell>
          <cell r="N12">
            <v>0</v>
          </cell>
          <cell r="O12">
            <v>0.6</v>
          </cell>
          <cell r="Q12">
            <v>0</v>
          </cell>
          <cell r="T12">
            <v>336.66666666666669</v>
          </cell>
          <cell r="U12">
            <v>336.66666666666669</v>
          </cell>
          <cell r="V12">
            <v>0</v>
          </cell>
          <cell r="W12">
            <v>1.2</v>
          </cell>
          <cell r="X12">
            <v>0.4</v>
          </cell>
          <cell r="Y12">
            <v>3.8</v>
          </cell>
          <cell r="Z12">
            <v>2</v>
          </cell>
          <cell r="AA12" t="str">
            <v>нужно увеличить продажи!!!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159</v>
          </cell>
          <cell r="E13">
            <v>73</v>
          </cell>
          <cell r="F13">
            <v>79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73</v>
          </cell>
          <cell r="K13">
            <v>0</v>
          </cell>
          <cell r="N13">
            <v>140</v>
          </cell>
          <cell r="O13">
            <v>14.6</v>
          </cell>
          <cell r="Q13">
            <v>0</v>
          </cell>
          <cell r="T13">
            <v>15</v>
          </cell>
          <cell r="U13">
            <v>15</v>
          </cell>
          <cell r="V13">
            <v>14</v>
          </cell>
          <cell r="W13">
            <v>15.4</v>
          </cell>
          <cell r="X13">
            <v>20.2</v>
          </cell>
          <cell r="Y13">
            <v>22.8</v>
          </cell>
          <cell r="Z13">
            <v>17.2</v>
          </cell>
          <cell r="AA13" t="str">
            <v>сети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158</v>
          </cell>
          <cell r="E14">
            <v>20</v>
          </cell>
          <cell r="F14">
            <v>138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20</v>
          </cell>
          <cell r="K14">
            <v>0</v>
          </cell>
          <cell r="N14">
            <v>0</v>
          </cell>
          <cell r="O14">
            <v>4</v>
          </cell>
          <cell r="Q14">
            <v>0</v>
          </cell>
          <cell r="T14">
            <v>34.5</v>
          </cell>
          <cell r="U14">
            <v>34.5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 / 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93</v>
          </cell>
          <cell r="E15">
            <v>39</v>
          </cell>
          <cell r="F15">
            <v>41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39</v>
          </cell>
          <cell r="K15">
            <v>0</v>
          </cell>
          <cell r="N15">
            <v>168</v>
          </cell>
          <cell r="O15">
            <v>7.8</v>
          </cell>
          <cell r="Q15">
            <v>0</v>
          </cell>
          <cell r="T15">
            <v>26.794871794871796</v>
          </cell>
          <cell r="U15">
            <v>26.794871794871796</v>
          </cell>
          <cell r="V15">
            <v>17.600000000000001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нужно увеличить продажи / 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163</v>
          </cell>
          <cell r="E16">
            <v>15</v>
          </cell>
          <cell r="F16">
            <v>148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15</v>
          </cell>
          <cell r="K16">
            <v>0</v>
          </cell>
          <cell r="N16">
            <v>0</v>
          </cell>
          <cell r="O16">
            <v>3</v>
          </cell>
          <cell r="Q16">
            <v>0</v>
          </cell>
          <cell r="T16">
            <v>49.333333333333336</v>
          </cell>
          <cell r="U16">
            <v>49.333333333333336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продажи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495</v>
          </cell>
          <cell r="E17">
            <v>240</v>
          </cell>
          <cell r="F17">
            <v>225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240</v>
          </cell>
          <cell r="K17">
            <v>0</v>
          </cell>
          <cell r="N17">
            <v>168</v>
          </cell>
          <cell r="O17">
            <v>48</v>
          </cell>
          <cell r="P17">
            <v>279</v>
          </cell>
          <cell r="Q17">
            <v>336</v>
          </cell>
          <cell r="T17">
            <v>15.1875</v>
          </cell>
          <cell r="U17">
            <v>8.1875</v>
          </cell>
          <cell r="V17">
            <v>37</v>
          </cell>
          <cell r="W17">
            <v>43</v>
          </cell>
          <cell r="X17">
            <v>64.400000000000006</v>
          </cell>
          <cell r="Y17">
            <v>39.4</v>
          </cell>
          <cell r="Z17">
            <v>54.8</v>
          </cell>
          <cell r="AA17" t="str">
            <v>сети</v>
          </cell>
          <cell r="AB17">
            <v>69.75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304</v>
          </cell>
          <cell r="D18">
            <v>168</v>
          </cell>
          <cell r="E18">
            <v>160</v>
          </cell>
          <cell r="F18">
            <v>283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160</v>
          </cell>
          <cell r="K18">
            <v>0</v>
          </cell>
          <cell r="N18">
            <v>0</v>
          </cell>
          <cell r="O18">
            <v>32</v>
          </cell>
          <cell r="P18">
            <v>165</v>
          </cell>
          <cell r="Q18">
            <v>168</v>
          </cell>
          <cell r="T18">
            <v>14.09375</v>
          </cell>
          <cell r="U18">
            <v>8.84375</v>
          </cell>
          <cell r="V18">
            <v>28.4</v>
          </cell>
          <cell r="W18">
            <v>42</v>
          </cell>
          <cell r="X18">
            <v>45.6</v>
          </cell>
          <cell r="Y18">
            <v>37.4</v>
          </cell>
          <cell r="Z18">
            <v>47.2</v>
          </cell>
          <cell r="AA18" t="str">
            <v>сети</v>
          </cell>
          <cell r="AB18">
            <v>41.25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24</v>
          </cell>
          <cell r="E19">
            <v>3</v>
          </cell>
          <cell r="F19">
            <v>21</v>
          </cell>
          <cell r="G19">
            <v>1</v>
          </cell>
          <cell r="H19">
            <v>180</v>
          </cell>
          <cell r="I19" t="str">
            <v>матрица</v>
          </cell>
          <cell r="J19">
            <v>1</v>
          </cell>
          <cell r="K19">
            <v>2</v>
          </cell>
          <cell r="N19">
            <v>0</v>
          </cell>
          <cell r="O19">
            <v>0.6</v>
          </cell>
          <cell r="Q19">
            <v>0</v>
          </cell>
          <cell r="T19">
            <v>35</v>
          </cell>
          <cell r="U19">
            <v>35</v>
          </cell>
          <cell r="V19">
            <v>0</v>
          </cell>
          <cell r="W19">
            <v>0.6</v>
          </cell>
          <cell r="X19">
            <v>0</v>
          </cell>
          <cell r="Y19">
            <v>0.6</v>
          </cell>
          <cell r="Z19">
            <v>0.6</v>
          </cell>
          <cell r="AA19" t="str">
            <v>нужно увеличить продажи!!! / вместо фрай-пиццы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136.9</v>
          </cell>
          <cell r="D20">
            <v>51.8</v>
          </cell>
          <cell r="E20">
            <v>59.2</v>
          </cell>
          <cell r="F20">
            <v>103.6</v>
          </cell>
          <cell r="G20">
            <v>1</v>
          </cell>
          <cell r="H20">
            <v>180</v>
          </cell>
          <cell r="I20" t="str">
            <v>матрица</v>
          </cell>
          <cell r="J20">
            <v>59.9</v>
          </cell>
          <cell r="K20">
            <v>-0.69999999999999574</v>
          </cell>
          <cell r="N20">
            <v>103.6</v>
          </cell>
          <cell r="O20">
            <v>11.84</v>
          </cell>
          <cell r="Q20">
            <v>0</v>
          </cell>
          <cell r="T20">
            <v>17.5</v>
          </cell>
          <cell r="U20">
            <v>17.5</v>
          </cell>
          <cell r="V20">
            <v>18.260000000000002</v>
          </cell>
          <cell r="W20">
            <v>17.760000000000002</v>
          </cell>
          <cell r="X20">
            <v>21.4</v>
          </cell>
          <cell r="Y20">
            <v>18.5</v>
          </cell>
          <cell r="Z20">
            <v>17.02</v>
          </cell>
          <cell r="AB20">
            <v>0</v>
          </cell>
          <cell r="AC20">
            <v>3.7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113</v>
          </cell>
          <cell r="E21">
            <v>15</v>
          </cell>
          <cell r="F21">
            <v>98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32.666666666666664</v>
          </cell>
          <cell r="U21">
            <v>32.666666666666664</v>
          </cell>
          <cell r="V21">
            <v>2.6</v>
          </cell>
          <cell r="W21">
            <v>0</v>
          </cell>
          <cell r="X21">
            <v>8</v>
          </cell>
          <cell r="Y21">
            <v>2.4</v>
          </cell>
          <cell r="Z21">
            <v>3.2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121</v>
          </cell>
          <cell r="E22">
            <v>27.5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23</v>
          </cell>
          <cell r="K22">
            <v>4.5</v>
          </cell>
          <cell r="N22">
            <v>0</v>
          </cell>
          <cell r="O22">
            <v>5.5</v>
          </cell>
          <cell r="Q22">
            <v>0</v>
          </cell>
          <cell r="T22">
            <v>17</v>
          </cell>
          <cell r="U22">
            <v>17</v>
          </cell>
          <cell r="V22">
            <v>3.3</v>
          </cell>
          <cell r="W22">
            <v>7.7</v>
          </cell>
          <cell r="X22">
            <v>8.74</v>
          </cell>
          <cell r="Y22">
            <v>12.1</v>
          </cell>
          <cell r="Z22">
            <v>7.7</v>
          </cell>
          <cell r="AA22" t="str">
            <v>нужно увеличить продажи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32</v>
          </cell>
          <cell r="E23">
            <v>22</v>
          </cell>
          <cell r="F23">
            <v>5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22</v>
          </cell>
          <cell r="K23">
            <v>0</v>
          </cell>
          <cell r="N23">
            <v>162</v>
          </cell>
          <cell r="O23">
            <v>4.4000000000000004</v>
          </cell>
          <cell r="Q23">
            <v>0</v>
          </cell>
          <cell r="T23">
            <v>37.954545454545453</v>
          </cell>
          <cell r="U23">
            <v>37.954545454545453</v>
          </cell>
          <cell r="V23">
            <v>10.4</v>
          </cell>
          <cell r="W23">
            <v>5.8</v>
          </cell>
          <cell r="X23">
            <v>7.6</v>
          </cell>
          <cell r="Y23">
            <v>6.4</v>
          </cell>
          <cell r="Z23">
            <v>6.6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156</v>
          </cell>
          <cell r="E24">
            <v>16</v>
          </cell>
          <cell r="F24">
            <v>129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16</v>
          </cell>
          <cell r="K24">
            <v>0</v>
          </cell>
          <cell r="N24">
            <v>0</v>
          </cell>
          <cell r="O24">
            <v>3.2</v>
          </cell>
          <cell r="Q24">
            <v>0</v>
          </cell>
          <cell r="T24">
            <v>40.3125</v>
          </cell>
          <cell r="U24">
            <v>40.3125</v>
          </cell>
          <cell r="V24">
            <v>3.4</v>
          </cell>
          <cell r="W24">
            <v>2</v>
          </cell>
          <cell r="X24">
            <v>8</v>
          </cell>
          <cell r="Y24">
            <v>3.4</v>
          </cell>
          <cell r="Z24">
            <v>4.4000000000000004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705</v>
          </cell>
          <cell r="D26">
            <v>336</v>
          </cell>
          <cell r="E26">
            <v>266</v>
          </cell>
          <cell r="F26">
            <v>730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269</v>
          </cell>
          <cell r="K26">
            <v>-3</v>
          </cell>
          <cell r="N26">
            <v>0</v>
          </cell>
          <cell r="O26">
            <v>53.2</v>
          </cell>
          <cell r="P26">
            <v>68</v>
          </cell>
          <cell r="Q26">
            <v>84</v>
          </cell>
          <cell r="T26">
            <v>15.300751879699247</v>
          </cell>
          <cell r="U26">
            <v>13.721804511278195</v>
          </cell>
          <cell r="V26">
            <v>50.6</v>
          </cell>
          <cell r="W26">
            <v>80.599999999999994</v>
          </cell>
          <cell r="X26">
            <v>93.8</v>
          </cell>
          <cell r="Y26">
            <v>65.400000000000006</v>
          </cell>
          <cell r="Z26">
            <v>68.599999999999994</v>
          </cell>
          <cell r="AA26" t="str">
            <v>сети</v>
          </cell>
          <cell r="AB26">
            <v>17</v>
          </cell>
          <cell r="AC26">
            <v>6</v>
          </cell>
          <cell r="AD26">
            <v>14</v>
          </cell>
          <cell r="AE26">
            <v>21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263</v>
          </cell>
          <cell r="D27">
            <v>84</v>
          </cell>
          <cell r="E27">
            <v>130</v>
          </cell>
          <cell r="F27">
            <v>200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164</v>
          </cell>
          <cell r="Q27">
            <v>168</v>
          </cell>
          <cell r="T27">
            <v>14.153846153846153</v>
          </cell>
          <cell r="U27">
            <v>7.6923076923076925</v>
          </cell>
          <cell r="V27">
            <v>22</v>
          </cell>
          <cell r="W27">
            <v>29</v>
          </cell>
          <cell r="X27">
            <v>34.6</v>
          </cell>
          <cell r="Y27">
            <v>33.6</v>
          </cell>
          <cell r="Z27">
            <v>29</v>
          </cell>
          <cell r="AA27" t="str">
            <v>сети</v>
          </cell>
          <cell r="AB27">
            <v>41</v>
          </cell>
          <cell r="AC27">
            <v>6</v>
          </cell>
          <cell r="AD27">
            <v>28</v>
          </cell>
          <cell r="AE27">
            <v>42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119</v>
          </cell>
          <cell r="D28">
            <v>84</v>
          </cell>
          <cell r="E28">
            <v>81</v>
          </cell>
          <cell r="F28">
            <v>109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81</v>
          </cell>
          <cell r="K28">
            <v>0</v>
          </cell>
          <cell r="N28">
            <v>168</v>
          </cell>
          <cell r="O28">
            <v>16.2</v>
          </cell>
          <cell r="Q28">
            <v>0</v>
          </cell>
          <cell r="T28">
            <v>17.098765432098766</v>
          </cell>
          <cell r="U28">
            <v>17.098765432098766</v>
          </cell>
          <cell r="V28">
            <v>25.2</v>
          </cell>
          <cell r="W28">
            <v>20.6</v>
          </cell>
          <cell r="X28">
            <v>26.8</v>
          </cell>
          <cell r="Y28">
            <v>22.8</v>
          </cell>
          <cell r="Z28">
            <v>26.4</v>
          </cell>
          <cell r="AA28" t="str">
            <v>сети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102</v>
          </cell>
          <cell r="D29">
            <v>504</v>
          </cell>
          <cell r="E29">
            <v>228</v>
          </cell>
          <cell r="F29">
            <v>354</v>
          </cell>
          <cell r="G29">
            <v>1</v>
          </cell>
          <cell r="H29">
            <v>180</v>
          </cell>
          <cell r="I29" t="str">
            <v>матрица</v>
          </cell>
          <cell r="J29">
            <v>226</v>
          </cell>
          <cell r="K29">
            <v>2</v>
          </cell>
          <cell r="N29">
            <v>0</v>
          </cell>
          <cell r="O29">
            <v>45.6</v>
          </cell>
          <cell r="P29">
            <v>284.39999999999998</v>
          </cell>
          <cell r="Q29">
            <v>288</v>
          </cell>
          <cell r="T29">
            <v>14.078947368421051</v>
          </cell>
          <cell r="U29">
            <v>7.7631578947368416</v>
          </cell>
          <cell r="V29">
            <v>39.6</v>
          </cell>
          <cell r="W29">
            <v>54</v>
          </cell>
          <cell r="X29">
            <v>37.200000000000003</v>
          </cell>
          <cell r="Y29">
            <v>42</v>
          </cell>
          <cell r="Z29">
            <v>39.6</v>
          </cell>
          <cell r="AB29">
            <v>284.39999999999998</v>
          </cell>
          <cell r="AC29">
            <v>6</v>
          </cell>
          <cell r="AD29">
            <v>48</v>
          </cell>
          <cell r="AE29">
            <v>288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270</v>
          </cell>
          <cell r="D30">
            <v>168</v>
          </cell>
          <cell r="E30">
            <v>160</v>
          </cell>
          <cell r="F30">
            <v>256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160</v>
          </cell>
          <cell r="K30">
            <v>0</v>
          </cell>
          <cell r="N30">
            <v>0</v>
          </cell>
          <cell r="O30">
            <v>32</v>
          </cell>
          <cell r="P30">
            <v>192</v>
          </cell>
          <cell r="Q30">
            <v>168</v>
          </cell>
          <cell r="T30">
            <v>13.25</v>
          </cell>
          <cell r="U30">
            <v>8</v>
          </cell>
          <cell r="V30">
            <v>26.2</v>
          </cell>
          <cell r="W30">
            <v>28.4</v>
          </cell>
          <cell r="X30">
            <v>29.6</v>
          </cell>
          <cell r="Y30">
            <v>34.799999999999997</v>
          </cell>
          <cell r="Z30">
            <v>34.799999999999997</v>
          </cell>
          <cell r="AA30" t="str">
            <v>сети</v>
          </cell>
          <cell r="AB30">
            <v>48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479</v>
          </cell>
          <cell r="D31">
            <v>168</v>
          </cell>
          <cell r="E31">
            <v>220</v>
          </cell>
          <cell r="F31">
            <v>387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220</v>
          </cell>
          <cell r="K31">
            <v>0</v>
          </cell>
          <cell r="O31">
            <v>44</v>
          </cell>
          <cell r="T31">
            <v>8.795454545454545</v>
          </cell>
          <cell r="U31">
            <v>8.795454545454545</v>
          </cell>
          <cell r="V31">
            <v>49.6</v>
          </cell>
          <cell r="W31">
            <v>52.4</v>
          </cell>
          <cell r="X31">
            <v>63</v>
          </cell>
          <cell r="Y31">
            <v>43.4</v>
          </cell>
          <cell r="Z31">
            <v>50.6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220</v>
          </cell>
          <cell r="F32">
            <v>387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220</v>
          </cell>
          <cell r="N32">
            <v>168</v>
          </cell>
          <cell r="O32">
            <v>44</v>
          </cell>
          <cell r="P32">
            <v>105</v>
          </cell>
          <cell r="Q32">
            <v>168</v>
          </cell>
          <cell r="T32">
            <v>16.431818181818183</v>
          </cell>
          <cell r="U32">
            <v>12.613636363636363</v>
          </cell>
          <cell r="V32">
            <v>49.6</v>
          </cell>
          <cell r="W32">
            <v>52.4</v>
          </cell>
          <cell r="X32">
            <v>63</v>
          </cell>
          <cell r="Y32">
            <v>43.4</v>
          </cell>
          <cell r="Z32">
            <v>50.6</v>
          </cell>
          <cell r="AA32" t="str">
            <v>есть дубль</v>
          </cell>
          <cell r="AB32">
            <v>26.25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354</v>
          </cell>
          <cell r="D33">
            <v>168</v>
          </cell>
          <cell r="E33">
            <v>173</v>
          </cell>
          <cell r="F33">
            <v>321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173</v>
          </cell>
          <cell r="K33">
            <v>0</v>
          </cell>
          <cell r="N33">
            <v>168</v>
          </cell>
          <cell r="O33">
            <v>34.6</v>
          </cell>
          <cell r="Q33">
            <v>0</v>
          </cell>
          <cell r="T33">
            <v>14.132947976878611</v>
          </cell>
          <cell r="U33">
            <v>14.132947976878611</v>
          </cell>
          <cell r="V33">
            <v>39.200000000000003</v>
          </cell>
          <cell r="W33">
            <v>42.6</v>
          </cell>
          <cell r="X33">
            <v>54.4</v>
          </cell>
          <cell r="Y33">
            <v>36.200000000000003</v>
          </cell>
          <cell r="Z33">
            <v>35.200000000000003</v>
          </cell>
          <cell r="AA33" t="str">
            <v>сети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51</v>
          </cell>
          <cell r="D34">
            <v>84</v>
          </cell>
          <cell r="E34">
            <v>91</v>
          </cell>
          <cell r="F34">
            <v>41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90</v>
          </cell>
          <cell r="K34">
            <v>1</v>
          </cell>
          <cell r="N34">
            <v>168</v>
          </cell>
          <cell r="O34">
            <v>18.2</v>
          </cell>
          <cell r="P34">
            <v>45.799999999999983</v>
          </cell>
          <cell r="Q34">
            <v>84</v>
          </cell>
          <cell r="T34">
            <v>16.098901098901099</v>
          </cell>
          <cell r="U34">
            <v>11.483516483516484</v>
          </cell>
          <cell r="V34">
            <v>19.399999999999999</v>
          </cell>
          <cell r="W34">
            <v>14.6</v>
          </cell>
          <cell r="X34">
            <v>10.199999999999999</v>
          </cell>
          <cell r="Y34">
            <v>16.8</v>
          </cell>
          <cell r="Z34">
            <v>13</v>
          </cell>
          <cell r="AA34" t="str">
            <v>сети</v>
          </cell>
          <cell r="AB34">
            <v>11.449999999999996</v>
          </cell>
          <cell r="AC34">
            <v>6</v>
          </cell>
          <cell r="AD34">
            <v>14</v>
          </cell>
          <cell r="AE34">
            <v>21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272</v>
          </cell>
          <cell r="D35">
            <v>168</v>
          </cell>
          <cell r="E35">
            <v>86</v>
          </cell>
          <cell r="F35">
            <v>346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86</v>
          </cell>
          <cell r="K35">
            <v>0</v>
          </cell>
          <cell r="N35">
            <v>0</v>
          </cell>
          <cell r="O35">
            <v>17.2</v>
          </cell>
          <cell r="Q35">
            <v>0</v>
          </cell>
          <cell r="T35">
            <v>20.116279069767444</v>
          </cell>
          <cell r="U35">
            <v>20.116279069767444</v>
          </cell>
          <cell r="V35">
            <v>20.8</v>
          </cell>
          <cell r="W35">
            <v>29.2</v>
          </cell>
          <cell r="X35">
            <v>32.799999999999997</v>
          </cell>
          <cell r="Y35">
            <v>23.2</v>
          </cell>
          <cell r="Z35">
            <v>37.799999999999997</v>
          </cell>
          <cell r="AA35" t="str">
            <v>нужно увеличить продажи / сети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8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8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214</v>
          </cell>
          <cell r="D39">
            <v>192</v>
          </cell>
          <cell r="E39">
            <v>141</v>
          </cell>
          <cell r="F39">
            <v>238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143</v>
          </cell>
          <cell r="K39">
            <v>-2</v>
          </cell>
          <cell r="N39">
            <v>0</v>
          </cell>
          <cell r="O39">
            <v>28.2</v>
          </cell>
          <cell r="P39">
            <v>156.80000000000001</v>
          </cell>
          <cell r="Q39">
            <v>192</v>
          </cell>
          <cell r="T39">
            <v>15.24822695035461</v>
          </cell>
          <cell r="U39">
            <v>8.4397163120567384</v>
          </cell>
          <cell r="V39">
            <v>20.2</v>
          </cell>
          <cell r="W39">
            <v>29</v>
          </cell>
          <cell r="X39">
            <v>30.6</v>
          </cell>
          <cell r="Y39">
            <v>9.4</v>
          </cell>
          <cell r="Z39">
            <v>21</v>
          </cell>
          <cell r="AA39" t="str">
            <v>сети</v>
          </cell>
          <cell r="AB39">
            <v>117.60000000000001</v>
          </cell>
          <cell r="AC39">
            <v>8</v>
          </cell>
          <cell r="AD39">
            <v>24</v>
          </cell>
          <cell r="AE39">
            <v>144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 ТМ Горячая штучка  флоу-пак сфера 0,7 кг.  Поком</v>
          </cell>
          <cell r="B41" t="str">
            <v>шт</v>
          </cell>
          <cell r="D41">
            <v>120</v>
          </cell>
          <cell r="E41">
            <v>120</v>
          </cell>
          <cell r="G41">
            <v>0.7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-25</v>
          </cell>
          <cell r="O41">
            <v>24</v>
          </cell>
          <cell r="P41">
            <v>336</v>
          </cell>
          <cell r="Q41">
            <v>360</v>
          </cell>
          <cell r="T41">
            <v>15</v>
          </cell>
          <cell r="U41">
            <v>0</v>
          </cell>
          <cell r="AB41">
            <v>235.2</v>
          </cell>
          <cell r="AC41">
            <v>10</v>
          </cell>
          <cell r="AD41">
            <v>36</v>
          </cell>
          <cell r="AE41">
            <v>251.99999999999997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16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557</v>
          </cell>
          <cell r="E43">
            <v>229</v>
          </cell>
          <cell r="F43">
            <v>317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233</v>
          </cell>
          <cell r="K43">
            <v>-4</v>
          </cell>
          <cell r="N43">
            <v>0</v>
          </cell>
          <cell r="O43">
            <v>45.8</v>
          </cell>
          <cell r="P43">
            <v>324.19999999999993</v>
          </cell>
          <cell r="Q43">
            <v>288</v>
          </cell>
          <cell r="T43">
            <v>13.209606986899564</v>
          </cell>
          <cell r="U43">
            <v>6.9213973799126638</v>
          </cell>
          <cell r="V43">
            <v>34.6</v>
          </cell>
          <cell r="W43">
            <v>45.2</v>
          </cell>
          <cell r="X43">
            <v>70.2</v>
          </cell>
          <cell r="Y43">
            <v>42</v>
          </cell>
          <cell r="Z43">
            <v>48.8</v>
          </cell>
          <cell r="AA43" t="str">
            <v>сети</v>
          </cell>
          <cell r="AB43">
            <v>291.77999999999997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159</v>
          </cell>
          <cell r="F44">
            <v>332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162</v>
          </cell>
          <cell r="K44">
            <v>-3</v>
          </cell>
          <cell r="N44">
            <v>96</v>
          </cell>
          <cell r="O44">
            <v>31.8</v>
          </cell>
          <cell r="P44">
            <v>49</v>
          </cell>
          <cell r="Q44">
            <v>96</v>
          </cell>
          <cell r="T44">
            <v>16.477987421383649</v>
          </cell>
          <cell r="U44">
            <v>13.459119496855346</v>
          </cell>
          <cell r="V44">
            <v>41.2</v>
          </cell>
          <cell r="W44">
            <v>34</v>
          </cell>
          <cell r="X44">
            <v>58.8</v>
          </cell>
          <cell r="Y44">
            <v>47.6</v>
          </cell>
          <cell r="Z44">
            <v>32.6</v>
          </cell>
          <cell r="AA44" t="str">
            <v>сети</v>
          </cell>
          <cell r="AB44">
            <v>44.1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D45">
            <v>192</v>
          </cell>
          <cell r="E45">
            <v>12</v>
          </cell>
          <cell r="F45">
            <v>180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12</v>
          </cell>
          <cell r="K45">
            <v>0</v>
          </cell>
          <cell r="O45">
            <v>2.4</v>
          </cell>
          <cell r="Q45">
            <v>0</v>
          </cell>
          <cell r="T45">
            <v>75</v>
          </cell>
          <cell r="U45">
            <v>75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671</v>
          </cell>
          <cell r="E46">
            <v>349</v>
          </cell>
          <cell r="F46">
            <v>301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353</v>
          </cell>
          <cell r="K46">
            <v>-4</v>
          </cell>
          <cell r="O46">
            <v>69.8</v>
          </cell>
          <cell r="T46">
            <v>4.3123209169054446</v>
          </cell>
          <cell r="U46">
            <v>4.3123209169054446</v>
          </cell>
          <cell r="V46">
            <v>55.8</v>
          </cell>
          <cell r="W46">
            <v>64.400000000000006</v>
          </cell>
          <cell r="X46">
            <v>88</v>
          </cell>
          <cell r="Y46">
            <v>71.400000000000006</v>
          </cell>
          <cell r="Z46">
            <v>51.2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326</v>
          </cell>
          <cell r="E47">
            <v>79</v>
          </cell>
          <cell r="F47">
            <v>229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83</v>
          </cell>
          <cell r="K47">
            <v>-4</v>
          </cell>
          <cell r="O47">
            <v>15.8</v>
          </cell>
          <cell r="T47">
            <v>14.493670886075948</v>
          </cell>
          <cell r="U47">
            <v>14.493670886075948</v>
          </cell>
          <cell r="V47">
            <v>13.8</v>
          </cell>
          <cell r="W47">
            <v>17.399999999999999</v>
          </cell>
          <cell r="X47">
            <v>37.799999999999997</v>
          </cell>
          <cell r="Y47">
            <v>15.2</v>
          </cell>
          <cell r="Z47">
            <v>7.8</v>
          </cell>
          <cell r="AA47" t="str">
            <v>нужно увеличить продажи / 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D48">
            <v>780</v>
          </cell>
          <cell r="E48">
            <v>630</v>
          </cell>
          <cell r="F48">
            <v>840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635</v>
          </cell>
          <cell r="K48">
            <v>-5</v>
          </cell>
          <cell r="N48">
            <v>240</v>
          </cell>
          <cell r="O48">
            <v>126</v>
          </cell>
          <cell r="P48">
            <v>936</v>
          </cell>
          <cell r="Q48">
            <v>960</v>
          </cell>
          <cell r="T48">
            <v>16.19047619047619</v>
          </cell>
          <cell r="U48">
            <v>8.5714285714285712</v>
          </cell>
          <cell r="V48">
            <v>111</v>
          </cell>
          <cell r="W48">
            <v>140</v>
          </cell>
          <cell r="X48">
            <v>142</v>
          </cell>
          <cell r="Y48">
            <v>125</v>
          </cell>
          <cell r="Z48">
            <v>122</v>
          </cell>
          <cell r="AB48">
            <v>936</v>
          </cell>
          <cell r="AC48">
            <v>5</v>
          </cell>
          <cell r="AD48">
            <v>192</v>
          </cell>
          <cell r="AE48">
            <v>960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D49">
            <v>192</v>
          </cell>
          <cell r="E49">
            <v>8</v>
          </cell>
          <cell r="F49">
            <v>184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8</v>
          </cell>
          <cell r="K49">
            <v>0</v>
          </cell>
          <cell r="O49">
            <v>1.6</v>
          </cell>
          <cell r="Q49">
            <v>0</v>
          </cell>
          <cell r="T49">
            <v>115</v>
          </cell>
          <cell r="U49">
            <v>115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D50">
            <v>120</v>
          </cell>
          <cell r="E50">
            <v>10</v>
          </cell>
          <cell r="F50">
            <v>110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</v>
          </cell>
          <cell r="K50">
            <v>2</v>
          </cell>
          <cell r="O50">
            <v>2</v>
          </cell>
          <cell r="Q50">
            <v>0</v>
          </cell>
          <cell r="T50">
            <v>55</v>
          </cell>
          <cell r="U50">
            <v>55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1289</v>
          </cell>
          <cell r="E51">
            <v>842</v>
          </cell>
          <cell r="F51">
            <v>227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847</v>
          </cell>
          <cell r="K51">
            <v>-5</v>
          </cell>
          <cell r="O51">
            <v>168.4</v>
          </cell>
          <cell r="T51">
            <v>1.347980997624703</v>
          </cell>
          <cell r="U51">
            <v>1.347980997624703</v>
          </cell>
          <cell r="V51">
            <v>144</v>
          </cell>
          <cell r="W51">
            <v>189.6</v>
          </cell>
          <cell r="X51">
            <v>197</v>
          </cell>
          <cell r="Y51">
            <v>181.2</v>
          </cell>
          <cell r="Z51">
            <v>179.6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312</v>
          </cell>
          <cell r="E52">
            <v>167</v>
          </cell>
          <cell r="F52">
            <v>134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171</v>
          </cell>
          <cell r="K52">
            <v>-4</v>
          </cell>
          <cell r="O52">
            <v>33.4</v>
          </cell>
          <cell r="T52">
            <v>4.0119760479041915</v>
          </cell>
          <cell r="U52">
            <v>4.0119760479041915</v>
          </cell>
          <cell r="V52">
            <v>35.4</v>
          </cell>
          <cell r="W52">
            <v>30.2</v>
          </cell>
          <cell r="X52">
            <v>52</v>
          </cell>
          <cell r="Y52">
            <v>35</v>
          </cell>
          <cell r="Z52">
            <v>23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D53">
            <v>192</v>
          </cell>
          <cell r="E53">
            <v>8</v>
          </cell>
          <cell r="F53">
            <v>184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115</v>
          </cell>
          <cell r="U53">
            <v>115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D54">
            <v>120</v>
          </cell>
          <cell r="E54">
            <v>10</v>
          </cell>
          <cell r="F54">
            <v>110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8</v>
          </cell>
          <cell r="K54">
            <v>2</v>
          </cell>
          <cell r="O54">
            <v>2</v>
          </cell>
          <cell r="Q54">
            <v>0</v>
          </cell>
          <cell r="T54">
            <v>55</v>
          </cell>
          <cell r="U54">
            <v>55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22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25</v>
          </cell>
          <cell r="K55">
            <v>-5</v>
          </cell>
          <cell r="O55">
            <v>4</v>
          </cell>
          <cell r="T55">
            <v>0</v>
          </cell>
          <cell r="U55">
            <v>0</v>
          </cell>
          <cell r="V55">
            <v>7</v>
          </cell>
          <cell r="W55">
            <v>14.2</v>
          </cell>
          <cell r="X55">
            <v>11</v>
          </cell>
          <cell r="Y55">
            <v>12.6</v>
          </cell>
          <cell r="Z55">
            <v>11.8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58</v>
          </cell>
          <cell r="D56">
            <v>840</v>
          </cell>
          <cell r="E56">
            <v>220</v>
          </cell>
          <cell r="F56">
            <v>620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220</v>
          </cell>
          <cell r="K56">
            <v>0</v>
          </cell>
          <cell r="N56">
            <v>0</v>
          </cell>
          <cell r="O56">
            <v>44</v>
          </cell>
          <cell r="Q56">
            <v>0</v>
          </cell>
          <cell r="T56">
            <v>14.090909090909092</v>
          </cell>
          <cell r="U56">
            <v>14.090909090909092</v>
          </cell>
          <cell r="V56">
            <v>50.4</v>
          </cell>
          <cell r="W56">
            <v>74.8</v>
          </cell>
          <cell r="X56">
            <v>37.200000000000003</v>
          </cell>
          <cell r="Y56">
            <v>22.8</v>
          </cell>
          <cell r="Z56">
            <v>45.4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77</v>
          </cell>
          <cell r="E57">
            <v>47</v>
          </cell>
          <cell r="F57">
            <v>30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45</v>
          </cell>
          <cell r="K57">
            <v>2</v>
          </cell>
          <cell r="N57">
            <v>72</v>
          </cell>
          <cell r="O57">
            <v>9.4</v>
          </cell>
          <cell r="P57">
            <v>39</v>
          </cell>
          <cell r="Q57">
            <v>72</v>
          </cell>
          <cell r="T57">
            <v>18.51063829787234</v>
          </cell>
          <cell r="U57">
            <v>10.851063829787234</v>
          </cell>
          <cell r="V57">
            <v>7.2</v>
          </cell>
          <cell r="W57">
            <v>6.4</v>
          </cell>
          <cell r="X57">
            <v>9.6</v>
          </cell>
          <cell r="Y57">
            <v>10.4</v>
          </cell>
          <cell r="Z57">
            <v>11</v>
          </cell>
          <cell r="AB57">
            <v>39</v>
          </cell>
          <cell r="AC57">
            <v>6</v>
          </cell>
          <cell r="AD57">
            <v>12</v>
          </cell>
          <cell r="AE57">
            <v>72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55</v>
          </cell>
          <cell r="E58">
            <v>37</v>
          </cell>
          <cell r="F58">
            <v>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49</v>
          </cell>
          <cell r="K58">
            <v>-12</v>
          </cell>
          <cell r="N58">
            <v>96</v>
          </cell>
          <cell r="O58">
            <v>7.4</v>
          </cell>
          <cell r="Q58">
            <v>0</v>
          </cell>
          <cell r="T58">
            <v>13.918918918918918</v>
          </cell>
          <cell r="U58">
            <v>13.918918918918918</v>
          </cell>
          <cell r="V58">
            <v>6.6</v>
          </cell>
          <cell r="W58">
            <v>6.4</v>
          </cell>
          <cell r="X58">
            <v>7.4</v>
          </cell>
          <cell r="Y58">
            <v>9.8000000000000007</v>
          </cell>
          <cell r="Z58">
            <v>11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44</v>
          </cell>
          <cell r="D59">
            <v>96</v>
          </cell>
          <cell r="E59">
            <v>21</v>
          </cell>
          <cell r="F59">
            <v>114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23</v>
          </cell>
          <cell r="K59">
            <v>-2</v>
          </cell>
          <cell r="N59">
            <v>0</v>
          </cell>
          <cell r="O59">
            <v>4.2</v>
          </cell>
          <cell r="Q59">
            <v>0</v>
          </cell>
          <cell r="T59">
            <v>27.142857142857142</v>
          </cell>
          <cell r="U59">
            <v>27.142857142857142</v>
          </cell>
          <cell r="V59">
            <v>0.6</v>
          </cell>
          <cell r="W59">
            <v>4.5999999999999996</v>
          </cell>
          <cell r="X59">
            <v>3</v>
          </cell>
          <cell r="Y59">
            <v>3</v>
          </cell>
          <cell r="Z59">
            <v>5.6</v>
          </cell>
          <cell r="AA59" t="str">
            <v>нужно увеличить продажи / 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70</v>
          </cell>
          <cell r="E60">
            <v>14</v>
          </cell>
          <cell r="F60">
            <v>43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N60">
            <v>0</v>
          </cell>
          <cell r="O60">
            <v>2.8</v>
          </cell>
          <cell r="Q60">
            <v>0</v>
          </cell>
          <cell r="T60">
            <v>15.357142857142858</v>
          </cell>
          <cell r="U60">
            <v>15.357142857142858</v>
          </cell>
          <cell r="V60">
            <v>4.2</v>
          </cell>
          <cell r="W60">
            <v>1.4</v>
          </cell>
          <cell r="X60">
            <v>3.4</v>
          </cell>
          <cell r="Y60">
            <v>3.4</v>
          </cell>
          <cell r="Z60">
            <v>7.6</v>
          </cell>
          <cell r="AA60" t="str">
            <v>нужно увеличить продажи!!! / 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754</v>
          </cell>
          <cell r="D61">
            <v>192</v>
          </cell>
          <cell r="E61">
            <v>390</v>
          </cell>
          <cell r="F61">
            <v>457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391</v>
          </cell>
          <cell r="K61">
            <v>-1</v>
          </cell>
          <cell r="N61">
            <v>0</v>
          </cell>
          <cell r="O61">
            <v>78</v>
          </cell>
          <cell r="P61">
            <v>791</v>
          </cell>
          <cell r="Q61">
            <v>768</v>
          </cell>
          <cell r="T61">
            <v>15.705128205128204</v>
          </cell>
          <cell r="U61">
            <v>5.8589743589743586</v>
          </cell>
          <cell r="V61">
            <v>60.6</v>
          </cell>
          <cell r="W61">
            <v>78.400000000000006</v>
          </cell>
          <cell r="X61">
            <v>96</v>
          </cell>
          <cell r="Y61">
            <v>63.8</v>
          </cell>
          <cell r="Z61">
            <v>72.8</v>
          </cell>
          <cell r="AA61" t="str">
            <v>сети</v>
          </cell>
          <cell r="AB61">
            <v>553.69999999999993</v>
          </cell>
          <cell r="AC61">
            <v>8</v>
          </cell>
          <cell r="AD61">
            <v>96</v>
          </cell>
          <cell r="AE61">
            <v>537.59999999999991</v>
          </cell>
          <cell r="AF61">
            <v>12</v>
          </cell>
          <cell r="AG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224</v>
          </cell>
          <cell r="E62">
            <v>67</v>
          </cell>
          <cell r="F62">
            <v>145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69</v>
          </cell>
          <cell r="K62">
            <v>-2</v>
          </cell>
          <cell r="N62">
            <v>0</v>
          </cell>
          <cell r="O62">
            <v>13.4</v>
          </cell>
          <cell r="P62">
            <v>56</v>
          </cell>
          <cell r="Q62">
            <v>96</v>
          </cell>
          <cell r="T62">
            <v>17.985074626865671</v>
          </cell>
          <cell r="U62">
            <v>10.82089552238806</v>
          </cell>
          <cell r="V62">
            <v>8.8000000000000007</v>
          </cell>
          <cell r="W62">
            <v>12</v>
          </cell>
          <cell r="X62">
            <v>19.8</v>
          </cell>
          <cell r="Y62">
            <v>3.6</v>
          </cell>
          <cell r="Z62">
            <v>12.2</v>
          </cell>
          <cell r="AA62" t="str">
            <v>нужно увеличить продажи / сети</v>
          </cell>
          <cell r="AB62">
            <v>50.4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198</v>
          </cell>
          <cell r="E63">
            <v>66</v>
          </cell>
          <cell r="F63">
            <v>121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68</v>
          </cell>
          <cell r="K63">
            <v>-2</v>
          </cell>
          <cell r="N63">
            <v>0</v>
          </cell>
          <cell r="O63">
            <v>13.2</v>
          </cell>
          <cell r="P63">
            <v>63.799999999999983</v>
          </cell>
          <cell r="Q63">
            <v>96</v>
          </cell>
          <cell r="T63">
            <v>16.439393939393941</v>
          </cell>
          <cell r="U63">
            <v>9.1666666666666679</v>
          </cell>
          <cell r="V63">
            <v>6</v>
          </cell>
          <cell r="W63">
            <v>11.6</v>
          </cell>
          <cell r="X63">
            <v>17.399999999999999</v>
          </cell>
          <cell r="Y63">
            <v>9.8000000000000007</v>
          </cell>
          <cell r="Z63">
            <v>7.8</v>
          </cell>
          <cell r="AB63">
            <v>57.419999999999987</v>
          </cell>
          <cell r="AC63">
            <v>8</v>
          </cell>
          <cell r="AD63">
            <v>12</v>
          </cell>
          <cell r="AE63">
            <v>86.4</v>
          </cell>
          <cell r="AF63">
            <v>12</v>
          </cell>
          <cell r="AG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925</v>
          </cell>
          <cell r="D64">
            <v>1020</v>
          </cell>
          <cell r="E64">
            <v>860</v>
          </cell>
          <cell r="F64">
            <v>940</v>
          </cell>
          <cell r="G64">
            <v>1</v>
          </cell>
          <cell r="H64">
            <v>180</v>
          </cell>
          <cell r="I64" t="str">
            <v>матрица</v>
          </cell>
          <cell r="J64">
            <v>855</v>
          </cell>
          <cell r="K64">
            <v>5</v>
          </cell>
          <cell r="N64">
            <v>360</v>
          </cell>
          <cell r="O64">
            <v>172</v>
          </cell>
          <cell r="P64">
            <v>1452</v>
          </cell>
          <cell r="Q64">
            <v>1440</v>
          </cell>
          <cell r="T64">
            <v>15.930232558139535</v>
          </cell>
          <cell r="U64">
            <v>7.558139534883721</v>
          </cell>
          <cell r="V64">
            <v>156</v>
          </cell>
          <cell r="W64">
            <v>173</v>
          </cell>
          <cell r="X64">
            <v>172</v>
          </cell>
          <cell r="Y64">
            <v>167</v>
          </cell>
          <cell r="Z64">
            <v>166</v>
          </cell>
          <cell r="AB64">
            <v>1452</v>
          </cell>
          <cell r="AC64">
            <v>5</v>
          </cell>
          <cell r="AD64">
            <v>288</v>
          </cell>
          <cell r="AE64">
            <v>1440</v>
          </cell>
          <cell r="AF64">
            <v>12</v>
          </cell>
          <cell r="AG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344</v>
          </cell>
          <cell r="E65">
            <v>215</v>
          </cell>
          <cell r="F65">
            <v>109</v>
          </cell>
          <cell r="G65">
            <v>1</v>
          </cell>
          <cell r="H65">
            <v>180</v>
          </cell>
          <cell r="I65" t="str">
            <v>матрица</v>
          </cell>
          <cell r="J65">
            <v>215</v>
          </cell>
          <cell r="K65">
            <v>0</v>
          </cell>
          <cell r="N65">
            <v>0</v>
          </cell>
          <cell r="O65">
            <v>43</v>
          </cell>
          <cell r="P65">
            <v>579</v>
          </cell>
          <cell r="Q65">
            <v>600</v>
          </cell>
          <cell r="T65">
            <v>16.488372093023255</v>
          </cell>
          <cell r="U65">
            <v>2.5348837209302326</v>
          </cell>
          <cell r="V65">
            <v>19.399999999999999</v>
          </cell>
          <cell r="W65">
            <v>26.2</v>
          </cell>
          <cell r="X65">
            <v>41.4</v>
          </cell>
          <cell r="Y65">
            <v>24.6</v>
          </cell>
          <cell r="Z65">
            <v>27.4</v>
          </cell>
          <cell r="AB65">
            <v>579</v>
          </cell>
          <cell r="AC65">
            <v>5</v>
          </cell>
          <cell r="AD65">
            <v>120</v>
          </cell>
          <cell r="AE65">
            <v>600</v>
          </cell>
          <cell r="AF65">
            <v>12</v>
          </cell>
          <cell r="AG65">
            <v>84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8</v>
          </cell>
          <cell r="AF68">
            <v>6</v>
          </cell>
          <cell r="AG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3.7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625</v>
          </cell>
          <cell r="D70">
            <v>840</v>
          </cell>
          <cell r="E70">
            <v>421</v>
          </cell>
          <cell r="F70">
            <v>987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424</v>
          </cell>
          <cell r="K70">
            <v>-3</v>
          </cell>
          <cell r="N70">
            <v>0</v>
          </cell>
          <cell r="O70">
            <v>84.2</v>
          </cell>
          <cell r="P70">
            <v>191.79999999999995</v>
          </cell>
          <cell r="Q70">
            <v>168</v>
          </cell>
          <cell r="T70">
            <v>13.717339667458432</v>
          </cell>
          <cell r="U70">
            <v>11.722090261282659</v>
          </cell>
          <cell r="V70">
            <v>87.8</v>
          </cell>
          <cell r="W70">
            <v>120.8</v>
          </cell>
          <cell r="X70">
            <v>114.6</v>
          </cell>
          <cell r="Y70">
            <v>68.400000000000006</v>
          </cell>
          <cell r="Z70">
            <v>98.8</v>
          </cell>
          <cell r="AA70" t="str">
            <v>сети</v>
          </cell>
          <cell r="AB70">
            <v>47.949999999999989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483</v>
          </cell>
          <cell r="D71">
            <v>168</v>
          </cell>
          <cell r="E71">
            <v>307</v>
          </cell>
          <cell r="F71">
            <v>260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308</v>
          </cell>
          <cell r="K71">
            <v>-1</v>
          </cell>
          <cell r="N71">
            <v>504</v>
          </cell>
          <cell r="O71">
            <v>61.4</v>
          </cell>
          <cell r="P71">
            <v>95.600000000000023</v>
          </cell>
          <cell r="Q71">
            <v>168</v>
          </cell>
          <cell r="T71">
            <v>15.17915309446254</v>
          </cell>
          <cell r="U71">
            <v>12.44299674267101</v>
          </cell>
          <cell r="V71">
            <v>82.4</v>
          </cell>
          <cell r="W71">
            <v>59.2</v>
          </cell>
          <cell r="X71">
            <v>72</v>
          </cell>
          <cell r="Y71">
            <v>99.8</v>
          </cell>
          <cell r="Z71">
            <v>98.2</v>
          </cell>
          <cell r="AA71" t="str">
            <v>сети</v>
          </cell>
          <cell r="AB71">
            <v>28.680000000000007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88.2</v>
          </cell>
          <cell r="D72">
            <v>129.6</v>
          </cell>
          <cell r="E72">
            <v>95.4</v>
          </cell>
          <cell r="F72">
            <v>95.4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95.5</v>
          </cell>
          <cell r="K72">
            <v>-9.9999999999994316E-2</v>
          </cell>
          <cell r="N72">
            <v>0</v>
          </cell>
          <cell r="O72">
            <v>19.080000000000002</v>
          </cell>
          <cell r="P72">
            <v>171.72</v>
          </cell>
          <cell r="Q72">
            <v>162</v>
          </cell>
          <cell r="T72">
            <v>13.490566037735846</v>
          </cell>
          <cell r="U72">
            <v>5</v>
          </cell>
          <cell r="V72">
            <v>12.6</v>
          </cell>
          <cell r="W72">
            <v>17.28</v>
          </cell>
          <cell r="X72">
            <v>15.12</v>
          </cell>
          <cell r="Y72">
            <v>13.32</v>
          </cell>
          <cell r="Z72">
            <v>2.88</v>
          </cell>
          <cell r="AB72">
            <v>171.72</v>
          </cell>
          <cell r="AC72">
            <v>1.8</v>
          </cell>
          <cell r="AD72">
            <v>90</v>
          </cell>
          <cell r="AE72">
            <v>162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391</v>
          </cell>
          <cell r="D73">
            <v>504</v>
          </cell>
          <cell r="E73">
            <v>311</v>
          </cell>
          <cell r="F73">
            <v>532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310</v>
          </cell>
          <cell r="K73">
            <v>1</v>
          </cell>
          <cell r="N73">
            <v>336</v>
          </cell>
          <cell r="O73">
            <v>62.2</v>
          </cell>
          <cell r="Q73">
            <v>0</v>
          </cell>
          <cell r="T73">
            <v>13.954983922829582</v>
          </cell>
          <cell r="U73">
            <v>13.954983922829582</v>
          </cell>
          <cell r="V73">
            <v>80.400000000000006</v>
          </cell>
          <cell r="W73">
            <v>83.8</v>
          </cell>
          <cell r="X73">
            <v>78.400000000000006</v>
          </cell>
          <cell r="Y73">
            <v>97</v>
          </cell>
          <cell r="Z73">
            <v>109.2</v>
          </cell>
          <cell r="AA73" t="str">
            <v>сети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54</v>
          </cell>
          <cell r="E74">
            <v>11</v>
          </cell>
          <cell r="F74">
            <v>42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10</v>
          </cell>
          <cell r="K74">
            <v>1</v>
          </cell>
          <cell r="O74">
            <v>2.2000000000000002</v>
          </cell>
          <cell r="T74">
            <v>19.09090909090909</v>
          </cell>
          <cell r="U74">
            <v>19.09090909090909</v>
          </cell>
          <cell r="V74">
            <v>3</v>
          </cell>
          <cell r="W74">
            <v>5.8</v>
          </cell>
          <cell r="X74">
            <v>8.8000000000000007</v>
          </cell>
          <cell r="Y74">
            <v>2.8</v>
          </cell>
          <cell r="Z74">
            <v>3.4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65</v>
          </cell>
          <cell r="D75">
            <v>196</v>
          </cell>
          <cell r="E75">
            <v>44</v>
          </cell>
          <cell r="F75">
            <v>217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42</v>
          </cell>
          <cell r="K75">
            <v>2</v>
          </cell>
          <cell r="N75">
            <v>0</v>
          </cell>
          <cell r="O75">
            <v>8.8000000000000007</v>
          </cell>
          <cell r="Q75">
            <v>0</v>
          </cell>
          <cell r="T75">
            <v>24.659090909090907</v>
          </cell>
          <cell r="U75">
            <v>24.659090909090907</v>
          </cell>
          <cell r="V75">
            <v>5.6</v>
          </cell>
          <cell r="W75">
            <v>11.2</v>
          </cell>
          <cell r="X75">
            <v>9.1999999999999993</v>
          </cell>
          <cell r="Y75">
            <v>8.8000000000000007</v>
          </cell>
          <cell r="Z75">
            <v>12.6</v>
          </cell>
          <cell r="AA75" t="str">
            <v>нужно увеличить продажи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189</v>
          </cell>
          <cell r="D76">
            <v>224</v>
          </cell>
          <cell r="E76">
            <v>103</v>
          </cell>
          <cell r="F76">
            <v>270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107</v>
          </cell>
          <cell r="K76">
            <v>-4</v>
          </cell>
          <cell r="N76">
            <v>112</v>
          </cell>
          <cell r="O76">
            <v>20.6</v>
          </cell>
          <cell r="Q76">
            <v>0</v>
          </cell>
          <cell r="T76">
            <v>18.543689320388349</v>
          </cell>
          <cell r="U76">
            <v>18.543689320388349</v>
          </cell>
          <cell r="V76">
            <v>27</v>
          </cell>
          <cell r="W76">
            <v>30.8</v>
          </cell>
          <cell r="X76">
            <v>24.4</v>
          </cell>
          <cell r="Y76">
            <v>21</v>
          </cell>
          <cell r="Z76">
            <v>38.6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649</v>
          </cell>
          <cell r="D77">
            <v>840</v>
          </cell>
          <cell r="E77">
            <v>375</v>
          </cell>
          <cell r="F77">
            <v>1029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375</v>
          </cell>
          <cell r="K77">
            <v>0</v>
          </cell>
          <cell r="N77">
            <v>168</v>
          </cell>
          <cell r="O77">
            <v>75</v>
          </cell>
          <cell r="Q77">
            <v>0</v>
          </cell>
          <cell r="T77">
            <v>15.96</v>
          </cell>
          <cell r="U77">
            <v>15.96</v>
          </cell>
          <cell r="V77">
            <v>116.4</v>
          </cell>
          <cell r="W77">
            <v>128.80000000000001</v>
          </cell>
          <cell r="X77">
            <v>134.19999999999999</v>
          </cell>
          <cell r="Y77">
            <v>119.6</v>
          </cell>
          <cell r="Z77">
            <v>115.4</v>
          </cell>
          <cell r="AA77" t="str">
            <v>сети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950</v>
          </cell>
          <cell r="D78">
            <v>840</v>
          </cell>
          <cell r="E78">
            <v>543</v>
          </cell>
          <cell r="F78">
            <v>1134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543</v>
          </cell>
          <cell r="K78">
            <v>0</v>
          </cell>
          <cell r="N78">
            <v>0</v>
          </cell>
          <cell r="O78">
            <v>108.6</v>
          </cell>
          <cell r="P78">
            <v>603.59999999999991</v>
          </cell>
          <cell r="Q78">
            <v>672</v>
          </cell>
          <cell r="T78">
            <v>16.629834254143649</v>
          </cell>
          <cell r="U78">
            <v>10.441988950276244</v>
          </cell>
          <cell r="V78">
            <v>108.8</v>
          </cell>
          <cell r="W78">
            <v>139.80000000000001</v>
          </cell>
          <cell r="X78">
            <v>152.6</v>
          </cell>
          <cell r="Y78">
            <v>119.8</v>
          </cell>
          <cell r="Z78">
            <v>143.80000000000001</v>
          </cell>
          <cell r="AA78" t="str">
            <v>сети</v>
          </cell>
          <cell r="AB78">
            <v>150.89999999999998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189</v>
          </cell>
          <cell r="E79">
            <v>51.3</v>
          </cell>
          <cell r="F79">
            <v>113.4</v>
          </cell>
          <cell r="G79">
            <v>1</v>
          </cell>
          <cell r="H79">
            <v>180</v>
          </cell>
          <cell r="I79" t="str">
            <v>матрица</v>
          </cell>
          <cell r="J79">
            <v>51.5</v>
          </cell>
          <cell r="K79">
            <v>-0.20000000000000284</v>
          </cell>
          <cell r="N79">
            <v>0</v>
          </cell>
          <cell r="O79">
            <v>10.26</v>
          </cell>
          <cell r="P79">
            <v>30.239999999999981</v>
          </cell>
          <cell r="Q79">
            <v>37.800000000000004</v>
          </cell>
          <cell r="T79">
            <v>14.736842105263159</v>
          </cell>
          <cell r="U79">
            <v>11.05263157894737</v>
          </cell>
          <cell r="V79">
            <v>7.56</v>
          </cell>
          <cell r="W79">
            <v>11.88</v>
          </cell>
          <cell r="X79">
            <v>19.440000000000001</v>
          </cell>
          <cell r="Y79">
            <v>23.76</v>
          </cell>
          <cell r="Z79">
            <v>14.04</v>
          </cell>
          <cell r="AB79">
            <v>30.239999999999981</v>
          </cell>
          <cell r="AC79">
            <v>2.7</v>
          </cell>
          <cell r="AD79">
            <v>14</v>
          </cell>
          <cell r="AE79">
            <v>37.800000000000004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135</v>
          </cell>
          <cell r="E80">
            <v>375</v>
          </cell>
          <cell r="F80">
            <v>1035</v>
          </cell>
          <cell r="G80">
            <v>1</v>
          </cell>
          <cell r="H80">
            <v>180</v>
          </cell>
          <cell r="I80" t="str">
            <v>матрица</v>
          </cell>
          <cell r="J80">
            <v>125</v>
          </cell>
          <cell r="K80">
            <v>250</v>
          </cell>
          <cell r="N80">
            <v>180</v>
          </cell>
          <cell r="O80">
            <v>75</v>
          </cell>
          <cell r="Q80">
            <v>0</v>
          </cell>
          <cell r="T80">
            <v>16.2</v>
          </cell>
          <cell r="U80">
            <v>16.2</v>
          </cell>
          <cell r="V80">
            <v>114</v>
          </cell>
          <cell r="W80">
            <v>132</v>
          </cell>
          <cell r="X80">
            <v>103</v>
          </cell>
          <cell r="Y80">
            <v>85</v>
          </cell>
          <cell r="Z80">
            <v>107</v>
          </cell>
          <cell r="AA80" t="str">
            <v>есть дубль</v>
          </cell>
          <cell r="AB80">
            <v>0</v>
          </cell>
          <cell r="AC80">
            <v>5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135</v>
          </cell>
          <cell r="D81">
            <v>1260</v>
          </cell>
          <cell r="E81">
            <v>250</v>
          </cell>
          <cell r="F81">
            <v>1085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255</v>
          </cell>
          <cell r="K81">
            <v>-5</v>
          </cell>
          <cell r="O81">
            <v>50</v>
          </cell>
          <cell r="T81">
            <v>21.7</v>
          </cell>
          <cell r="U81">
            <v>21.7</v>
          </cell>
          <cell r="V81">
            <v>69</v>
          </cell>
          <cell r="W81">
            <v>94</v>
          </cell>
          <cell r="X81">
            <v>92</v>
          </cell>
          <cell r="Y81">
            <v>71</v>
          </cell>
          <cell r="Z81">
            <v>88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363</v>
          </cell>
          <cell r="E82">
            <v>209</v>
          </cell>
          <cell r="F82">
            <v>154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211</v>
          </cell>
          <cell r="K82">
            <v>-2</v>
          </cell>
          <cell r="N82">
            <v>792</v>
          </cell>
          <cell r="O82">
            <v>41.8</v>
          </cell>
          <cell r="Q82">
            <v>0</v>
          </cell>
          <cell r="T82">
            <v>22.631578947368421</v>
          </cell>
          <cell r="U82">
            <v>22.631578947368421</v>
          </cell>
          <cell r="V82">
            <v>85.8</v>
          </cell>
          <cell r="W82">
            <v>8.4</v>
          </cell>
          <cell r="X82">
            <v>90.6</v>
          </cell>
          <cell r="Y82">
            <v>8.6</v>
          </cell>
          <cell r="Z82">
            <v>15.2</v>
          </cell>
          <cell r="AA82" t="str">
            <v>сети</v>
          </cell>
          <cell r="AB82">
            <v>0</v>
          </cell>
          <cell r="AC82">
            <v>22</v>
          </cell>
          <cell r="AD82">
            <v>0</v>
          </cell>
          <cell r="AE82">
            <v>0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9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RowHeight="15" x14ac:dyDescent="0.25"/>
  <cols>
    <col min="1" max="1" width="48.28515625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12.5703125" customWidth="1"/>
    <col min="10" max="11" width="6.5703125" customWidth="1"/>
    <col min="12" max="13" width="0.5703125" customWidth="1"/>
    <col min="14" max="15" width="6.5703125" customWidth="1"/>
    <col min="16" max="17" width="11.5703125" customWidth="1"/>
    <col min="18" max="18" width="6.5703125" customWidth="1"/>
    <col min="19" max="19" width="21" customWidth="1"/>
    <col min="20" max="21" width="5.140625" customWidth="1"/>
    <col min="22" max="26" width="6.140625" customWidth="1"/>
    <col min="27" max="27" width="33" customWidth="1"/>
    <col min="28" max="28" width="6.28515625" customWidth="1"/>
    <col min="29" max="29" width="6.28515625" style="8" customWidth="1"/>
    <col min="30" max="30" width="7.5703125" style="13" customWidth="1"/>
    <col min="31" max="33" width="6.28515625" customWidth="1"/>
    <col min="34" max="34" width="6.28515625" style="13" customWidth="1"/>
    <col min="35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6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129</v>
      </c>
      <c r="Q2" s="16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129</v>
      </c>
      <c r="AC2" s="17"/>
      <c r="AD2" s="18"/>
      <c r="AE2" s="16" t="s">
        <v>130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14" t="s">
        <v>22</v>
      </c>
      <c r="AC3" s="7" t="s">
        <v>23</v>
      </c>
      <c r="AD3" s="11" t="s">
        <v>24</v>
      </c>
      <c r="AE3" s="2" t="s">
        <v>25</v>
      </c>
      <c r="AF3" s="14" t="s">
        <v>125</v>
      </c>
      <c r="AG3" s="14" t="s">
        <v>126</v>
      </c>
      <c r="AH3" s="1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124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0" t="s">
        <v>143</v>
      </c>
      <c r="AE4" s="1"/>
      <c r="AF4" s="1"/>
      <c r="AG4" s="1"/>
      <c r="AH4" s="10" t="s">
        <v>127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SUM(E6:E499)</f>
        <v>11347.2</v>
      </c>
      <c r="F5" s="4">
        <f>SUM(F6:F499)</f>
        <v>14373.1</v>
      </c>
      <c r="G5" s="6"/>
      <c r="H5" s="1"/>
      <c r="I5" s="1"/>
      <c r="J5" s="4">
        <f t="shared" ref="J5:R5" si="0">SUM(J6:J499)</f>
        <v>11465.2</v>
      </c>
      <c r="K5" s="4">
        <f t="shared" si="0"/>
        <v>-118</v>
      </c>
      <c r="L5" s="4">
        <f t="shared" si="0"/>
        <v>0</v>
      </c>
      <c r="M5" s="4">
        <f t="shared" si="0"/>
        <v>0</v>
      </c>
      <c r="N5" s="4">
        <f t="shared" si="0"/>
        <v>8815.7999999999993</v>
      </c>
      <c r="O5" s="4">
        <f t="shared" si="0"/>
        <v>2269.44</v>
      </c>
      <c r="P5" s="4">
        <f t="shared" si="0"/>
        <v>13017.899999999998</v>
      </c>
      <c r="Q5" s="4">
        <f t="shared" si="0"/>
        <v>13700.2</v>
      </c>
      <c r="R5" s="4">
        <f t="shared" si="0"/>
        <v>0</v>
      </c>
      <c r="S5" s="1"/>
      <c r="T5" s="1"/>
      <c r="U5" s="1"/>
      <c r="V5" s="4">
        <f>SUM(V6:V499)</f>
        <v>2291.0800000000008</v>
      </c>
      <c r="W5" s="4">
        <f>SUM(W6:W499)</f>
        <v>2305.5200000000004</v>
      </c>
      <c r="X5" s="4">
        <f>SUM(X6:X499)</f>
        <v>2696.4200000000014</v>
      </c>
      <c r="Y5" s="4">
        <f>SUM(Y6:Y499)</f>
        <v>2999.7</v>
      </c>
      <c r="Z5" s="4">
        <f>SUM(Z6:Z499)</f>
        <v>2417.08</v>
      </c>
      <c r="AA5" s="1"/>
      <c r="AB5" s="4">
        <f>SUM(AB6:AB499)</f>
        <v>5774.4760000000006</v>
      </c>
      <c r="AC5" s="6"/>
      <c r="AD5" s="12">
        <f>SUM(AD6:AD499)</f>
        <v>1608</v>
      </c>
      <c r="AE5" s="4">
        <f>SUM(AE6:AE499)</f>
        <v>6059.5599999999995</v>
      </c>
      <c r="AF5" s="1"/>
      <c r="AG5" s="1"/>
      <c r="AH5" s="12">
        <f>SUM(AH6:AH480)</f>
        <v>18.387057387057386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32</v>
      </c>
      <c r="B6" s="1" t="s">
        <v>33</v>
      </c>
      <c r="C6" s="1">
        <v>95</v>
      </c>
      <c r="D6" s="1"/>
      <c r="E6" s="1">
        <v>35</v>
      </c>
      <c r="F6" s="1">
        <v>55</v>
      </c>
      <c r="G6" s="6">
        <v>1</v>
      </c>
      <c r="H6" s="1">
        <v>90</v>
      </c>
      <c r="I6" s="1" t="s">
        <v>34</v>
      </c>
      <c r="J6" s="1">
        <v>35</v>
      </c>
      <c r="K6" s="1">
        <f t="shared" ref="K6:K21" si="1">E6-J6</f>
        <v>0</v>
      </c>
      <c r="L6" s="1"/>
      <c r="M6" s="1"/>
      <c r="N6" s="1">
        <v>0</v>
      </c>
      <c r="O6" s="1">
        <f>E6/5</f>
        <v>7</v>
      </c>
      <c r="P6" s="5">
        <f>16*O6-N6-F6</f>
        <v>57</v>
      </c>
      <c r="Q6" s="5">
        <f>AC6*AD6</f>
        <v>60</v>
      </c>
      <c r="R6" s="5"/>
      <c r="S6" s="1"/>
      <c r="T6" s="1">
        <f>(F6+N6+Q6)/O6</f>
        <v>16.428571428571427</v>
      </c>
      <c r="U6" s="1">
        <f>(F6+N6)/O6</f>
        <v>7.8571428571428568</v>
      </c>
      <c r="V6" s="1">
        <v>5</v>
      </c>
      <c r="W6" s="1">
        <v>4</v>
      </c>
      <c r="X6" s="1">
        <v>8</v>
      </c>
      <c r="Y6" s="1">
        <v>10</v>
      </c>
      <c r="Z6" s="1">
        <v>15</v>
      </c>
      <c r="AA6" s="24" t="s">
        <v>35</v>
      </c>
      <c r="AB6" s="1">
        <f>P6*G6</f>
        <v>57</v>
      </c>
      <c r="AC6" s="6">
        <v>5</v>
      </c>
      <c r="AD6" s="10">
        <f>MROUND(P6,AC6*AF6)/AC6</f>
        <v>12</v>
      </c>
      <c r="AE6" s="1">
        <f>AD6*AC6*G6</f>
        <v>60</v>
      </c>
      <c r="AF6" s="1">
        <f>VLOOKUP(A6,[1]Sheet!$A:$AG,32,0)</f>
        <v>12</v>
      </c>
      <c r="AG6" s="1">
        <f>VLOOKUP(A6,[1]Sheet!$A:$AG,33,0)</f>
        <v>144</v>
      </c>
      <c r="AH6" s="10">
        <f>AD6/AG6</f>
        <v>8.3333333333333329E-2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36</v>
      </c>
      <c r="B7" s="1" t="s">
        <v>37</v>
      </c>
      <c r="C7" s="1">
        <v>278</v>
      </c>
      <c r="D7" s="1">
        <v>186</v>
      </c>
      <c r="E7" s="1">
        <v>144</v>
      </c>
      <c r="F7" s="1">
        <v>266</v>
      </c>
      <c r="G7" s="6">
        <v>0.3</v>
      </c>
      <c r="H7" s="1">
        <v>180</v>
      </c>
      <c r="I7" s="1" t="s">
        <v>34</v>
      </c>
      <c r="J7" s="1">
        <v>144</v>
      </c>
      <c r="K7" s="1">
        <f t="shared" si="1"/>
        <v>0</v>
      </c>
      <c r="L7" s="1"/>
      <c r="M7" s="1"/>
      <c r="N7" s="1">
        <v>0</v>
      </c>
      <c r="O7" s="1">
        <f t="shared" ref="O7:O69" si="2">E7/5</f>
        <v>28.8</v>
      </c>
      <c r="P7" s="5">
        <f>18*O7-N7-F7</f>
        <v>252.39999999999998</v>
      </c>
      <c r="Q7" s="5">
        <f t="shared" ref="Q7:Q21" si="3">AC7*AD7</f>
        <v>336</v>
      </c>
      <c r="R7" s="5"/>
      <c r="S7" s="1"/>
      <c r="T7" s="1">
        <f t="shared" ref="T7:T69" si="4">(F7+N7+Q7)/O7</f>
        <v>20.902777777777779</v>
      </c>
      <c r="U7" s="1">
        <f t="shared" ref="U7:U69" si="5">(F7+N7)/O7</f>
        <v>9.2361111111111107</v>
      </c>
      <c r="V7" s="1">
        <v>26.2</v>
      </c>
      <c r="W7" s="1">
        <v>28.8</v>
      </c>
      <c r="X7" s="1">
        <v>31.8</v>
      </c>
      <c r="Y7" s="1">
        <v>27.2</v>
      </c>
      <c r="Z7" s="1">
        <v>28.4</v>
      </c>
      <c r="AA7" s="1"/>
      <c r="AB7" s="1">
        <f t="shared" ref="AB7:AB70" si="6">P7*G7</f>
        <v>75.719999999999985</v>
      </c>
      <c r="AC7" s="6">
        <v>12</v>
      </c>
      <c r="AD7" s="10">
        <f t="shared" ref="AD7:AD21" si="7">MROUND(P7,AC7*AF7)/AC7</f>
        <v>28</v>
      </c>
      <c r="AE7" s="1">
        <f t="shared" ref="AE7:AE21" si="8">AD7*AC7*G7</f>
        <v>100.8</v>
      </c>
      <c r="AF7" s="1">
        <f>VLOOKUP(A7,[1]Sheet!$A:$AG,32,0)</f>
        <v>14</v>
      </c>
      <c r="AG7" s="1">
        <f>VLOOKUP(A7,[1]Sheet!$A:$AG,33,0)</f>
        <v>70</v>
      </c>
      <c r="AH7" s="10">
        <f t="shared" ref="AH7:AH21" si="9">AD7/AG7</f>
        <v>0.4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38</v>
      </c>
      <c r="B8" s="1" t="s">
        <v>37</v>
      </c>
      <c r="C8" s="1">
        <v>1323</v>
      </c>
      <c r="D8" s="1"/>
      <c r="E8" s="1">
        <v>271</v>
      </c>
      <c r="F8" s="1">
        <v>471</v>
      </c>
      <c r="G8" s="6">
        <v>0.3</v>
      </c>
      <c r="H8" s="1">
        <v>180</v>
      </c>
      <c r="I8" s="1" t="s">
        <v>34</v>
      </c>
      <c r="J8" s="1">
        <v>269</v>
      </c>
      <c r="K8" s="1">
        <f t="shared" si="1"/>
        <v>2</v>
      </c>
      <c r="L8" s="1"/>
      <c r="M8" s="1"/>
      <c r="N8" s="1">
        <v>0</v>
      </c>
      <c r="O8" s="1">
        <f t="shared" si="2"/>
        <v>54.2</v>
      </c>
      <c r="P8" s="5">
        <f>17*O8-N8-F8</f>
        <v>450.40000000000009</v>
      </c>
      <c r="Q8" s="5">
        <f t="shared" si="3"/>
        <v>504</v>
      </c>
      <c r="R8" s="5"/>
      <c r="S8" s="1"/>
      <c r="T8" s="1">
        <f t="shared" si="4"/>
        <v>17.988929889298891</v>
      </c>
      <c r="U8" s="1">
        <f t="shared" si="5"/>
        <v>8.6900369003690034</v>
      </c>
      <c r="V8" s="1">
        <v>39.799999999999997</v>
      </c>
      <c r="W8" s="1">
        <v>54</v>
      </c>
      <c r="X8" s="1">
        <v>76.599999999999994</v>
      </c>
      <c r="Y8" s="1">
        <v>69.599999999999994</v>
      </c>
      <c r="Z8" s="1">
        <v>56.4</v>
      </c>
      <c r="AA8" s="24" t="s">
        <v>39</v>
      </c>
      <c r="AB8" s="1">
        <f t="shared" si="6"/>
        <v>135.12000000000003</v>
      </c>
      <c r="AC8" s="6">
        <v>12</v>
      </c>
      <c r="AD8" s="10">
        <f t="shared" si="7"/>
        <v>42</v>
      </c>
      <c r="AE8" s="1">
        <f t="shared" si="8"/>
        <v>151.19999999999999</v>
      </c>
      <c r="AF8" s="1">
        <f>VLOOKUP(A8,[1]Sheet!$A:$AG,32,0)</f>
        <v>14</v>
      </c>
      <c r="AG8" s="1">
        <f>VLOOKUP(A8,[1]Sheet!$A:$AG,33,0)</f>
        <v>70</v>
      </c>
      <c r="AH8" s="10">
        <f t="shared" si="9"/>
        <v>0.6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40</v>
      </c>
      <c r="B9" s="1" t="s">
        <v>37</v>
      </c>
      <c r="C9" s="1">
        <v>760</v>
      </c>
      <c r="D9" s="1">
        <v>17</v>
      </c>
      <c r="E9" s="1">
        <v>317</v>
      </c>
      <c r="F9" s="1">
        <v>388</v>
      </c>
      <c r="G9" s="6">
        <v>0.3</v>
      </c>
      <c r="H9" s="1">
        <v>180</v>
      </c>
      <c r="I9" s="1" t="s">
        <v>34</v>
      </c>
      <c r="J9" s="1">
        <v>316</v>
      </c>
      <c r="K9" s="1">
        <f t="shared" si="1"/>
        <v>1</v>
      </c>
      <c r="L9" s="1"/>
      <c r="M9" s="1"/>
      <c r="N9" s="1">
        <v>168</v>
      </c>
      <c r="O9" s="1">
        <f t="shared" si="2"/>
        <v>63.4</v>
      </c>
      <c r="P9" s="5">
        <f>16*O9-N9-F9</f>
        <v>458.4</v>
      </c>
      <c r="Q9" s="5">
        <f t="shared" si="3"/>
        <v>504</v>
      </c>
      <c r="R9" s="5"/>
      <c r="S9" s="1"/>
      <c r="T9" s="1">
        <f t="shared" si="4"/>
        <v>16.719242902208201</v>
      </c>
      <c r="U9" s="1">
        <f t="shared" si="5"/>
        <v>8.7697160883280763</v>
      </c>
      <c r="V9" s="1">
        <v>66</v>
      </c>
      <c r="W9" s="1">
        <v>66</v>
      </c>
      <c r="X9" s="1">
        <v>88.8</v>
      </c>
      <c r="Y9" s="1">
        <v>87</v>
      </c>
      <c r="Z9" s="1">
        <v>70.599999999999994</v>
      </c>
      <c r="AA9" s="1" t="s">
        <v>41</v>
      </c>
      <c r="AB9" s="1">
        <f t="shared" si="6"/>
        <v>137.51999999999998</v>
      </c>
      <c r="AC9" s="6">
        <v>12</v>
      </c>
      <c r="AD9" s="10">
        <f t="shared" si="7"/>
        <v>42</v>
      </c>
      <c r="AE9" s="1">
        <f t="shared" si="8"/>
        <v>151.19999999999999</v>
      </c>
      <c r="AF9" s="1">
        <f>VLOOKUP(A9,[1]Sheet!$A:$AG,32,0)</f>
        <v>14</v>
      </c>
      <c r="AG9" s="1">
        <f>VLOOKUP(A9,[1]Sheet!$A:$AG,33,0)</f>
        <v>70</v>
      </c>
      <c r="AH9" s="10">
        <f t="shared" si="9"/>
        <v>0.6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42</v>
      </c>
      <c r="B10" s="1" t="s">
        <v>37</v>
      </c>
      <c r="C10" s="1">
        <v>546</v>
      </c>
      <c r="D10" s="1">
        <v>3</v>
      </c>
      <c r="E10" s="1">
        <v>288</v>
      </c>
      <c r="F10" s="1">
        <v>143</v>
      </c>
      <c r="G10" s="6">
        <v>0.3</v>
      </c>
      <c r="H10" s="1">
        <v>180</v>
      </c>
      <c r="I10" s="1" t="s">
        <v>34</v>
      </c>
      <c r="J10" s="1">
        <v>289</v>
      </c>
      <c r="K10" s="1">
        <f t="shared" si="1"/>
        <v>-1</v>
      </c>
      <c r="L10" s="1"/>
      <c r="M10" s="1"/>
      <c r="N10" s="1">
        <v>336</v>
      </c>
      <c r="O10" s="1">
        <f t="shared" si="2"/>
        <v>57.6</v>
      </c>
      <c r="P10" s="5">
        <f>16*O10-N10-F10</f>
        <v>442.6</v>
      </c>
      <c r="Q10" s="5">
        <f t="shared" si="3"/>
        <v>504</v>
      </c>
      <c r="R10" s="5"/>
      <c r="S10" s="1"/>
      <c r="T10" s="1">
        <f t="shared" si="4"/>
        <v>17.065972222222221</v>
      </c>
      <c r="U10" s="1">
        <f t="shared" si="5"/>
        <v>8.3159722222222214</v>
      </c>
      <c r="V10" s="1">
        <v>53.8</v>
      </c>
      <c r="W10" s="1">
        <v>45.8</v>
      </c>
      <c r="X10" s="1">
        <v>60.8</v>
      </c>
      <c r="Y10" s="1">
        <v>70.599999999999994</v>
      </c>
      <c r="Z10" s="1">
        <v>69.8</v>
      </c>
      <c r="AA10" s="1" t="s">
        <v>41</v>
      </c>
      <c r="AB10" s="1">
        <f t="shared" si="6"/>
        <v>132.78</v>
      </c>
      <c r="AC10" s="6">
        <v>12</v>
      </c>
      <c r="AD10" s="10">
        <f t="shared" si="7"/>
        <v>42</v>
      </c>
      <c r="AE10" s="1">
        <f t="shared" si="8"/>
        <v>151.19999999999999</v>
      </c>
      <c r="AF10" s="1">
        <f>VLOOKUP(A10,[1]Sheet!$A:$AG,32,0)</f>
        <v>14</v>
      </c>
      <c r="AG10" s="1">
        <f>VLOOKUP(A10,[1]Sheet!$A:$AG,33,0)</f>
        <v>70</v>
      </c>
      <c r="AH10" s="10">
        <f t="shared" si="9"/>
        <v>0.6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43</v>
      </c>
      <c r="B11" s="1" t="s">
        <v>37</v>
      </c>
      <c r="C11" s="1">
        <v>607</v>
      </c>
      <c r="D11" s="1">
        <v>535</v>
      </c>
      <c r="E11" s="1">
        <v>379</v>
      </c>
      <c r="F11" s="1">
        <v>663</v>
      </c>
      <c r="G11" s="6">
        <v>0.3</v>
      </c>
      <c r="H11" s="1">
        <v>180</v>
      </c>
      <c r="I11" s="1" t="s">
        <v>34</v>
      </c>
      <c r="J11" s="1">
        <v>380</v>
      </c>
      <c r="K11" s="1">
        <f t="shared" si="1"/>
        <v>-1</v>
      </c>
      <c r="L11" s="1"/>
      <c r="M11" s="1"/>
      <c r="N11" s="1">
        <v>672</v>
      </c>
      <c r="O11" s="1">
        <f t="shared" si="2"/>
        <v>75.8</v>
      </c>
      <c r="P11" s="5"/>
      <c r="Q11" s="5">
        <f t="shared" si="3"/>
        <v>0</v>
      </c>
      <c r="R11" s="5"/>
      <c r="S11" s="1"/>
      <c r="T11" s="1">
        <f t="shared" si="4"/>
        <v>17.612137203166228</v>
      </c>
      <c r="U11" s="1">
        <f t="shared" si="5"/>
        <v>17.612137203166228</v>
      </c>
      <c r="V11" s="1">
        <v>71.400000000000006</v>
      </c>
      <c r="W11" s="1">
        <v>50.6</v>
      </c>
      <c r="X11" s="1">
        <v>102.8</v>
      </c>
      <c r="Y11" s="1">
        <v>107.6</v>
      </c>
      <c r="Z11" s="1">
        <v>84.6</v>
      </c>
      <c r="AA11" s="1" t="s">
        <v>41</v>
      </c>
      <c r="AB11" s="1">
        <f t="shared" si="6"/>
        <v>0</v>
      </c>
      <c r="AC11" s="6">
        <v>12</v>
      </c>
      <c r="AD11" s="10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70</v>
      </c>
      <c r="AH11" s="10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44</v>
      </c>
      <c r="B12" s="1" t="s">
        <v>37</v>
      </c>
      <c r="C12" s="1">
        <v>205</v>
      </c>
      <c r="D12" s="1"/>
      <c r="E12" s="1">
        <v>9</v>
      </c>
      <c r="F12" s="1">
        <v>193</v>
      </c>
      <c r="G12" s="6">
        <v>0.09</v>
      </c>
      <c r="H12" s="1">
        <v>180</v>
      </c>
      <c r="I12" s="1" t="s">
        <v>34</v>
      </c>
      <c r="J12" s="1">
        <v>9</v>
      </c>
      <c r="K12" s="1">
        <f t="shared" si="1"/>
        <v>0</v>
      </c>
      <c r="L12" s="1"/>
      <c r="M12" s="1"/>
      <c r="N12" s="1">
        <v>0</v>
      </c>
      <c r="O12" s="1">
        <f t="shared" si="2"/>
        <v>1.8</v>
      </c>
      <c r="P12" s="5"/>
      <c r="Q12" s="5">
        <f t="shared" si="3"/>
        <v>0</v>
      </c>
      <c r="R12" s="5"/>
      <c r="S12" s="1"/>
      <c r="T12" s="1">
        <f t="shared" si="4"/>
        <v>107.22222222222221</v>
      </c>
      <c r="U12" s="1">
        <f t="shared" si="5"/>
        <v>107.22222222222221</v>
      </c>
      <c r="V12" s="1">
        <v>0.6</v>
      </c>
      <c r="W12" s="1">
        <v>0</v>
      </c>
      <c r="X12" s="1">
        <v>1.2</v>
      </c>
      <c r="Y12" s="1">
        <v>0.4</v>
      </c>
      <c r="Z12" s="1">
        <v>3.8</v>
      </c>
      <c r="AA12" s="38" t="s">
        <v>136</v>
      </c>
      <c r="AB12" s="1">
        <f t="shared" si="6"/>
        <v>0</v>
      </c>
      <c r="AC12" s="6">
        <v>24</v>
      </c>
      <c r="AD12" s="10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10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45</v>
      </c>
      <c r="B13" s="1" t="s">
        <v>37</v>
      </c>
      <c r="C13" s="1">
        <v>101</v>
      </c>
      <c r="D13" s="1">
        <v>145</v>
      </c>
      <c r="E13" s="1">
        <v>96</v>
      </c>
      <c r="F13" s="1">
        <v>128</v>
      </c>
      <c r="G13" s="6">
        <v>0.36</v>
      </c>
      <c r="H13" s="1">
        <v>180</v>
      </c>
      <c r="I13" s="1" t="s">
        <v>34</v>
      </c>
      <c r="J13" s="1">
        <v>96</v>
      </c>
      <c r="K13" s="1">
        <f t="shared" si="1"/>
        <v>0</v>
      </c>
      <c r="L13" s="1"/>
      <c r="M13" s="1"/>
      <c r="N13" s="1">
        <v>0</v>
      </c>
      <c r="O13" s="1">
        <f t="shared" si="2"/>
        <v>19.2</v>
      </c>
      <c r="P13" s="5">
        <f>16*O13-N13-F13</f>
        <v>179.2</v>
      </c>
      <c r="Q13" s="5">
        <f t="shared" si="3"/>
        <v>140</v>
      </c>
      <c r="R13" s="5"/>
      <c r="S13" s="1"/>
      <c r="T13" s="1">
        <f t="shared" si="4"/>
        <v>13.958333333333334</v>
      </c>
      <c r="U13" s="1">
        <f t="shared" si="5"/>
        <v>6.666666666666667</v>
      </c>
      <c r="V13" s="1">
        <v>14.6</v>
      </c>
      <c r="W13" s="1">
        <v>14</v>
      </c>
      <c r="X13" s="1">
        <v>15.4</v>
      </c>
      <c r="Y13" s="1">
        <v>20.2</v>
      </c>
      <c r="Z13" s="1">
        <v>22.8</v>
      </c>
      <c r="AA13" s="1" t="s">
        <v>41</v>
      </c>
      <c r="AB13" s="1">
        <f t="shared" si="6"/>
        <v>64.512</v>
      </c>
      <c r="AC13" s="6">
        <v>10</v>
      </c>
      <c r="AD13" s="10">
        <f t="shared" si="7"/>
        <v>14</v>
      </c>
      <c r="AE13" s="1">
        <f t="shared" si="8"/>
        <v>50.4</v>
      </c>
      <c r="AF13" s="1">
        <f>VLOOKUP(A13,[1]Sheet!$A:$AG,32,0)</f>
        <v>14</v>
      </c>
      <c r="AG13" s="1">
        <f>VLOOKUP(A13,[1]Sheet!$A:$AG,33,0)</f>
        <v>70</v>
      </c>
      <c r="AH13" s="10">
        <f t="shared" si="9"/>
        <v>0.2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46</v>
      </c>
      <c r="B14" s="1" t="s">
        <v>37</v>
      </c>
      <c r="C14" s="1">
        <v>138</v>
      </c>
      <c r="D14" s="1"/>
      <c r="E14" s="1">
        <v>17</v>
      </c>
      <c r="F14" s="1">
        <v>121</v>
      </c>
      <c r="G14" s="6">
        <v>0.2</v>
      </c>
      <c r="H14" s="1">
        <v>180</v>
      </c>
      <c r="I14" s="1" t="s">
        <v>34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2"/>
        <v>3.4</v>
      </c>
      <c r="P14" s="5"/>
      <c r="Q14" s="5">
        <f t="shared" si="3"/>
        <v>0</v>
      </c>
      <c r="R14" s="5"/>
      <c r="S14" s="1"/>
      <c r="T14" s="1">
        <f t="shared" si="4"/>
        <v>35.588235294117645</v>
      </c>
      <c r="U14" s="1">
        <f t="shared" si="5"/>
        <v>35.588235294117645</v>
      </c>
      <c r="V14" s="1">
        <v>4</v>
      </c>
      <c r="W14" s="1">
        <v>2</v>
      </c>
      <c r="X14" s="1">
        <v>0</v>
      </c>
      <c r="Y14" s="1">
        <v>0</v>
      </c>
      <c r="Z14" s="1">
        <v>0</v>
      </c>
      <c r="AA14" s="24" t="s">
        <v>47</v>
      </c>
      <c r="AB14" s="1">
        <f t="shared" si="6"/>
        <v>0</v>
      </c>
      <c r="AC14" s="6">
        <v>12</v>
      </c>
      <c r="AD14" s="10">
        <f t="shared" si="7"/>
        <v>0</v>
      </c>
      <c r="AE14" s="1">
        <f t="shared" si="8"/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48</v>
      </c>
      <c r="B15" s="1" t="s">
        <v>37</v>
      </c>
      <c r="C15" s="1">
        <v>58</v>
      </c>
      <c r="D15" s="1">
        <v>168</v>
      </c>
      <c r="E15" s="1">
        <v>17</v>
      </c>
      <c r="F15" s="1">
        <v>192</v>
      </c>
      <c r="G15" s="6">
        <v>0.2</v>
      </c>
      <c r="H15" s="1">
        <v>180</v>
      </c>
      <c r="I15" s="1" t="s">
        <v>34</v>
      </c>
      <c r="J15" s="1">
        <v>17</v>
      </c>
      <c r="K15" s="1">
        <f t="shared" si="1"/>
        <v>0</v>
      </c>
      <c r="L15" s="1"/>
      <c r="M15" s="1"/>
      <c r="N15" s="1">
        <v>0</v>
      </c>
      <c r="O15" s="1">
        <f t="shared" si="2"/>
        <v>3.4</v>
      </c>
      <c r="P15" s="5"/>
      <c r="Q15" s="5">
        <f t="shared" si="3"/>
        <v>0</v>
      </c>
      <c r="R15" s="5"/>
      <c r="S15" s="1"/>
      <c r="T15" s="1">
        <f t="shared" si="4"/>
        <v>56.470588235294116</v>
      </c>
      <c r="U15" s="1">
        <f t="shared" si="5"/>
        <v>56.470588235294116</v>
      </c>
      <c r="V15" s="1">
        <v>7.8</v>
      </c>
      <c r="W15" s="1">
        <v>17.600000000000001</v>
      </c>
      <c r="X15" s="1">
        <v>0</v>
      </c>
      <c r="Y15" s="1">
        <v>0</v>
      </c>
      <c r="Z15" s="1">
        <v>0</v>
      </c>
      <c r="AA15" s="24" t="s">
        <v>47</v>
      </c>
      <c r="AB15" s="1">
        <f t="shared" si="6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49</v>
      </c>
      <c r="B16" s="1" t="s">
        <v>37</v>
      </c>
      <c r="C16" s="1">
        <v>148</v>
      </c>
      <c r="D16" s="1"/>
      <c r="E16" s="1"/>
      <c r="F16" s="1">
        <v>148</v>
      </c>
      <c r="G16" s="6">
        <v>0.2</v>
      </c>
      <c r="H16" s="1">
        <v>180</v>
      </c>
      <c r="I16" s="1" t="s">
        <v>34</v>
      </c>
      <c r="J16" s="1"/>
      <c r="K16" s="1">
        <f t="shared" si="1"/>
        <v>0</v>
      </c>
      <c r="L16" s="1"/>
      <c r="M16" s="1"/>
      <c r="N16" s="1">
        <v>0</v>
      </c>
      <c r="O16" s="1">
        <f t="shared" si="2"/>
        <v>0</v>
      </c>
      <c r="P16" s="5"/>
      <c r="Q16" s="5">
        <f t="shared" si="3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3</v>
      </c>
      <c r="W16" s="1">
        <v>1</v>
      </c>
      <c r="X16" s="1">
        <v>0</v>
      </c>
      <c r="Y16" s="1">
        <v>0</v>
      </c>
      <c r="Z16" s="1">
        <v>0</v>
      </c>
      <c r="AA16" s="38" t="s">
        <v>137</v>
      </c>
      <c r="AB16" s="1">
        <f t="shared" si="6"/>
        <v>0</v>
      </c>
      <c r="AC16" s="6">
        <v>12</v>
      </c>
      <c r="AD16" s="10">
        <f t="shared" si="7"/>
        <v>0</v>
      </c>
      <c r="AE16" s="1">
        <f t="shared" si="8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50</v>
      </c>
      <c r="B17" s="1" t="s">
        <v>37</v>
      </c>
      <c r="C17" s="1">
        <v>294</v>
      </c>
      <c r="D17" s="1">
        <v>170</v>
      </c>
      <c r="E17" s="1">
        <v>261</v>
      </c>
      <c r="F17" s="1">
        <v>140</v>
      </c>
      <c r="G17" s="6">
        <v>0.25</v>
      </c>
      <c r="H17" s="1">
        <v>180</v>
      </c>
      <c r="I17" s="1" t="s">
        <v>34</v>
      </c>
      <c r="J17" s="1">
        <v>259</v>
      </c>
      <c r="K17" s="1">
        <f t="shared" si="1"/>
        <v>2</v>
      </c>
      <c r="L17" s="1"/>
      <c r="M17" s="1"/>
      <c r="N17" s="1">
        <v>336</v>
      </c>
      <c r="O17" s="1">
        <f t="shared" si="2"/>
        <v>52.2</v>
      </c>
      <c r="P17" s="5">
        <f t="shared" ref="P17:P18" si="10">16*O17-N17-F17</f>
        <v>359.20000000000005</v>
      </c>
      <c r="Q17" s="5">
        <f t="shared" si="3"/>
        <v>336</v>
      </c>
      <c r="R17" s="5"/>
      <c r="S17" s="1"/>
      <c r="T17" s="1">
        <f t="shared" si="4"/>
        <v>15.555555555555555</v>
      </c>
      <c r="U17" s="1">
        <f t="shared" si="5"/>
        <v>9.118773946360152</v>
      </c>
      <c r="V17" s="1">
        <v>48</v>
      </c>
      <c r="W17" s="1">
        <v>37</v>
      </c>
      <c r="X17" s="1">
        <v>43</v>
      </c>
      <c r="Y17" s="1">
        <v>64.400000000000006</v>
      </c>
      <c r="Z17" s="1">
        <v>39.4</v>
      </c>
      <c r="AA17" s="1" t="s">
        <v>41</v>
      </c>
      <c r="AB17" s="1">
        <f t="shared" si="6"/>
        <v>89.800000000000011</v>
      </c>
      <c r="AC17" s="6">
        <v>12</v>
      </c>
      <c r="AD17" s="10">
        <f t="shared" si="7"/>
        <v>28</v>
      </c>
      <c r="AE17" s="1">
        <f t="shared" si="8"/>
        <v>84</v>
      </c>
      <c r="AF17" s="1">
        <f>VLOOKUP(A17,[1]Sheet!$A:$AG,32,0)</f>
        <v>14</v>
      </c>
      <c r="AG17" s="1">
        <f>VLOOKUP(A17,[1]Sheet!$A:$AG,33,0)</f>
        <v>70</v>
      </c>
      <c r="AH17" s="10">
        <f t="shared" si="9"/>
        <v>0.4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51</v>
      </c>
      <c r="B18" s="1" t="s">
        <v>37</v>
      </c>
      <c r="C18" s="1">
        <v>335</v>
      </c>
      <c r="D18" s="1">
        <v>2</v>
      </c>
      <c r="E18" s="1">
        <v>188</v>
      </c>
      <c r="F18" s="1">
        <v>103</v>
      </c>
      <c r="G18" s="6">
        <v>0.25</v>
      </c>
      <c r="H18" s="1">
        <v>180</v>
      </c>
      <c r="I18" s="1" t="s">
        <v>34</v>
      </c>
      <c r="J18" s="1">
        <v>186</v>
      </c>
      <c r="K18" s="1">
        <f t="shared" si="1"/>
        <v>2</v>
      </c>
      <c r="L18" s="1"/>
      <c r="M18" s="1"/>
      <c r="N18" s="1">
        <v>168</v>
      </c>
      <c r="O18" s="1">
        <f t="shared" si="2"/>
        <v>37.6</v>
      </c>
      <c r="P18" s="5">
        <f t="shared" si="10"/>
        <v>330.6</v>
      </c>
      <c r="Q18" s="5">
        <f t="shared" si="3"/>
        <v>336</v>
      </c>
      <c r="R18" s="5"/>
      <c r="S18" s="1"/>
      <c r="T18" s="1">
        <f t="shared" si="4"/>
        <v>16.143617021276594</v>
      </c>
      <c r="U18" s="1">
        <f t="shared" si="5"/>
        <v>7.207446808510638</v>
      </c>
      <c r="V18" s="1">
        <v>32</v>
      </c>
      <c r="W18" s="1">
        <v>28.4</v>
      </c>
      <c r="X18" s="1">
        <v>42</v>
      </c>
      <c r="Y18" s="1">
        <v>45.6</v>
      </c>
      <c r="Z18" s="1">
        <v>37.4</v>
      </c>
      <c r="AA18" s="1" t="s">
        <v>41</v>
      </c>
      <c r="AB18" s="1">
        <f t="shared" si="6"/>
        <v>82.65</v>
      </c>
      <c r="AC18" s="6">
        <v>12</v>
      </c>
      <c r="AD18" s="10">
        <f t="shared" si="7"/>
        <v>28</v>
      </c>
      <c r="AE18" s="1">
        <f t="shared" si="8"/>
        <v>84</v>
      </c>
      <c r="AF18" s="1">
        <f>VLOOKUP(A18,[1]Sheet!$A:$AG,32,0)</f>
        <v>14</v>
      </c>
      <c r="AG18" s="1">
        <f>VLOOKUP(A18,[1]Sheet!$A:$AG,33,0)</f>
        <v>70</v>
      </c>
      <c r="AH18" s="10">
        <f t="shared" si="9"/>
        <v>0.4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52</v>
      </c>
      <c r="B19" s="1" t="s">
        <v>33</v>
      </c>
      <c r="C19" s="1">
        <v>21</v>
      </c>
      <c r="D19" s="1"/>
      <c r="E19" s="1">
        <v>3</v>
      </c>
      <c r="F19" s="1">
        <v>18</v>
      </c>
      <c r="G19" s="6">
        <v>1</v>
      </c>
      <c r="H19" s="1">
        <v>180</v>
      </c>
      <c r="I19" s="1" t="s">
        <v>34</v>
      </c>
      <c r="J19" s="1">
        <v>3</v>
      </c>
      <c r="K19" s="1">
        <f t="shared" si="1"/>
        <v>0</v>
      </c>
      <c r="L19" s="1"/>
      <c r="M19" s="1"/>
      <c r="N19" s="1">
        <v>0</v>
      </c>
      <c r="O19" s="1">
        <f t="shared" si="2"/>
        <v>0.6</v>
      </c>
      <c r="P19" s="5"/>
      <c r="Q19" s="5">
        <f t="shared" si="3"/>
        <v>0</v>
      </c>
      <c r="R19" s="5"/>
      <c r="S19" s="1"/>
      <c r="T19" s="1">
        <f t="shared" si="4"/>
        <v>30</v>
      </c>
      <c r="U19" s="1">
        <f t="shared" si="5"/>
        <v>30</v>
      </c>
      <c r="V19" s="1">
        <v>0.6</v>
      </c>
      <c r="W19" s="1">
        <v>0</v>
      </c>
      <c r="X19" s="1">
        <v>0.6</v>
      </c>
      <c r="Y19" s="1">
        <v>0</v>
      </c>
      <c r="Z19" s="1">
        <v>0.6</v>
      </c>
      <c r="AA19" s="38" t="s">
        <v>138</v>
      </c>
      <c r="AB19" s="1">
        <f t="shared" si="6"/>
        <v>0</v>
      </c>
      <c r="AC19" s="6">
        <v>3</v>
      </c>
      <c r="AD19" s="10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10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53</v>
      </c>
      <c r="B20" s="1" t="s">
        <v>33</v>
      </c>
      <c r="C20" s="1">
        <v>122.1</v>
      </c>
      <c r="D20" s="1">
        <v>103.6</v>
      </c>
      <c r="E20" s="1">
        <v>74</v>
      </c>
      <c r="F20" s="1">
        <v>133.19999999999999</v>
      </c>
      <c r="G20" s="6">
        <v>1</v>
      </c>
      <c r="H20" s="1">
        <v>180</v>
      </c>
      <c r="I20" s="1" t="s">
        <v>34</v>
      </c>
      <c r="J20" s="1">
        <v>78.900000000000006</v>
      </c>
      <c r="K20" s="1">
        <f t="shared" si="1"/>
        <v>-4.9000000000000057</v>
      </c>
      <c r="L20" s="1"/>
      <c r="M20" s="1"/>
      <c r="N20" s="1">
        <v>0</v>
      </c>
      <c r="O20" s="1">
        <f t="shared" si="2"/>
        <v>14.8</v>
      </c>
      <c r="P20" s="5">
        <f>16*O20-N20-F20</f>
        <v>103.60000000000002</v>
      </c>
      <c r="Q20" s="5">
        <f t="shared" si="3"/>
        <v>103.60000000000001</v>
      </c>
      <c r="R20" s="5"/>
      <c r="S20" s="1"/>
      <c r="T20" s="1">
        <f t="shared" si="4"/>
        <v>16</v>
      </c>
      <c r="U20" s="1">
        <f t="shared" si="5"/>
        <v>8.9999999999999982</v>
      </c>
      <c r="V20" s="1">
        <v>11.84</v>
      </c>
      <c r="W20" s="1">
        <v>18.260000000000002</v>
      </c>
      <c r="X20" s="1">
        <v>17.760000000000002</v>
      </c>
      <c r="Y20" s="1">
        <v>21.4</v>
      </c>
      <c r="Z20" s="1">
        <v>18.5</v>
      </c>
      <c r="AA20" s="1"/>
      <c r="AB20" s="1">
        <f t="shared" si="6"/>
        <v>103.60000000000002</v>
      </c>
      <c r="AC20" s="6">
        <v>3.7</v>
      </c>
      <c r="AD20" s="10">
        <f t="shared" si="7"/>
        <v>28</v>
      </c>
      <c r="AE20" s="1">
        <f t="shared" si="8"/>
        <v>103.60000000000001</v>
      </c>
      <c r="AF20" s="1">
        <f>VLOOKUP(A20,[1]Sheet!$A:$AG,32,0)</f>
        <v>14</v>
      </c>
      <c r="AG20" s="1">
        <f>VLOOKUP(A20,[1]Sheet!$A:$AG,33,0)</f>
        <v>126</v>
      </c>
      <c r="AH20" s="10">
        <f t="shared" si="9"/>
        <v>0.22222222222222221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54</v>
      </c>
      <c r="B21" s="1" t="s">
        <v>37</v>
      </c>
      <c r="C21" s="1">
        <v>108</v>
      </c>
      <c r="D21" s="1"/>
      <c r="E21" s="1">
        <v>18.2</v>
      </c>
      <c r="F21" s="1">
        <v>79.8</v>
      </c>
      <c r="G21" s="6">
        <v>0.3</v>
      </c>
      <c r="H21" s="1">
        <v>180</v>
      </c>
      <c r="I21" s="1" t="s">
        <v>55</v>
      </c>
      <c r="J21" s="1">
        <v>18.2</v>
      </c>
      <c r="K21" s="1">
        <f t="shared" si="1"/>
        <v>0</v>
      </c>
      <c r="L21" s="1"/>
      <c r="M21" s="1"/>
      <c r="N21" s="1">
        <v>0</v>
      </c>
      <c r="O21" s="1">
        <f t="shared" si="2"/>
        <v>3.6399999999999997</v>
      </c>
      <c r="P21" s="5"/>
      <c r="Q21" s="5">
        <f t="shared" si="3"/>
        <v>0</v>
      </c>
      <c r="R21" s="5"/>
      <c r="S21" s="1"/>
      <c r="T21" s="1">
        <f t="shared" si="4"/>
        <v>21.923076923076923</v>
      </c>
      <c r="U21" s="1">
        <f t="shared" si="5"/>
        <v>21.923076923076923</v>
      </c>
      <c r="V21" s="1">
        <v>3</v>
      </c>
      <c r="W21" s="1">
        <v>2.6</v>
      </c>
      <c r="X21" s="1">
        <v>0</v>
      </c>
      <c r="Y21" s="1">
        <v>8</v>
      </c>
      <c r="Z21" s="1">
        <v>2.4</v>
      </c>
      <c r="AA21" s="24" t="s">
        <v>35</v>
      </c>
      <c r="AB21" s="1">
        <f t="shared" si="6"/>
        <v>0</v>
      </c>
      <c r="AC21" s="6">
        <v>9</v>
      </c>
      <c r="AD21" s="10">
        <f t="shared" si="7"/>
        <v>0</v>
      </c>
      <c r="AE21" s="1">
        <f t="shared" si="8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56</v>
      </c>
      <c r="B22" s="1" t="s">
        <v>33</v>
      </c>
      <c r="C22" s="1">
        <v>99</v>
      </c>
      <c r="D22" s="1"/>
      <c r="E22" s="1">
        <v>33</v>
      </c>
      <c r="F22" s="1">
        <v>60.5</v>
      </c>
      <c r="G22" s="6">
        <v>1</v>
      </c>
      <c r="H22" s="1">
        <v>180</v>
      </c>
      <c r="I22" s="1" t="s">
        <v>34</v>
      </c>
      <c r="J22" s="1">
        <v>31.5</v>
      </c>
      <c r="K22" s="1">
        <f t="shared" ref="K22:K62" si="11">E22-J22</f>
        <v>1.5</v>
      </c>
      <c r="L22" s="1"/>
      <c r="M22" s="1"/>
      <c r="N22" s="1">
        <v>0</v>
      </c>
      <c r="O22" s="1">
        <f t="shared" ref="O22:O62" si="12">E22/5</f>
        <v>6.6</v>
      </c>
      <c r="P22" s="5">
        <f>16*O22-N22-F22</f>
        <v>45.099999999999994</v>
      </c>
      <c r="Q22" s="5">
        <f>AC22*AD22</f>
        <v>66</v>
      </c>
      <c r="R22" s="5"/>
      <c r="S22" s="1"/>
      <c r="T22" s="1">
        <f t="shared" ref="T22:T62" si="13">(F22+N22+Q22)/O22</f>
        <v>19.166666666666668</v>
      </c>
      <c r="U22" s="1">
        <f t="shared" ref="U22:U62" si="14">(F22+N22)/O22</f>
        <v>9.1666666666666679</v>
      </c>
      <c r="V22" s="1">
        <v>5.5</v>
      </c>
      <c r="W22" s="1">
        <v>3.3</v>
      </c>
      <c r="X22" s="1">
        <v>7.7</v>
      </c>
      <c r="Y22" s="1">
        <v>8.74</v>
      </c>
      <c r="Z22" s="1">
        <v>12.1</v>
      </c>
      <c r="AA22" s="24" t="s">
        <v>35</v>
      </c>
      <c r="AB22" s="1">
        <f t="shared" ref="AB22:AB62" si="15">P22*G22</f>
        <v>45.099999999999994</v>
      </c>
      <c r="AC22" s="6">
        <v>5.5</v>
      </c>
      <c r="AD22" s="10">
        <f>MROUND(P22,AC22*AF22)/AC22</f>
        <v>12</v>
      </c>
      <c r="AE22" s="1">
        <f>AD22*AC22*G22</f>
        <v>66</v>
      </c>
      <c r="AF22" s="1">
        <f>VLOOKUP(A22,[1]Sheet!$A:$AG,32,0)</f>
        <v>12</v>
      </c>
      <c r="AG22" s="1">
        <f>VLOOKUP(A22,[1]Sheet!$A:$AG,33,0)</f>
        <v>84</v>
      </c>
      <c r="AH22" s="10">
        <f>AD22/AG22</f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57</v>
      </c>
      <c r="B23" s="1" t="s">
        <v>37</v>
      </c>
      <c r="C23" s="1">
        <v>10</v>
      </c>
      <c r="D23" s="1">
        <v>162</v>
      </c>
      <c r="E23" s="1">
        <v>10</v>
      </c>
      <c r="F23" s="1">
        <v>157</v>
      </c>
      <c r="G23" s="6">
        <v>0.3</v>
      </c>
      <c r="H23" s="1">
        <v>180</v>
      </c>
      <c r="I23" s="1" t="s">
        <v>55</v>
      </c>
      <c r="J23" s="1">
        <v>11</v>
      </c>
      <c r="K23" s="1">
        <f t="shared" si="11"/>
        <v>-1</v>
      </c>
      <c r="L23" s="1"/>
      <c r="M23" s="1"/>
      <c r="N23" s="1">
        <v>0</v>
      </c>
      <c r="O23" s="1">
        <f t="shared" si="12"/>
        <v>2</v>
      </c>
      <c r="P23" s="5"/>
      <c r="Q23" s="5">
        <f>AC23*AD23</f>
        <v>0</v>
      </c>
      <c r="R23" s="5"/>
      <c r="S23" s="1"/>
      <c r="T23" s="1">
        <f t="shared" si="13"/>
        <v>78.5</v>
      </c>
      <c r="U23" s="1">
        <f t="shared" si="14"/>
        <v>78.5</v>
      </c>
      <c r="V23" s="1">
        <v>4.4000000000000004</v>
      </c>
      <c r="W23" s="1">
        <v>10.4</v>
      </c>
      <c r="X23" s="1">
        <v>5.8</v>
      </c>
      <c r="Y23" s="1">
        <v>7.6</v>
      </c>
      <c r="Z23" s="1">
        <v>6.4</v>
      </c>
      <c r="AA23" s="1"/>
      <c r="AB23" s="1">
        <f t="shared" si="15"/>
        <v>0</v>
      </c>
      <c r="AC23" s="6">
        <v>9</v>
      </c>
      <c r="AD23" s="10">
        <f>MROUND(P23,AC23*AF23)/AC23</f>
        <v>0</v>
      </c>
      <c r="AE23" s="1">
        <f>AD23*AC23*G23</f>
        <v>0</v>
      </c>
      <c r="AF23" s="1">
        <f>VLOOKUP(A23,[1]Sheet!$A:$AG,32,0)</f>
        <v>18</v>
      </c>
      <c r="AG23" s="1">
        <f>VLOOKUP(A23,[1]Sheet!$A:$AG,33,0)</f>
        <v>234</v>
      </c>
      <c r="AH23" s="10">
        <f>AD23/AG23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58</v>
      </c>
      <c r="B24" s="1" t="s">
        <v>37</v>
      </c>
      <c r="C24" s="1">
        <v>134</v>
      </c>
      <c r="D24" s="1">
        <v>1</v>
      </c>
      <c r="E24" s="1">
        <v>6</v>
      </c>
      <c r="F24" s="1">
        <v>124</v>
      </c>
      <c r="G24" s="6">
        <v>0.3</v>
      </c>
      <c r="H24" s="1">
        <v>180</v>
      </c>
      <c r="I24" s="1" t="s">
        <v>55</v>
      </c>
      <c r="J24" s="1">
        <v>6</v>
      </c>
      <c r="K24" s="1">
        <f t="shared" si="11"/>
        <v>0</v>
      </c>
      <c r="L24" s="1"/>
      <c r="M24" s="1"/>
      <c r="N24" s="1">
        <v>0</v>
      </c>
      <c r="O24" s="1">
        <f t="shared" si="12"/>
        <v>1.2</v>
      </c>
      <c r="P24" s="5"/>
      <c r="Q24" s="5">
        <f>AC24*AD24</f>
        <v>0</v>
      </c>
      <c r="R24" s="5"/>
      <c r="S24" s="1"/>
      <c r="T24" s="1">
        <f t="shared" si="13"/>
        <v>103.33333333333334</v>
      </c>
      <c r="U24" s="1">
        <f t="shared" si="14"/>
        <v>103.33333333333334</v>
      </c>
      <c r="V24" s="1">
        <v>3.2</v>
      </c>
      <c r="W24" s="1">
        <v>3.4</v>
      </c>
      <c r="X24" s="1">
        <v>2</v>
      </c>
      <c r="Y24" s="1">
        <v>8</v>
      </c>
      <c r="Z24" s="1">
        <v>3.4</v>
      </c>
      <c r="AA24" s="39" t="s">
        <v>139</v>
      </c>
      <c r="AB24" s="1">
        <f t="shared" si="15"/>
        <v>0</v>
      </c>
      <c r="AC24" s="6">
        <v>9</v>
      </c>
      <c r="AD24" s="10">
        <f>MROUND(P24,AC24*AF24)/AC24</f>
        <v>0</v>
      </c>
      <c r="AE24" s="1">
        <f>AD24*AC24*G24</f>
        <v>0</v>
      </c>
      <c r="AF24" s="1">
        <f>VLOOKUP(A24,[1]Sheet!$A:$AG,32,0)</f>
        <v>18</v>
      </c>
      <c r="AG24" s="1">
        <f>VLOOKUP(A24,[1]Sheet!$A:$AG,33,0)</f>
        <v>234</v>
      </c>
      <c r="AH24" s="10">
        <f>AD24/AG24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25" t="s">
        <v>59</v>
      </c>
      <c r="B25" s="25" t="s">
        <v>33</v>
      </c>
      <c r="C25" s="25"/>
      <c r="D25" s="25"/>
      <c r="E25" s="25"/>
      <c r="F25" s="25"/>
      <c r="G25" s="26">
        <v>0</v>
      </c>
      <c r="H25" s="25">
        <v>180</v>
      </c>
      <c r="I25" s="25" t="s">
        <v>34</v>
      </c>
      <c r="J25" s="25"/>
      <c r="K25" s="25">
        <f t="shared" si="11"/>
        <v>0</v>
      </c>
      <c r="L25" s="25"/>
      <c r="M25" s="25"/>
      <c r="N25" s="25"/>
      <c r="O25" s="25">
        <f t="shared" si="12"/>
        <v>0</v>
      </c>
      <c r="P25" s="27"/>
      <c r="Q25" s="27"/>
      <c r="R25" s="27"/>
      <c r="S25" s="25"/>
      <c r="T25" s="25" t="e">
        <f t="shared" si="13"/>
        <v>#DIV/0!</v>
      </c>
      <c r="U25" s="25" t="e">
        <f t="shared" si="14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 t="s">
        <v>60</v>
      </c>
      <c r="AB25" s="25">
        <f t="shared" si="15"/>
        <v>0</v>
      </c>
      <c r="AC25" s="26">
        <v>3</v>
      </c>
      <c r="AD25" s="28"/>
      <c r="AE25" s="25"/>
      <c r="AF25" s="25">
        <f>VLOOKUP(A25,[1]Sheet!$A:$AG,32,0)</f>
        <v>14</v>
      </c>
      <c r="AG25" s="25">
        <f>VLOOKUP(A25,[1]Sheet!$A:$AG,33,0)</f>
        <v>126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61</v>
      </c>
      <c r="B26" s="1" t="s">
        <v>37</v>
      </c>
      <c r="C26" s="1">
        <v>785</v>
      </c>
      <c r="D26" s="1">
        <v>4</v>
      </c>
      <c r="E26" s="1">
        <v>360</v>
      </c>
      <c r="F26" s="1">
        <v>374</v>
      </c>
      <c r="G26" s="6">
        <v>0.25</v>
      </c>
      <c r="H26" s="1">
        <v>180</v>
      </c>
      <c r="I26" s="1" t="s">
        <v>34</v>
      </c>
      <c r="J26" s="1">
        <v>357</v>
      </c>
      <c r="K26" s="1">
        <f t="shared" si="11"/>
        <v>3</v>
      </c>
      <c r="L26" s="1"/>
      <c r="M26" s="1"/>
      <c r="N26" s="1">
        <v>84</v>
      </c>
      <c r="O26" s="1">
        <f t="shared" si="12"/>
        <v>72</v>
      </c>
      <c r="P26" s="5">
        <f t="shared" ref="P26:P29" si="16">16*O26-N26-F26</f>
        <v>694</v>
      </c>
      <c r="Q26" s="5">
        <f>AC26*AD26</f>
        <v>672</v>
      </c>
      <c r="R26" s="5"/>
      <c r="S26" s="1"/>
      <c r="T26" s="1">
        <f t="shared" si="13"/>
        <v>15.694444444444445</v>
      </c>
      <c r="U26" s="1">
        <f t="shared" si="14"/>
        <v>6.3611111111111107</v>
      </c>
      <c r="V26" s="1">
        <v>53.2</v>
      </c>
      <c r="W26" s="1">
        <v>50.6</v>
      </c>
      <c r="X26" s="1">
        <v>80.599999999999994</v>
      </c>
      <c r="Y26" s="1">
        <v>93.8</v>
      </c>
      <c r="Z26" s="1">
        <v>65.400000000000006</v>
      </c>
      <c r="AA26" s="1" t="s">
        <v>41</v>
      </c>
      <c r="AB26" s="1">
        <f t="shared" si="15"/>
        <v>173.5</v>
      </c>
      <c r="AC26" s="6">
        <v>6</v>
      </c>
      <c r="AD26" s="10">
        <f>MROUND(P26,AC26*AF26)/AC26</f>
        <v>112</v>
      </c>
      <c r="AE26" s="1">
        <f>AD26*AC26*G26</f>
        <v>168</v>
      </c>
      <c r="AF26" s="1">
        <f>VLOOKUP(A26,[1]Sheet!$A:$AG,32,0)</f>
        <v>14</v>
      </c>
      <c r="AG26" s="44">
        <v>140</v>
      </c>
      <c r="AH26" s="10">
        <f>AD26/AG26</f>
        <v>0.8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62</v>
      </c>
      <c r="B27" s="1" t="s">
        <v>37</v>
      </c>
      <c r="C27" s="1">
        <v>221</v>
      </c>
      <c r="D27" s="1">
        <v>7</v>
      </c>
      <c r="E27" s="1">
        <v>131</v>
      </c>
      <c r="F27" s="1">
        <v>76</v>
      </c>
      <c r="G27" s="6">
        <v>0.25</v>
      </c>
      <c r="H27" s="1">
        <v>180</v>
      </c>
      <c r="I27" s="1" t="s">
        <v>34</v>
      </c>
      <c r="J27" s="1">
        <v>131</v>
      </c>
      <c r="K27" s="1">
        <f t="shared" si="11"/>
        <v>0</v>
      </c>
      <c r="L27" s="1"/>
      <c r="M27" s="1"/>
      <c r="N27" s="1">
        <v>168</v>
      </c>
      <c r="O27" s="1">
        <f t="shared" si="12"/>
        <v>26.2</v>
      </c>
      <c r="P27" s="5">
        <f t="shared" si="16"/>
        <v>175.2</v>
      </c>
      <c r="Q27" s="5">
        <f>AC27*AD27</f>
        <v>168</v>
      </c>
      <c r="R27" s="5"/>
      <c r="S27" s="1"/>
      <c r="T27" s="1">
        <f t="shared" si="13"/>
        <v>15.725190839694656</v>
      </c>
      <c r="U27" s="1">
        <f t="shared" si="14"/>
        <v>9.3129770992366421</v>
      </c>
      <c r="V27" s="1">
        <v>26</v>
      </c>
      <c r="W27" s="1">
        <v>22</v>
      </c>
      <c r="X27" s="1">
        <v>29</v>
      </c>
      <c r="Y27" s="1">
        <v>34.6</v>
      </c>
      <c r="Z27" s="1">
        <v>33.6</v>
      </c>
      <c r="AA27" s="1" t="s">
        <v>41</v>
      </c>
      <c r="AB27" s="1">
        <f t="shared" si="15"/>
        <v>43.8</v>
      </c>
      <c r="AC27" s="6">
        <v>6</v>
      </c>
      <c r="AD27" s="10">
        <f>MROUND(P27,AC27*AF27)/AC27</f>
        <v>28</v>
      </c>
      <c r="AE27" s="1">
        <f>AD27*AC27*G27</f>
        <v>42</v>
      </c>
      <c r="AF27" s="1">
        <f>VLOOKUP(A27,[1]Sheet!$A:$AG,32,0)</f>
        <v>14</v>
      </c>
      <c r="AG27" s="44">
        <v>140</v>
      </c>
      <c r="AH27" s="10">
        <f>AD27/AG27</f>
        <v>0.2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63</v>
      </c>
      <c r="B28" s="1" t="s">
        <v>37</v>
      </c>
      <c r="C28" s="1">
        <v>123</v>
      </c>
      <c r="D28" s="1">
        <v>168</v>
      </c>
      <c r="E28" s="1">
        <v>111</v>
      </c>
      <c r="F28" s="1">
        <v>159</v>
      </c>
      <c r="G28" s="6">
        <v>0.25</v>
      </c>
      <c r="H28" s="1">
        <v>180</v>
      </c>
      <c r="I28" s="1" t="s">
        <v>34</v>
      </c>
      <c r="J28" s="1">
        <v>126</v>
      </c>
      <c r="K28" s="1">
        <f t="shared" si="11"/>
        <v>-15</v>
      </c>
      <c r="L28" s="1"/>
      <c r="M28" s="1"/>
      <c r="N28" s="1">
        <v>0</v>
      </c>
      <c r="O28" s="1">
        <f t="shared" si="12"/>
        <v>22.2</v>
      </c>
      <c r="P28" s="5">
        <f>17*O28-N28-F28</f>
        <v>218.39999999999998</v>
      </c>
      <c r="Q28" s="5">
        <f>AC28*AD28</f>
        <v>252</v>
      </c>
      <c r="R28" s="5"/>
      <c r="S28" s="1"/>
      <c r="T28" s="1">
        <f t="shared" si="13"/>
        <v>18.513513513513516</v>
      </c>
      <c r="U28" s="1">
        <f t="shared" si="14"/>
        <v>7.1621621621621623</v>
      </c>
      <c r="V28" s="1">
        <v>16.2</v>
      </c>
      <c r="W28" s="1">
        <v>25.2</v>
      </c>
      <c r="X28" s="1">
        <v>20.6</v>
      </c>
      <c r="Y28" s="1">
        <v>26.8</v>
      </c>
      <c r="Z28" s="1">
        <v>22.8</v>
      </c>
      <c r="AA28" s="1" t="s">
        <v>41</v>
      </c>
      <c r="AB28" s="1">
        <f t="shared" si="15"/>
        <v>54.599999999999994</v>
      </c>
      <c r="AC28" s="6">
        <v>6</v>
      </c>
      <c r="AD28" s="10">
        <f>MROUND(P28,AC28*AF28)/AC28</f>
        <v>42</v>
      </c>
      <c r="AE28" s="1">
        <f>AD28*AC28*G28</f>
        <v>63</v>
      </c>
      <c r="AF28" s="1">
        <f>VLOOKUP(A28,[1]Sheet!$A:$AG,32,0)</f>
        <v>14</v>
      </c>
      <c r="AG28" s="44">
        <v>140</v>
      </c>
      <c r="AH28" s="10">
        <f>AD28/AG28</f>
        <v>0.3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64</v>
      </c>
      <c r="B29" s="1" t="s">
        <v>33</v>
      </c>
      <c r="C29" s="1">
        <v>384</v>
      </c>
      <c r="D29" s="1"/>
      <c r="E29" s="1">
        <v>239</v>
      </c>
      <c r="F29" s="1">
        <v>114</v>
      </c>
      <c r="G29" s="6">
        <v>1</v>
      </c>
      <c r="H29" s="1">
        <v>180</v>
      </c>
      <c r="I29" s="1" t="s">
        <v>34</v>
      </c>
      <c r="J29" s="1">
        <v>239</v>
      </c>
      <c r="K29" s="1">
        <f t="shared" si="11"/>
        <v>0</v>
      </c>
      <c r="L29" s="1"/>
      <c r="M29" s="1"/>
      <c r="N29" s="1">
        <v>288</v>
      </c>
      <c r="O29" s="1">
        <f t="shared" si="12"/>
        <v>47.8</v>
      </c>
      <c r="P29" s="5">
        <f t="shared" si="16"/>
        <v>362.79999999999995</v>
      </c>
      <c r="Q29" s="5">
        <f>AC29*AD29</f>
        <v>360</v>
      </c>
      <c r="R29" s="5"/>
      <c r="S29" s="1"/>
      <c r="T29" s="1">
        <f t="shared" si="13"/>
        <v>15.94142259414226</v>
      </c>
      <c r="U29" s="1">
        <f t="shared" si="14"/>
        <v>8.4100418410041851</v>
      </c>
      <c r="V29" s="1">
        <v>45.6</v>
      </c>
      <c r="W29" s="1">
        <v>39.6</v>
      </c>
      <c r="X29" s="1">
        <v>54</v>
      </c>
      <c r="Y29" s="1">
        <v>37.200000000000003</v>
      </c>
      <c r="Z29" s="1">
        <v>42</v>
      </c>
      <c r="AA29" s="1"/>
      <c r="AB29" s="1">
        <f t="shared" si="15"/>
        <v>362.79999999999995</v>
      </c>
      <c r="AC29" s="6">
        <v>6</v>
      </c>
      <c r="AD29" s="10">
        <f>MROUND(P29,AC29*AF29)/AC29</f>
        <v>60</v>
      </c>
      <c r="AE29" s="1">
        <f>AD29*AC29*G29</f>
        <v>360</v>
      </c>
      <c r="AF29" s="1">
        <f>VLOOKUP(A29,[1]Sheet!$A:$AG,32,0)</f>
        <v>12</v>
      </c>
      <c r="AG29" s="1">
        <f>VLOOKUP(A29,[1]Sheet!$A:$AG,33,0)</f>
        <v>84</v>
      </c>
      <c r="AH29" s="10">
        <f>AD29/AG29</f>
        <v>0.7142857142857143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65</v>
      </c>
      <c r="B30" s="1" t="s">
        <v>37</v>
      </c>
      <c r="C30" s="1">
        <v>282</v>
      </c>
      <c r="D30" s="1"/>
      <c r="E30" s="1">
        <v>157</v>
      </c>
      <c r="F30" s="1">
        <v>85</v>
      </c>
      <c r="G30" s="6">
        <v>0.25</v>
      </c>
      <c r="H30" s="1">
        <v>365</v>
      </c>
      <c r="I30" s="1" t="s">
        <v>34</v>
      </c>
      <c r="J30" s="1">
        <v>157</v>
      </c>
      <c r="K30" s="1">
        <f t="shared" si="11"/>
        <v>0</v>
      </c>
      <c r="L30" s="1"/>
      <c r="M30" s="1"/>
      <c r="N30" s="1">
        <v>168</v>
      </c>
      <c r="O30" s="1">
        <f t="shared" si="12"/>
        <v>31.4</v>
      </c>
      <c r="P30" s="5">
        <f>17*O30-N30-F30</f>
        <v>280.79999999999995</v>
      </c>
      <c r="Q30" s="5">
        <f>AC30*AD30</f>
        <v>336</v>
      </c>
      <c r="R30" s="5"/>
      <c r="S30" s="1"/>
      <c r="T30" s="1">
        <f t="shared" si="13"/>
        <v>18.757961783439491</v>
      </c>
      <c r="U30" s="1">
        <f t="shared" si="14"/>
        <v>8.0573248407643323</v>
      </c>
      <c r="V30" s="1">
        <v>32</v>
      </c>
      <c r="W30" s="1">
        <v>26.2</v>
      </c>
      <c r="X30" s="1">
        <v>28.4</v>
      </c>
      <c r="Y30" s="1">
        <v>29.6</v>
      </c>
      <c r="Z30" s="1">
        <v>34.799999999999997</v>
      </c>
      <c r="AA30" s="1" t="s">
        <v>41</v>
      </c>
      <c r="AB30" s="1">
        <f t="shared" si="15"/>
        <v>70.199999999999989</v>
      </c>
      <c r="AC30" s="6">
        <v>12</v>
      </c>
      <c r="AD30" s="10">
        <f>MROUND(P30,AC30*AF30)/AC30</f>
        <v>28</v>
      </c>
      <c r="AE30" s="1">
        <f>AD30*AC30*G30</f>
        <v>84</v>
      </c>
      <c r="AF30" s="1">
        <f>VLOOKUP(A30,[1]Sheet!$A:$AG,32,0)</f>
        <v>14</v>
      </c>
      <c r="AG30" s="1">
        <f>VLOOKUP(A30,[1]Sheet!$A:$AG,33,0)</f>
        <v>70</v>
      </c>
      <c r="AH30" s="10">
        <f>AD30/AG30</f>
        <v>0.4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9" t="s">
        <v>66</v>
      </c>
      <c r="B31" s="19" t="s">
        <v>37</v>
      </c>
      <c r="C31" s="19">
        <v>454</v>
      </c>
      <c r="D31" s="23">
        <v>181</v>
      </c>
      <c r="E31" s="29">
        <v>260</v>
      </c>
      <c r="F31" s="29">
        <v>308</v>
      </c>
      <c r="G31" s="20">
        <v>0</v>
      </c>
      <c r="H31" s="19" t="e">
        <v>#N/A</v>
      </c>
      <c r="I31" s="19" t="s">
        <v>67</v>
      </c>
      <c r="J31" s="19">
        <v>258</v>
      </c>
      <c r="K31" s="19">
        <f t="shared" si="11"/>
        <v>2</v>
      </c>
      <c r="L31" s="19"/>
      <c r="M31" s="19"/>
      <c r="N31" s="19"/>
      <c r="O31" s="19">
        <f t="shared" si="12"/>
        <v>52</v>
      </c>
      <c r="P31" s="21"/>
      <c r="Q31" s="21"/>
      <c r="R31" s="21"/>
      <c r="S31" s="19"/>
      <c r="T31" s="19">
        <f t="shared" si="13"/>
        <v>5.9230769230769234</v>
      </c>
      <c r="U31" s="19">
        <f t="shared" si="14"/>
        <v>5.9230769230769234</v>
      </c>
      <c r="V31" s="19">
        <v>44</v>
      </c>
      <c r="W31" s="19">
        <v>49.6</v>
      </c>
      <c r="X31" s="19">
        <v>52.4</v>
      </c>
      <c r="Y31" s="19">
        <v>63</v>
      </c>
      <c r="Z31" s="19">
        <v>43.4</v>
      </c>
      <c r="AA31" s="23" t="s">
        <v>68</v>
      </c>
      <c r="AB31" s="19">
        <f t="shared" si="15"/>
        <v>0</v>
      </c>
      <c r="AC31" s="20">
        <v>0</v>
      </c>
      <c r="AD31" s="22"/>
      <c r="AE31" s="19"/>
      <c r="AF31" s="19"/>
      <c r="AG31" s="19"/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30" t="s">
        <v>69</v>
      </c>
      <c r="B32" s="1" t="s">
        <v>37</v>
      </c>
      <c r="C32" s="1"/>
      <c r="D32" s="1"/>
      <c r="E32" s="29">
        <f>E31</f>
        <v>260</v>
      </c>
      <c r="F32" s="29">
        <f>F31</f>
        <v>308</v>
      </c>
      <c r="G32" s="6">
        <v>0.25</v>
      </c>
      <c r="H32" s="1">
        <v>365</v>
      </c>
      <c r="I32" s="1" t="s">
        <v>34</v>
      </c>
      <c r="J32" s="1"/>
      <c r="K32" s="1">
        <f t="shared" si="11"/>
        <v>260</v>
      </c>
      <c r="L32" s="1"/>
      <c r="M32" s="1"/>
      <c r="N32" s="1">
        <v>168</v>
      </c>
      <c r="O32" s="1">
        <f t="shared" si="12"/>
        <v>52</v>
      </c>
      <c r="P32" s="5">
        <f t="shared" ref="P32" si="17">16*O32-N32-F32</f>
        <v>356</v>
      </c>
      <c r="Q32" s="5">
        <f>AC32*AD32</f>
        <v>336</v>
      </c>
      <c r="R32" s="5"/>
      <c r="S32" s="1"/>
      <c r="T32" s="1">
        <f t="shared" si="13"/>
        <v>15.615384615384615</v>
      </c>
      <c r="U32" s="1">
        <f t="shared" si="14"/>
        <v>9.1538461538461533</v>
      </c>
      <c r="V32" s="1">
        <v>44</v>
      </c>
      <c r="W32" s="1">
        <v>49.6</v>
      </c>
      <c r="X32" s="1">
        <v>52.4</v>
      </c>
      <c r="Y32" s="1">
        <v>63</v>
      </c>
      <c r="Z32" s="1">
        <v>43.4</v>
      </c>
      <c r="AA32" s="1" t="s">
        <v>70</v>
      </c>
      <c r="AB32" s="1">
        <f t="shared" si="15"/>
        <v>89</v>
      </c>
      <c r="AC32" s="6">
        <v>12</v>
      </c>
      <c r="AD32" s="10">
        <f>MROUND(P32,AC32*AF32)/AC32</f>
        <v>28</v>
      </c>
      <c r="AE32" s="1">
        <f>AD32*AC32*G32</f>
        <v>84</v>
      </c>
      <c r="AF32" s="1">
        <f>VLOOKUP(A32,[1]Sheet!$A:$AG,32,0)</f>
        <v>14</v>
      </c>
      <c r="AG32" s="1">
        <f>VLOOKUP(A32,[1]Sheet!$A:$AG,33,0)</f>
        <v>70</v>
      </c>
      <c r="AH32" s="10">
        <f>AD32/AG32</f>
        <v>0.4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71</v>
      </c>
      <c r="B33" s="1" t="s">
        <v>37</v>
      </c>
      <c r="C33" s="1">
        <v>370</v>
      </c>
      <c r="D33" s="1">
        <v>168</v>
      </c>
      <c r="E33" s="1">
        <v>244</v>
      </c>
      <c r="F33" s="1">
        <v>233</v>
      </c>
      <c r="G33" s="6">
        <v>0.25</v>
      </c>
      <c r="H33" s="1">
        <v>180</v>
      </c>
      <c r="I33" s="1" t="s">
        <v>34</v>
      </c>
      <c r="J33" s="1">
        <v>242</v>
      </c>
      <c r="K33" s="1">
        <f t="shared" si="11"/>
        <v>2</v>
      </c>
      <c r="L33" s="1"/>
      <c r="M33" s="1"/>
      <c r="N33" s="1">
        <v>0</v>
      </c>
      <c r="O33" s="1">
        <f t="shared" si="12"/>
        <v>48.8</v>
      </c>
      <c r="P33" s="5">
        <f>17*O33-N33-F33</f>
        <v>596.59999999999991</v>
      </c>
      <c r="Q33" s="5">
        <f>AC33*AD33</f>
        <v>672</v>
      </c>
      <c r="R33" s="5"/>
      <c r="S33" s="1"/>
      <c r="T33" s="1">
        <f t="shared" si="13"/>
        <v>18.545081967213115</v>
      </c>
      <c r="U33" s="1">
        <f t="shared" si="14"/>
        <v>4.7745901639344268</v>
      </c>
      <c r="V33" s="1">
        <v>34.6</v>
      </c>
      <c r="W33" s="1">
        <v>39.200000000000003</v>
      </c>
      <c r="X33" s="1">
        <v>42.6</v>
      </c>
      <c r="Y33" s="1">
        <v>54.4</v>
      </c>
      <c r="Z33" s="1">
        <v>36.200000000000003</v>
      </c>
      <c r="AA33" s="1" t="s">
        <v>41</v>
      </c>
      <c r="AB33" s="1">
        <f t="shared" si="15"/>
        <v>149.14999999999998</v>
      </c>
      <c r="AC33" s="6">
        <v>12</v>
      </c>
      <c r="AD33" s="10">
        <f>MROUND(P33,AC33*AF33)/AC33</f>
        <v>56</v>
      </c>
      <c r="AE33" s="1">
        <f>AD33*AC33*G33</f>
        <v>168</v>
      </c>
      <c r="AF33" s="1">
        <f>VLOOKUP(A33,[1]Sheet!$A:$AG,32,0)</f>
        <v>14</v>
      </c>
      <c r="AG33" s="1">
        <f>VLOOKUP(A33,[1]Sheet!$A:$AG,33,0)</f>
        <v>70</v>
      </c>
      <c r="AH33" s="10">
        <f>AD33/AG33</f>
        <v>0.8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72</v>
      </c>
      <c r="B34" s="1" t="s">
        <v>37</v>
      </c>
      <c r="C34" s="1">
        <v>52</v>
      </c>
      <c r="D34" s="1">
        <v>168</v>
      </c>
      <c r="E34" s="1">
        <v>40</v>
      </c>
      <c r="F34" s="1">
        <v>164</v>
      </c>
      <c r="G34" s="6">
        <v>0.25</v>
      </c>
      <c r="H34" s="1">
        <v>180</v>
      </c>
      <c r="I34" s="1" t="s">
        <v>34</v>
      </c>
      <c r="J34" s="1">
        <v>40</v>
      </c>
      <c r="K34" s="1">
        <f t="shared" si="11"/>
        <v>0</v>
      </c>
      <c r="L34" s="1"/>
      <c r="M34" s="1"/>
      <c r="N34" s="1">
        <v>84</v>
      </c>
      <c r="O34" s="1">
        <f t="shared" si="12"/>
        <v>8</v>
      </c>
      <c r="P34" s="5"/>
      <c r="Q34" s="5">
        <f>AC34*AD34</f>
        <v>0</v>
      </c>
      <c r="R34" s="5"/>
      <c r="S34" s="1"/>
      <c r="T34" s="1">
        <f t="shared" si="13"/>
        <v>31</v>
      </c>
      <c r="U34" s="1">
        <f t="shared" si="14"/>
        <v>31</v>
      </c>
      <c r="V34" s="1">
        <v>18.2</v>
      </c>
      <c r="W34" s="1">
        <v>19.399999999999999</v>
      </c>
      <c r="X34" s="1">
        <v>14.6</v>
      </c>
      <c r="Y34" s="1">
        <v>10.199999999999999</v>
      </c>
      <c r="Z34" s="1">
        <v>16.8</v>
      </c>
      <c r="AA34" s="1" t="s">
        <v>41</v>
      </c>
      <c r="AB34" s="1">
        <f t="shared" si="15"/>
        <v>0</v>
      </c>
      <c r="AC34" s="6">
        <v>6</v>
      </c>
      <c r="AD34" s="10">
        <f>MROUND(P34,AC34*AF34)/AC34</f>
        <v>0</v>
      </c>
      <c r="AE34" s="1">
        <f>AD34*AC34*G34</f>
        <v>0</v>
      </c>
      <c r="AF34" s="1">
        <f>VLOOKUP(A34,[1]Sheet!$A:$AG,32,0)</f>
        <v>14</v>
      </c>
      <c r="AG34" s="1">
        <f>VLOOKUP(A34,[1]Sheet!$A:$AG,33,0)</f>
        <v>126</v>
      </c>
      <c r="AH34" s="10">
        <f>AD34/AG34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73</v>
      </c>
      <c r="B35" s="1" t="s">
        <v>37</v>
      </c>
      <c r="C35" s="1">
        <v>373</v>
      </c>
      <c r="D35" s="1"/>
      <c r="E35" s="1">
        <v>116</v>
      </c>
      <c r="F35" s="1">
        <v>229</v>
      </c>
      <c r="G35" s="6">
        <v>0.25</v>
      </c>
      <c r="H35" s="1">
        <v>180</v>
      </c>
      <c r="I35" s="1" t="s">
        <v>34</v>
      </c>
      <c r="J35" s="1">
        <v>116</v>
      </c>
      <c r="K35" s="1">
        <f t="shared" si="11"/>
        <v>0</v>
      </c>
      <c r="L35" s="1"/>
      <c r="M35" s="1"/>
      <c r="N35" s="1">
        <v>0</v>
      </c>
      <c r="O35" s="1">
        <f t="shared" si="12"/>
        <v>23.2</v>
      </c>
      <c r="P35" s="5">
        <f>14*O35-N35-F35</f>
        <v>95.800000000000011</v>
      </c>
      <c r="Q35" s="5">
        <f>AC35*AD35</f>
        <v>168</v>
      </c>
      <c r="R35" s="5"/>
      <c r="S35" s="1"/>
      <c r="T35" s="1">
        <f t="shared" si="13"/>
        <v>17.112068965517242</v>
      </c>
      <c r="U35" s="1">
        <f t="shared" si="14"/>
        <v>9.8706896551724146</v>
      </c>
      <c r="V35" s="1">
        <v>17.2</v>
      </c>
      <c r="W35" s="1">
        <v>20.8</v>
      </c>
      <c r="X35" s="1">
        <v>29.2</v>
      </c>
      <c r="Y35" s="1">
        <v>32.799999999999997</v>
      </c>
      <c r="Z35" s="1">
        <v>23.2</v>
      </c>
      <c r="AA35" s="24" t="s">
        <v>39</v>
      </c>
      <c r="AB35" s="1">
        <f t="shared" si="15"/>
        <v>23.950000000000003</v>
      </c>
      <c r="AC35" s="6">
        <v>12</v>
      </c>
      <c r="AD35" s="10">
        <f>MROUND(P35,AC35*AF35)/AC35</f>
        <v>14</v>
      </c>
      <c r="AE35" s="1">
        <f>AD35*AC35*G35</f>
        <v>42</v>
      </c>
      <c r="AF35" s="1">
        <f>VLOOKUP(A35,[1]Sheet!$A:$AG,32,0)</f>
        <v>14</v>
      </c>
      <c r="AG35" s="1">
        <f>VLOOKUP(A35,[1]Sheet!$A:$AG,33,0)</f>
        <v>70</v>
      </c>
      <c r="AH35" s="10">
        <f>AD35/AG35</f>
        <v>0.2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9" t="s">
        <v>74</v>
      </c>
      <c r="B36" s="19" t="s">
        <v>37</v>
      </c>
      <c r="C36" s="19"/>
      <c r="D36" s="19"/>
      <c r="E36" s="19"/>
      <c r="F36" s="19"/>
      <c r="G36" s="20">
        <v>0</v>
      </c>
      <c r="H36" s="19">
        <v>180</v>
      </c>
      <c r="I36" s="31" t="s">
        <v>67</v>
      </c>
      <c r="J36" s="19"/>
      <c r="K36" s="19">
        <f t="shared" si="11"/>
        <v>0</v>
      </c>
      <c r="L36" s="19"/>
      <c r="M36" s="19"/>
      <c r="N36" s="19"/>
      <c r="O36" s="19">
        <f t="shared" si="12"/>
        <v>0</v>
      </c>
      <c r="P36" s="21"/>
      <c r="Q36" s="21"/>
      <c r="R36" s="21"/>
      <c r="S36" s="19"/>
      <c r="T36" s="19" t="e">
        <f t="shared" si="13"/>
        <v>#DIV/0!</v>
      </c>
      <c r="U36" s="19" t="e">
        <f t="shared" si="14"/>
        <v>#DIV/0!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31" t="s">
        <v>131</v>
      </c>
      <c r="AB36" s="19">
        <f t="shared" si="15"/>
        <v>0</v>
      </c>
      <c r="AC36" s="20">
        <v>0</v>
      </c>
      <c r="AD36" s="22"/>
      <c r="AE36" s="19"/>
      <c r="AF36" s="19"/>
      <c r="AG36" s="19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25" t="s">
        <v>75</v>
      </c>
      <c r="B37" s="25" t="s">
        <v>37</v>
      </c>
      <c r="C37" s="25"/>
      <c r="D37" s="25"/>
      <c r="E37" s="25"/>
      <c r="F37" s="25"/>
      <c r="G37" s="26">
        <v>0</v>
      </c>
      <c r="H37" s="25">
        <v>180</v>
      </c>
      <c r="I37" s="25" t="s">
        <v>34</v>
      </c>
      <c r="J37" s="25"/>
      <c r="K37" s="25">
        <f t="shared" si="11"/>
        <v>0</v>
      </c>
      <c r="L37" s="25"/>
      <c r="M37" s="25"/>
      <c r="N37" s="25"/>
      <c r="O37" s="25">
        <f t="shared" si="12"/>
        <v>0</v>
      </c>
      <c r="P37" s="27"/>
      <c r="Q37" s="27"/>
      <c r="R37" s="27"/>
      <c r="S37" s="25"/>
      <c r="T37" s="25" t="e">
        <f t="shared" si="13"/>
        <v>#DIV/0!</v>
      </c>
      <c r="U37" s="25" t="e">
        <f t="shared" si="14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 t="s">
        <v>60</v>
      </c>
      <c r="AB37" s="25">
        <f t="shared" si="15"/>
        <v>0</v>
      </c>
      <c r="AC37" s="26">
        <v>8</v>
      </c>
      <c r="AD37" s="28"/>
      <c r="AE37" s="25"/>
      <c r="AF37" s="25">
        <f>VLOOKUP(A37,[1]Sheet!$A:$AG,32,0)</f>
        <v>12</v>
      </c>
      <c r="AG37" s="25">
        <f>VLOOKUP(A37,[1]Sheet!$A:$AG,33,0)</f>
        <v>84</v>
      </c>
      <c r="AH37" s="1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9" t="s">
        <v>76</v>
      </c>
      <c r="B38" s="19" t="s">
        <v>37</v>
      </c>
      <c r="C38" s="19"/>
      <c r="D38" s="19"/>
      <c r="E38" s="19"/>
      <c r="F38" s="19"/>
      <c r="G38" s="20">
        <v>0</v>
      </c>
      <c r="H38" s="19">
        <v>180</v>
      </c>
      <c r="I38" s="31" t="s">
        <v>67</v>
      </c>
      <c r="J38" s="19"/>
      <c r="K38" s="19">
        <f t="shared" si="11"/>
        <v>0</v>
      </c>
      <c r="L38" s="19"/>
      <c r="M38" s="19"/>
      <c r="N38" s="19"/>
      <c r="O38" s="19">
        <f t="shared" si="12"/>
        <v>0</v>
      </c>
      <c r="P38" s="21"/>
      <c r="Q38" s="21"/>
      <c r="R38" s="21"/>
      <c r="S38" s="19"/>
      <c r="T38" s="19" t="e">
        <f t="shared" si="13"/>
        <v>#DIV/0!</v>
      </c>
      <c r="U38" s="19" t="e">
        <f t="shared" si="14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31" t="s">
        <v>131</v>
      </c>
      <c r="AB38" s="19">
        <f t="shared" si="15"/>
        <v>0</v>
      </c>
      <c r="AC38" s="20">
        <v>0</v>
      </c>
      <c r="AD38" s="22"/>
      <c r="AE38" s="19"/>
      <c r="AF38" s="19"/>
      <c r="AG38" s="19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77</v>
      </c>
      <c r="B39" s="1" t="s">
        <v>37</v>
      </c>
      <c r="C39" s="1">
        <v>268</v>
      </c>
      <c r="D39" s="1"/>
      <c r="E39" s="1">
        <v>127</v>
      </c>
      <c r="F39" s="1">
        <v>111</v>
      </c>
      <c r="G39" s="6">
        <v>0.75</v>
      </c>
      <c r="H39" s="1">
        <v>180</v>
      </c>
      <c r="I39" s="1" t="s">
        <v>34</v>
      </c>
      <c r="J39" s="1">
        <v>129</v>
      </c>
      <c r="K39" s="1">
        <f t="shared" si="11"/>
        <v>-2</v>
      </c>
      <c r="L39" s="1"/>
      <c r="M39" s="1"/>
      <c r="N39" s="1">
        <v>192</v>
      </c>
      <c r="O39" s="1">
        <f t="shared" si="12"/>
        <v>25.4</v>
      </c>
      <c r="P39" s="5">
        <f>16*O39-N39-F39</f>
        <v>103.39999999999998</v>
      </c>
      <c r="Q39" s="5">
        <f>AC39*AD39</f>
        <v>96</v>
      </c>
      <c r="R39" s="5"/>
      <c r="S39" s="1"/>
      <c r="T39" s="1">
        <f t="shared" si="13"/>
        <v>15.708661417322835</v>
      </c>
      <c r="U39" s="1">
        <f t="shared" si="14"/>
        <v>11.929133858267717</v>
      </c>
      <c r="V39" s="1">
        <v>28.2</v>
      </c>
      <c r="W39" s="1">
        <v>20.2</v>
      </c>
      <c r="X39" s="1">
        <v>29</v>
      </c>
      <c r="Y39" s="1">
        <v>30.6</v>
      </c>
      <c r="Z39" s="1">
        <v>9.4</v>
      </c>
      <c r="AA39" s="1" t="s">
        <v>41</v>
      </c>
      <c r="AB39" s="1">
        <f t="shared" si="15"/>
        <v>77.549999999999983</v>
      </c>
      <c r="AC39" s="6">
        <v>8</v>
      </c>
      <c r="AD39" s="10">
        <f>MROUND(P39,AC39*AF39)/AC39</f>
        <v>12</v>
      </c>
      <c r="AE39" s="1">
        <f>AD39*AC39*G39</f>
        <v>72</v>
      </c>
      <c r="AF39" s="1">
        <f>VLOOKUP(A39,[1]Sheet!$A:$AG,32,0)</f>
        <v>12</v>
      </c>
      <c r="AG39" s="1">
        <f>VLOOKUP(A39,[1]Sheet!$A:$AG,33,0)</f>
        <v>84</v>
      </c>
      <c r="AH39" s="10">
        <f>AD39/AG39</f>
        <v>0.14285714285714285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25" t="s">
        <v>78</v>
      </c>
      <c r="B40" s="25" t="s">
        <v>37</v>
      </c>
      <c r="C40" s="25"/>
      <c r="D40" s="25"/>
      <c r="E40" s="25"/>
      <c r="F40" s="25"/>
      <c r="G40" s="26">
        <v>0</v>
      </c>
      <c r="H40" s="25">
        <v>180</v>
      </c>
      <c r="I40" s="25" t="s">
        <v>34</v>
      </c>
      <c r="J40" s="25"/>
      <c r="K40" s="25">
        <f t="shared" si="11"/>
        <v>0</v>
      </c>
      <c r="L40" s="25"/>
      <c r="M40" s="25"/>
      <c r="N40" s="25"/>
      <c r="O40" s="25">
        <f t="shared" si="12"/>
        <v>0</v>
      </c>
      <c r="P40" s="27"/>
      <c r="Q40" s="27"/>
      <c r="R40" s="27"/>
      <c r="S40" s="25"/>
      <c r="T40" s="25" t="e">
        <f t="shared" si="13"/>
        <v>#DIV/0!</v>
      </c>
      <c r="U40" s="25" t="e">
        <f t="shared" si="14"/>
        <v>#DIV/0!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 t="s">
        <v>60</v>
      </c>
      <c r="AB40" s="25">
        <f t="shared" si="15"/>
        <v>0</v>
      </c>
      <c r="AC40" s="26">
        <v>16</v>
      </c>
      <c r="AD40" s="28"/>
      <c r="AE40" s="25"/>
      <c r="AF40" s="25">
        <f>VLOOKUP(A40,[1]Sheet!$A:$AG,32,0)</f>
        <v>12</v>
      </c>
      <c r="AG40" s="25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30" t="s">
        <v>79</v>
      </c>
      <c r="B41" s="1" t="s">
        <v>37</v>
      </c>
      <c r="C41" s="1"/>
      <c r="D41" s="1"/>
      <c r="E41" s="1"/>
      <c r="F41" s="1"/>
      <c r="G41" s="6">
        <v>0.7</v>
      </c>
      <c r="H41" s="1">
        <v>180</v>
      </c>
      <c r="I41" s="1" t="s">
        <v>34</v>
      </c>
      <c r="J41" s="1"/>
      <c r="K41" s="1">
        <f t="shared" si="11"/>
        <v>0</v>
      </c>
      <c r="L41" s="1"/>
      <c r="M41" s="1"/>
      <c r="N41" s="1">
        <v>360</v>
      </c>
      <c r="O41" s="1">
        <f t="shared" si="12"/>
        <v>0</v>
      </c>
      <c r="P41" s="5"/>
      <c r="Q41" s="5">
        <f>AC41*AD41</f>
        <v>0</v>
      </c>
      <c r="R41" s="5"/>
      <c r="S41" s="1"/>
      <c r="T41" s="1" t="e">
        <f t="shared" si="13"/>
        <v>#DIV/0!</v>
      </c>
      <c r="U41" s="1" t="e">
        <f t="shared" si="14"/>
        <v>#DIV/0!</v>
      </c>
      <c r="V41" s="1">
        <v>24</v>
      </c>
      <c r="W41" s="1">
        <v>0</v>
      </c>
      <c r="X41" s="1">
        <v>0</v>
      </c>
      <c r="Y41" s="1">
        <v>0</v>
      </c>
      <c r="Z41" s="1">
        <v>0</v>
      </c>
      <c r="AA41" s="24" t="s">
        <v>47</v>
      </c>
      <c r="AB41" s="1">
        <f t="shared" si="15"/>
        <v>0</v>
      </c>
      <c r="AC41" s="6">
        <v>10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25" t="s">
        <v>80</v>
      </c>
      <c r="B42" s="25" t="s">
        <v>37</v>
      </c>
      <c r="C42" s="25"/>
      <c r="D42" s="25"/>
      <c r="E42" s="25"/>
      <c r="F42" s="25"/>
      <c r="G42" s="26">
        <v>0</v>
      </c>
      <c r="H42" s="25">
        <v>180</v>
      </c>
      <c r="I42" s="25" t="s">
        <v>34</v>
      </c>
      <c r="J42" s="25"/>
      <c r="K42" s="25">
        <f t="shared" si="11"/>
        <v>0</v>
      </c>
      <c r="L42" s="25"/>
      <c r="M42" s="25"/>
      <c r="N42" s="25"/>
      <c r="O42" s="25">
        <f t="shared" si="12"/>
        <v>0</v>
      </c>
      <c r="P42" s="27"/>
      <c r="Q42" s="27"/>
      <c r="R42" s="27"/>
      <c r="S42" s="25"/>
      <c r="T42" s="25" t="e">
        <f t="shared" si="13"/>
        <v>#DIV/0!</v>
      </c>
      <c r="U42" s="25" t="e">
        <f t="shared" si="14"/>
        <v>#DIV/0!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 t="s">
        <v>60</v>
      </c>
      <c r="AB42" s="25">
        <f t="shared" si="15"/>
        <v>0</v>
      </c>
      <c r="AC42" s="26">
        <v>16</v>
      </c>
      <c r="AD42" s="28"/>
      <c r="AE42" s="25"/>
      <c r="AF42" s="25">
        <f>VLOOKUP(A42,[1]Sheet!$A:$AG,32,0)</f>
        <v>12</v>
      </c>
      <c r="AG42" s="25">
        <f>VLOOKUP(A42,[1]Sheet!$A:$AG,33,0)</f>
        <v>84</v>
      </c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81</v>
      </c>
      <c r="B43" s="1" t="s">
        <v>37</v>
      </c>
      <c r="C43" s="1">
        <v>361</v>
      </c>
      <c r="D43" s="1"/>
      <c r="E43" s="1">
        <v>206</v>
      </c>
      <c r="F43" s="1">
        <v>107</v>
      </c>
      <c r="G43" s="6">
        <v>0.9</v>
      </c>
      <c r="H43" s="1">
        <v>180</v>
      </c>
      <c r="I43" s="1" t="s">
        <v>34</v>
      </c>
      <c r="J43" s="1">
        <v>209</v>
      </c>
      <c r="K43" s="1">
        <f t="shared" si="11"/>
        <v>-3</v>
      </c>
      <c r="L43" s="1"/>
      <c r="M43" s="1"/>
      <c r="N43" s="1">
        <v>288</v>
      </c>
      <c r="O43" s="1">
        <f t="shared" si="12"/>
        <v>41.2</v>
      </c>
      <c r="P43" s="5">
        <f>16*O43-N43-F43</f>
        <v>264.20000000000005</v>
      </c>
      <c r="Q43" s="5">
        <f>AC43*AD43</f>
        <v>288</v>
      </c>
      <c r="R43" s="5"/>
      <c r="S43" s="1"/>
      <c r="T43" s="1">
        <f t="shared" si="13"/>
        <v>16.577669902912621</v>
      </c>
      <c r="U43" s="1">
        <f t="shared" si="14"/>
        <v>9.5873786407766985</v>
      </c>
      <c r="V43" s="1">
        <v>45.8</v>
      </c>
      <c r="W43" s="1">
        <v>34.6</v>
      </c>
      <c r="X43" s="1">
        <v>45.2</v>
      </c>
      <c r="Y43" s="1">
        <v>70.2</v>
      </c>
      <c r="Z43" s="1">
        <v>42</v>
      </c>
      <c r="AA43" s="1" t="s">
        <v>41</v>
      </c>
      <c r="AB43" s="1">
        <f t="shared" si="15"/>
        <v>237.78000000000006</v>
      </c>
      <c r="AC43" s="6">
        <v>8</v>
      </c>
      <c r="AD43" s="10">
        <f>MROUND(P43,AC43*AF43)/AC43</f>
        <v>36</v>
      </c>
      <c r="AE43" s="1">
        <f>AD43*AC43*G43</f>
        <v>259.2</v>
      </c>
      <c r="AF43" s="1">
        <f>VLOOKUP(A43,[1]Sheet!$A:$AG,32,0)</f>
        <v>12</v>
      </c>
      <c r="AG43" s="1">
        <f>VLOOKUP(A43,[1]Sheet!$A:$AG,33,0)</f>
        <v>84</v>
      </c>
      <c r="AH43" s="10">
        <f>AD43/AG43</f>
        <v>0.42857142857142855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82</v>
      </c>
      <c r="B44" s="1" t="s">
        <v>37</v>
      </c>
      <c r="C44" s="1">
        <v>360</v>
      </c>
      <c r="D44" s="1">
        <v>96</v>
      </c>
      <c r="E44" s="1">
        <v>193</v>
      </c>
      <c r="F44" s="1">
        <v>225</v>
      </c>
      <c r="G44" s="6">
        <v>0.9</v>
      </c>
      <c r="H44" s="1">
        <v>180</v>
      </c>
      <c r="I44" s="1" t="s">
        <v>34</v>
      </c>
      <c r="J44" s="1">
        <v>200</v>
      </c>
      <c r="K44" s="1">
        <f t="shared" si="11"/>
        <v>-7</v>
      </c>
      <c r="L44" s="1"/>
      <c r="M44" s="1"/>
      <c r="N44" s="1">
        <v>96</v>
      </c>
      <c r="O44" s="1">
        <f t="shared" si="12"/>
        <v>38.6</v>
      </c>
      <c r="P44" s="5">
        <f>16*O44-N44-F44</f>
        <v>296.60000000000002</v>
      </c>
      <c r="Q44" s="5">
        <f>AC44*AD44</f>
        <v>288</v>
      </c>
      <c r="R44" s="5"/>
      <c r="S44" s="1"/>
      <c r="T44" s="1">
        <f t="shared" si="13"/>
        <v>15.777202072538859</v>
      </c>
      <c r="U44" s="1">
        <f t="shared" si="14"/>
        <v>8.3160621761658025</v>
      </c>
      <c r="V44" s="1">
        <v>31.8</v>
      </c>
      <c r="W44" s="1">
        <v>41.2</v>
      </c>
      <c r="X44" s="1">
        <v>34</v>
      </c>
      <c r="Y44" s="1">
        <v>58.8</v>
      </c>
      <c r="Z44" s="1">
        <v>47.6</v>
      </c>
      <c r="AA44" s="1" t="s">
        <v>41</v>
      </c>
      <c r="AB44" s="1">
        <f t="shared" si="15"/>
        <v>266.94000000000005</v>
      </c>
      <c r="AC44" s="6">
        <v>8</v>
      </c>
      <c r="AD44" s="10">
        <f>MROUND(P44,AC44*AF44)/AC44</f>
        <v>36</v>
      </c>
      <c r="AE44" s="1">
        <f>AD44*AC44*G44</f>
        <v>259.2</v>
      </c>
      <c r="AF44" s="1">
        <f>VLOOKUP(A44,[1]Sheet!$A:$AG,32,0)</f>
        <v>12</v>
      </c>
      <c r="AG44" s="1">
        <f>VLOOKUP(A44,[1]Sheet!$A:$AG,33,0)</f>
        <v>84</v>
      </c>
      <c r="AH44" s="10">
        <f>AD44/AG44</f>
        <v>0.42857142857142855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37</v>
      </c>
      <c r="C45" s="1">
        <v>184</v>
      </c>
      <c r="D45" s="1"/>
      <c r="E45" s="1">
        <v>5</v>
      </c>
      <c r="F45" s="1">
        <v>175</v>
      </c>
      <c r="G45" s="6">
        <v>0.4</v>
      </c>
      <c r="H45" s="1">
        <v>180</v>
      </c>
      <c r="I45" s="1" t="s">
        <v>34</v>
      </c>
      <c r="J45" s="1">
        <v>5</v>
      </c>
      <c r="K45" s="1">
        <f t="shared" si="11"/>
        <v>0</v>
      </c>
      <c r="L45" s="1"/>
      <c r="M45" s="1"/>
      <c r="N45" s="1">
        <v>0</v>
      </c>
      <c r="O45" s="1">
        <f t="shared" si="12"/>
        <v>1</v>
      </c>
      <c r="P45" s="5"/>
      <c r="Q45" s="5">
        <f>AC45*AD45</f>
        <v>0</v>
      </c>
      <c r="R45" s="5"/>
      <c r="S45" s="1"/>
      <c r="T45" s="1">
        <f t="shared" si="13"/>
        <v>175</v>
      </c>
      <c r="U45" s="1">
        <f t="shared" si="14"/>
        <v>175</v>
      </c>
      <c r="V45" s="1">
        <v>2.4</v>
      </c>
      <c r="W45" s="1">
        <v>0</v>
      </c>
      <c r="X45" s="1">
        <v>0</v>
      </c>
      <c r="Y45" s="1">
        <v>0</v>
      </c>
      <c r="Z45" s="1">
        <v>0</v>
      </c>
      <c r="AA45" s="24" t="s">
        <v>47</v>
      </c>
      <c r="AB45" s="1">
        <f t="shared" si="15"/>
        <v>0</v>
      </c>
      <c r="AC45" s="6">
        <v>16</v>
      </c>
      <c r="AD45" s="10">
        <f>MROUND(P45,AC45*AF45)/AC45</f>
        <v>0</v>
      </c>
      <c r="AE45" s="1">
        <f>AD45*AC45*G45</f>
        <v>0</v>
      </c>
      <c r="AF45" s="1">
        <f>VLOOKUP(A45,[1]Sheet!$A:$AG,32,0)</f>
        <v>12</v>
      </c>
      <c r="AG45" s="1">
        <f>VLOOKUP(A45,[1]Sheet!$A:$AG,33,0)</f>
        <v>84</v>
      </c>
      <c r="AH45" s="10">
        <f>AD45/AG45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9" t="s">
        <v>85</v>
      </c>
      <c r="B46" s="19" t="s">
        <v>37</v>
      </c>
      <c r="C46" s="19">
        <v>383</v>
      </c>
      <c r="D46" s="19"/>
      <c r="E46" s="19">
        <v>290</v>
      </c>
      <c r="F46" s="19">
        <v>3</v>
      </c>
      <c r="G46" s="20">
        <v>0</v>
      </c>
      <c r="H46" s="19">
        <v>180</v>
      </c>
      <c r="I46" s="19" t="s">
        <v>67</v>
      </c>
      <c r="J46" s="19">
        <v>336</v>
      </c>
      <c r="K46" s="19">
        <f t="shared" si="11"/>
        <v>-46</v>
      </c>
      <c r="L46" s="19"/>
      <c r="M46" s="19"/>
      <c r="N46" s="19"/>
      <c r="O46" s="19">
        <f t="shared" si="12"/>
        <v>58</v>
      </c>
      <c r="P46" s="21"/>
      <c r="Q46" s="21"/>
      <c r="R46" s="21"/>
      <c r="S46" s="19"/>
      <c r="T46" s="19">
        <f t="shared" si="13"/>
        <v>5.1724137931034482E-2</v>
      </c>
      <c r="U46" s="19">
        <f t="shared" si="14"/>
        <v>5.1724137931034482E-2</v>
      </c>
      <c r="V46" s="19">
        <v>69.8</v>
      </c>
      <c r="W46" s="19">
        <v>55.8</v>
      </c>
      <c r="X46" s="19">
        <v>64.400000000000006</v>
      </c>
      <c r="Y46" s="19">
        <v>88</v>
      </c>
      <c r="Z46" s="19">
        <v>71.400000000000006</v>
      </c>
      <c r="AA46" s="19" t="s">
        <v>86</v>
      </c>
      <c r="AB46" s="19">
        <f t="shared" si="15"/>
        <v>0</v>
      </c>
      <c r="AC46" s="20">
        <v>0</v>
      </c>
      <c r="AD46" s="22"/>
      <c r="AE46" s="19"/>
      <c r="AF46" s="19"/>
      <c r="AG46" s="19"/>
      <c r="AH46" s="10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9" t="s">
        <v>87</v>
      </c>
      <c r="B47" s="19" t="s">
        <v>37</v>
      </c>
      <c r="C47" s="19">
        <v>252</v>
      </c>
      <c r="D47" s="19">
        <v>7</v>
      </c>
      <c r="E47" s="19">
        <v>102</v>
      </c>
      <c r="F47" s="19">
        <v>134</v>
      </c>
      <c r="G47" s="20">
        <v>0</v>
      </c>
      <c r="H47" s="19">
        <v>180</v>
      </c>
      <c r="I47" s="19" t="s">
        <v>67</v>
      </c>
      <c r="J47" s="19">
        <v>99</v>
      </c>
      <c r="K47" s="19">
        <f t="shared" si="11"/>
        <v>3</v>
      </c>
      <c r="L47" s="19"/>
      <c r="M47" s="19"/>
      <c r="N47" s="19"/>
      <c r="O47" s="19">
        <f t="shared" si="12"/>
        <v>20.399999999999999</v>
      </c>
      <c r="P47" s="21"/>
      <c r="Q47" s="21"/>
      <c r="R47" s="21"/>
      <c r="S47" s="19"/>
      <c r="T47" s="19">
        <f t="shared" si="13"/>
        <v>6.5686274509803928</v>
      </c>
      <c r="U47" s="19">
        <f t="shared" si="14"/>
        <v>6.5686274509803928</v>
      </c>
      <c r="V47" s="19">
        <v>15.8</v>
      </c>
      <c r="W47" s="19">
        <v>13.8</v>
      </c>
      <c r="X47" s="19">
        <v>17.399999999999999</v>
      </c>
      <c r="Y47" s="19">
        <v>37.799999999999997</v>
      </c>
      <c r="Z47" s="19">
        <v>15.2</v>
      </c>
      <c r="AA47" s="24" t="s">
        <v>88</v>
      </c>
      <c r="AB47" s="19">
        <f t="shared" si="15"/>
        <v>0</v>
      </c>
      <c r="AC47" s="20">
        <v>0</v>
      </c>
      <c r="AD47" s="22"/>
      <c r="AE47" s="19"/>
      <c r="AF47" s="19"/>
      <c r="AG47" s="19"/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89</v>
      </c>
      <c r="B48" s="1" t="s">
        <v>33</v>
      </c>
      <c r="C48" s="1">
        <v>925</v>
      </c>
      <c r="D48" s="1">
        <v>240</v>
      </c>
      <c r="E48" s="1">
        <v>590</v>
      </c>
      <c r="F48" s="1">
        <v>490</v>
      </c>
      <c r="G48" s="6">
        <v>1</v>
      </c>
      <c r="H48" s="1">
        <v>180</v>
      </c>
      <c r="I48" s="1" t="s">
        <v>34</v>
      </c>
      <c r="J48" s="1">
        <v>590</v>
      </c>
      <c r="K48" s="1">
        <f t="shared" si="11"/>
        <v>0</v>
      </c>
      <c r="L48" s="1"/>
      <c r="M48" s="1"/>
      <c r="N48" s="1">
        <v>960</v>
      </c>
      <c r="O48" s="1">
        <f t="shared" si="12"/>
        <v>118</v>
      </c>
      <c r="P48" s="5">
        <f>16*O48-N48-F48</f>
        <v>438</v>
      </c>
      <c r="Q48" s="5">
        <f>AC48*AD48</f>
        <v>420</v>
      </c>
      <c r="R48" s="5"/>
      <c r="S48" s="1"/>
      <c r="T48" s="1">
        <f t="shared" si="13"/>
        <v>15.847457627118644</v>
      </c>
      <c r="U48" s="1">
        <f t="shared" si="14"/>
        <v>12.288135593220339</v>
      </c>
      <c r="V48" s="1">
        <v>126</v>
      </c>
      <c r="W48" s="1">
        <v>111</v>
      </c>
      <c r="X48" s="1">
        <v>140</v>
      </c>
      <c r="Y48" s="1">
        <v>142</v>
      </c>
      <c r="Z48" s="1">
        <v>125</v>
      </c>
      <c r="AA48" s="1"/>
      <c r="AB48" s="1">
        <f t="shared" si="15"/>
        <v>438</v>
      </c>
      <c r="AC48" s="6">
        <v>5</v>
      </c>
      <c r="AD48" s="10">
        <f>MROUND(P48,AC48*AF48)/AC48</f>
        <v>84</v>
      </c>
      <c r="AE48" s="1">
        <f>AD48*AC48*G48</f>
        <v>420</v>
      </c>
      <c r="AF48" s="1">
        <f>VLOOKUP(A48,[1]Sheet!$A:$AG,32,0)</f>
        <v>12</v>
      </c>
      <c r="AG48" s="1">
        <f>VLOOKUP(A48,[1]Sheet!$A:$AG,33,0)</f>
        <v>144</v>
      </c>
      <c r="AH48" s="10">
        <f>AD48/AG48</f>
        <v>0.58333333333333337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90</v>
      </c>
      <c r="B49" s="1" t="s">
        <v>37</v>
      </c>
      <c r="C49" s="1">
        <v>184</v>
      </c>
      <c r="D49" s="1"/>
      <c r="E49" s="1">
        <v>16</v>
      </c>
      <c r="F49" s="1">
        <v>168</v>
      </c>
      <c r="G49" s="6">
        <v>0.4</v>
      </c>
      <c r="H49" s="1">
        <v>180</v>
      </c>
      <c r="I49" s="1" t="s">
        <v>34</v>
      </c>
      <c r="J49" s="1">
        <v>16</v>
      </c>
      <c r="K49" s="1">
        <f t="shared" si="11"/>
        <v>0</v>
      </c>
      <c r="L49" s="1"/>
      <c r="M49" s="1"/>
      <c r="N49" s="1">
        <v>0</v>
      </c>
      <c r="O49" s="1">
        <f t="shared" si="12"/>
        <v>3.2</v>
      </c>
      <c r="P49" s="5"/>
      <c r="Q49" s="5">
        <f>AC49*AD49</f>
        <v>0</v>
      </c>
      <c r="R49" s="5"/>
      <c r="S49" s="1"/>
      <c r="T49" s="1">
        <f t="shared" si="13"/>
        <v>52.5</v>
      </c>
      <c r="U49" s="1">
        <f t="shared" si="14"/>
        <v>52.5</v>
      </c>
      <c r="V49" s="1">
        <v>1.6</v>
      </c>
      <c r="W49" s="1">
        <v>0</v>
      </c>
      <c r="X49" s="1">
        <v>0</v>
      </c>
      <c r="Y49" s="1">
        <v>0</v>
      </c>
      <c r="Z49" s="1">
        <v>0</v>
      </c>
      <c r="AA49" s="24" t="s">
        <v>47</v>
      </c>
      <c r="AB49" s="1">
        <f t="shared" si="15"/>
        <v>0</v>
      </c>
      <c r="AC49" s="6">
        <v>16</v>
      </c>
      <c r="AD49" s="10">
        <f>MROUND(P49,AC49*AF49)/AC49</f>
        <v>0</v>
      </c>
      <c r="AE49" s="1">
        <f>AD49*AC49*G49</f>
        <v>0</v>
      </c>
      <c r="AF49" s="1">
        <f>VLOOKUP(A49,[1]Sheet!$A:$AG,32,0)</f>
        <v>12</v>
      </c>
      <c r="AG49" s="1">
        <f>VLOOKUP(A49,[1]Sheet!$A:$AG,33,0)</f>
        <v>84</v>
      </c>
      <c r="AH49" s="10">
        <f>AD49/AG49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91</v>
      </c>
      <c r="B50" s="1" t="s">
        <v>37</v>
      </c>
      <c r="C50" s="1">
        <v>110</v>
      </c>
      <c r="D50" s="1"/>
      <c r="E50" s="1">
        <v>42</v>
      </c>
      <c r="F50" s="1">
        <v>68</v>
      </c>
      <c r="G50" s="6">
        <v>0.7</v>
      </c>
      <c r="H50" s="1">
        <v>180</v>
      </c>
      <c r="I50" s="1" t="s">
        <v>34</v>
      </c>
      <c r="J50" s="1">
        <v>40</v>
      </c>
      <c r="K50" s="1">
        <f t="shared" si="11"/>
        <v>2</v>
      </c>
      <c r="L50" s="1"/>
      <c r="M50" s="1"/>
      <c r="N50" s="1">
        <v>0</v>
      </c>
      <c r="O50" s="1">
        <f t="shared" si="12"/>
        <v>8.4</v>
      </c>
      <c r="P50" s="5">
        <f>16*O50-N50-F50</f>
        <v>66.400000000000006</v>
      </c>
      <c r="Q50" s="5">
        <f>AC50*AD50</f>
        <v>120</v>
      </c>
      <c r="R50" s="5"/>
      <c r="S50" s="1"/>
      <c r="T50" s="1">
        <f t="shared" si="13"/>
        <v>22.38095238095238</v>
      </c>
      <c r="U50" s="1">
        <f t="shared" si="14"/>
        <v>8.0952380952380949</v>
      </c>
      <c r="V50" s="1">
        <v>2</v>
      </c>
      <c r="W50" s="1">
        <v>0</v>
      </c>
      <c r="X50" s="1">
        <v>0</v>
      </c>
      <c r="Y50" s="1">
        <v>0</v>
      </c>
      <c r="Z50" s="1">
        <v>0</v>
      </c>
      <c r="AA50" s="1" t="s">
        <v>84</v>
      </c>
      <c r="AB50" s="1">
        <f t="shared" si="15"/>
        <v>46.480000000000004</v>
      </c>
      <c r="AC50" s="6">
        <v>10</v>
      </c>
      <c r="AD50" s="10">
        <f>MROUND(P50,AC50*AF50)/AC50</f>
        <v>12</v>
      </c>
      <c r="AE50" s="1">
        <f>AD50*AC50*G50</f>
        <v>84</v>
      </c>
      <c r="AF50" s="1">
        <f>VLOOKUP(A50,[1]Sheet!$A:$AG,32,0)</f>
        <v>12</v>
      </c>
      <c r="AG50" s="1">
        <f>VLOOKUP(A50,[1]Sheet!$A:$AG,33,0)</f>
        <v>84</v>
      </c>
      <c r="AH50" s="10">
        <f>AD50/AG50</f>
        <v>0.14285714285714285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9" t="s">
        <v>92</v>
      </c>
      <c r="B51" s="19" t="s">
        <v>37</v>
      </c>
      <c r="C51" s="19">
        <v>402</v>
      </c>
      <c r="D51" s="19"/>
      <c r="E51" s="19">
        <v>161</v>
      </c>
      <c r="F51" s="19">
        <v>62</v>
      </c>
      <c r="G51" s="20">
        <v>0</v>
      </c>
      <c r="H51" s="19">
        <v>180</v>
      </c>
      <c r="I51" s="19" t="s">
        <v>67</v>
      </c>
      <c r="J51" s="19">
        <v>802</v>
      </c>
      <c r="K51" s="19">
        <f t="shared" si="11"/>
        <v>-641</v>
      </c>
      <c r="L51" s="19"/>
      <c r="M51" s="19"/>
      <c r="N51" s="19"/>
      <c r="O51" s="19">
        <f t="shared" si="12"/>
        <v>32.200000000000003</v>
      </c>
      <c r="P51" s="21"/>
      <c r="Q51" s="21"/>
      <c r="R51" s="21"/>
      <c r="S51" s="19"/>
      <c r="T51" s="19">
        <f t="shared" si="13"/>
        <v>1.9254658385093166</v>
      </c>
      <c r="U51" s="19">
        <f t="shared" si="14"/>
        <v>1.9254658385093166</v>
      </c>
      <c r="V51" s="19">
        <v>168.4</v>
      </c>
      <c r="W51" s="19">
        <v>144</v>
      </c>
      <c r="X51" s="19">
        <v>189.6</v>
      </c>
      <c r="Y51" s="19">
        <v>197</v>
      </c>
      <c r="Z51" s="19">
        <v>181.2</v>
      </c>
      <c r="AA51" s="19" t="s">
        <v>86</v>
      </c>
      <c r="AB51" s="19">
        <f t="shared" si="15"/>
        <v>0</v>
      </c>
      <c r="AC51" s="20">
        <v>0</v>
      </c>
      <c r="AD51" s="22"/>
      <c r="AE51" s="19"/>
      <c r="AF51" s="19"/>
      <c r="AG51" s="19"/>
      <c r="AH51" s="1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9" t="s">
        <v>93</v>
      </c>
      <c r="B52" s="19" t="s">
        <v>37</v>
      </c>
      <c r="C52" s="19">
        <v>174</v>
      </c>
      <c r="D52" s="19"/>
      <c r="E52" s="19">
        <v>80</v>
      </c>
      <c r="F52" s="19">
        <v>5</v>
      </c>
      <c r="G52" s="20">
        <v>0</v>
      </c>
      <c r="H52" s="19">
        <v>180</v>
      </c>
      <c r="I52" s="19" t="s">
        <v>67</v>
      </c>
      <c r="J52" s="19">
        <v>102</v>
      </c>
      <c r="K52" s="19">
        <f t="shared" si="11"/>
        <v>-22</v>
      </c>
      <c r="L52" s="19"/>
      <c r="M52" s="19"/>
      <c r="N52" s="19"/>
      <c r="O52" s="19">
        <f t="shared" si="12"/>
        <v>16</v>
      </c>
      <c r="P52" s="21"/>
      <c r="Q52" s="21"/>
      <c r="R52" s="21"/>
      <c r="S52" s="19"/>
      <c r="T52" s="19">
        <f t="shared" si="13"/>
        <v>0.3125</v>
      </c>
      <c r="U52" s="19">
        <f t="shared" si="14"/>
        <v>0.3125</v>
      </c>
      <c r="V52" s="19">
        <v>33.4</v>
      </c>
      <c r="W52" s="19">
        <v>35.4</v>
      </c>
      <c r="X52" s="19">
        <v>30.2</v>
      </c>
      <c r="Y52" s="19">
        <v>52</v>
      </c>
      <c r="Z52" s="19">
        <v>35</v>
      </c>
      <c r="AA52" s="19" t="s">
        <v>86</v>
      </c>
      <c r="AB52" s="19">
        <f t="shared" si="15"/>
        <v>0</v>
      </c>
      <c r="AC52" s="20">
        <v>0</v>
      </c>
      <c r="AD52" s="22"/>
      <c r="AE52" s="19"/>
      <c r="AF52" s="19"/>
      <c r="AG52" s="19"/>
      <c r="AH52" s="10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94</v>
      </c>
      <c r="B53" s="1" t="s">
        <v>37</v>
      </c>
      <c r="C53" s="1">
        <v>184</v>
      </c>
      <c r="D53" s="1"/>
      <c r="E53" s="1">
        <v>47</v>
      </c>
      <c r="F53" s="1">
        <v>137</v>
      </c>
      <c r="G53" s="6">
        <v>0.4</v>
      </c>
      <c r="H53" s="1">
        <v>180</v>
      </c>
      <c r="I53" s="1" t="s">
        <v>34</v>
      </c>
      <c r="J53" s="1">
        <v>47</v>
      </c>
      <c r="K53" s="1">
        <f t="shared" si="11"/>
        <v>0</v>
      </c>
      <c r="L53" s="1"/>
      <c r="M53" s="1"/>
      <c r="N53" s="1">
        <v>0</v>
      </c>
      <c r="O53" s="1">
        <f t="shared" si="12"/>
        <v>9.4</v>
      </c>
      <c r="P53" s="5"/>
      <c r="Q53" s="5">
        <f t="shared" ref="Q53:Q62" si="18">AC53*AD53</f>
        <v>0</v>
      </c>
      <c r="R53" s="5"/>
      <c r="S53" s="1"/>
      <c r="T53" s="1">
        <f t="shared" si="13"/>
        <v>14.574468085106382</v>
      </c>
      <c r="U53" s="1">
        <f t="shared" si="14"/>
        <v>14.574468085106382</v>
      </c>
      <c r="V53" s="1">
        <v>1.6</v>
      </c>
      <c r="W53" s="1">
        <v>0</v>
      </c>
      <c r="X53" s="1">
        <v>0</v>
      </c>
      <c r="Y53" s="1">
        <v>0</v>
      </c>
      <c r="Z53" s="1">
        <v>0</v>
      </c>
      <c r="AA53" s="1" t="s">
        <v>84</v>
      </c>
      <c r="AB53" s="1">
        <f t="shared" si="15"/>
        <v>0</v>
      </c>
      <c r="AC53" s="6">
        <v>16</v>
      </c>
      <c r="AD53" s="10">
        <f t="shared" ref="AD53:AD62" si="19">MROUND(P53,AC53*AF53)/AC53</f>
        <v>0</v>
      </c>
      <c r="AE53" s="1">
        <f t="shared" ref="AE53:AE62" si="20">AD53*AC53*G53</f>
        <v>0</v>
      </c>
      <c r="AF53" s="1">
        <f>VLOOKUP(A53,[1]Sheet!$A:$AG,32,0)</f>
        <v>12</v>
      </c>
      <c r="AG53" s="1">
        <f>VLOOKUP(A53,[1]Sheet!$A:$AG,33,0)</f>
        <v>84</v>
      </c>
      <c r="AH53" s="10">
        <f t="shared" ref="AH53:AH62" si="21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95</v>
      </c>
      <c r="B54" s="1" t="s">
        <v>37</v>
      </c>
      <c r="C54" s="1">
        <v>110</v>
      </c>
      <c r="D54" s="1"/>
      <c r="E54" s="1">
        <v>30</v>
      </c>
      <c r="F54" s="1">
        <v>80</v>
      </c>
      <c r="G54" s="6">
        <v>0.7</v>
      </c>
      <c r="H54" s="1">
        <v>180</v>
      </c>
      <c r="I54" s="1" t="s">
        <v>34</v>
      </c>
      <c r="J54" s="1">
        <v>28</v>
      </c>
      <c r="K54" s="1">
        <f t="shared" si="11"/>
        <v>2</v>
      </c>
      <c r="L54" s="1"/>
      <c r="M54" s="1"/>
      <c r="N54" s="1">
        <v>0</v>
      </c>
      <c r="O54" s="1">
        <f t="shared" si="12"/>
        <v>6</v>
      </c>
      <c r="P54" s="5"/>
      <c r="Q54" s="5">
        <f t="shared" si="18"/>
        <v>0</v>
      </c>
      <c r="R54" s="5"/>
      <c r="S54" s="1"/>
      <c r="T54" s="1">
        <f t="shared" si="13"/>
        <v>13.333333333333334</v>
      </c>
      <c r="U54" s="1">
        <f t="shared" si="14"/>
        <v>13.333333333333334</v>
      </c>
      <c r="V54" s="1">
        <v>2</v>
      </c>
      <c r="W54" s="1">
        <v>0</v>
      </c>
      <c r="X54" s="1">
        <v>0</v>
      </c>
      <c r="Y54" s="1">
        <v>0</v>
      </c>
      <c r="Z54" s="1">
        <v>0</v>
      </c>
      <c r="AA54" s="1" t="s">
        <v>84</v>
      </c>
      <c r="AB54" s="1">
        <f t="shared" si="15"/>
        <v>0</v>
      </c>
      <c r="AC54" s="6">
        <v>10</v>
      </c>
      <c r="AD54" s="10">
        <f t="shared" si="19"/>
        <v>0</v>
      </c>
      <c r="AE54" s="1">
        <f t="shared" si="20"/>
        <v>0</v>
      </c>
      <c r="AF54" s="1">
        <f>VLOOKUP(A54,[1]Sheet!$A:$AG,32,0)</f>
        <v>12</v>
      </c>
      <c r="AG54" s="1">
        <f>VLOOKUP(A54,[1]Sheet!$A:$AG,33,0)</f>
        <v>84</v>
      </c>
      <c r="AH54" s="10">
        <f t="shared" si="2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9" t="s">
        <v>96</v>
      </c>
      <c r="B55" s="19" t="s">
        <v>37</v>
      </c>
      <c r="C55" s="19">
        <v>700</v>
      </c>
      <c r="D55" s="19"/>
      <c r="E55" s="19">
        <v>339</v>
      </c>
      <c r="F55" s="19">
        <v>281</v>
      </c>
      <c r="G55" s="20">
        <v>0</v>
      </c>
      <c r="H55" s="19">
        <v>180</v>
      </c>
      <c r="I55" s="31" t="s">
        <v>67</v>
      </c>
      <c r="J55" s="19">
        <v>337</v>
      </c>
      <c r="K55" s="19">
        <f t="shared" si="11"/>
        <v>2</v>
      </c>
      <c r="L55" s="19"/>
      <c r="M55" s="19"/>
      <c r="N55" s="19">
        <v>0</v>
      </c>
      <c r="O55" s="19">
        <f t="shared" si="12"/>
        <v>67.8</v>
      </c>
      <c r="P55" s="21"/>
      <c r="Q55" s="21">
        <f t="shared" si="18"/>
        <v>0</v>
      </c>
      <c r="R55" s="21"/>
      <c r="S55" s="19"/>
      <c r="T55" s="19">
        <f t="shared" si="13"/>
        <v>4.1445427728613575</v>
      </c>
      <c r="U55" s="19">
        <f t="shared" si="14"/>
        <v>4.1445427728613575</v>
      </c>
      <c r="V55" s="19">
        <v>44</v>
      </c>
      <c r="W55" s="19">
        <v>50.4</v>
      </c>
      <c r="X55" s="19">
        <v>74.8</v>
      </c>
      <c r="Y55" s="19">
        <v>37.200000000000003</v>
      </c>
      <c r="Z55" s="19">
        <v>22.8</v>
      </c>
      <c r="AA55" s="31" t="s">
        <v>142</v>
      </c>
      <c r="AB55" s="19">
        <f t="shared" si="15"/>
        <v>0</v>
      </c>
      <c r="AC55" s="20">
        <v>0</v>
      </c>
      <c r="AD55" s="22"/>
      <c r="AE55" s="19"/>
      <c r="AF55" s="19"/>
      <c r="AG55" s="19"/>
      <c r="AH55" s="10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98</v>
      </c>
      <c r="B56" s="1" t="s">
        <v>37</v>
      </c>
      <c r="C56" s="1">
        <v>48</v>
      </c>
      <c r="D56" s="1">
        <v>74</v>
      </c>
      <c r="E56" s="1">
        <v>29</v>
      </c>
      <c r="F56" s="1">
        <v>75</v>
      </c>
      <c r="G56" s="6">
        <v>1</v>
      </c>
      <c r="H56" s="1">
        <v>180</v>
      </c>
      <c r="I56" s="1" t="s">
        <v>55</v>
      </c>
      <c r="J56" s="1">
        <v>31</v>
      </c>
      <c r="K56" s="1">
        <f t="shared" si="11"/>
        <v>-2</v>
      </c>
      <c r="L56" s="1"/>
      <c r="M56" s="1"/>
      <c r="N56" s="1">
        <v>72</v>
      </c>
      <c r="O56" s="1">
        <f t="shared" si="12"/>
        <v>5.8</v>
      </c>
      <c r="P56" s="5"/>
      <c r="Q56" s="5">
        <f t="shared" si="18"/>
        <v>0</v>
      </c>
      <c r="R56" s="5"/>
      <c r="S56" s="1"/>
      <c r="T56" s="1">
        <f t="shared" si="13"/>
        <v>25.344827586206897</v>
      </c>
      <c r="U56" s="1">
        <f t="shared" si="14"/>
        <v>25.344827586206897</v>
      </c>
      <c r="V56" s="1">
        <v>9.4</v>
      </c>
      <c r="W56" s="1">
        <v>7.2</v>
      </c>
      <c r="X56" s="1">
        <v>6.4</v>
      </c>
      <c r="Y56" s="1">
        <v>9.6</v>
      </c>
      <c r="Z56" s="1">
        <v>10.4</v>
      </c>
      <c r="AA56" s="1"/>
      <c r="AB56" s="1">
        <f t="shared" si="15"/>
        <v>0</v>
      </c>
      <c r="AC56" s="6">
        <v>6</v>
      </c>
      <c r="AD56" s="10">
        <f t="shared" si="19"/>
        <v>0</v>
      </c>
      <c r="AE56" s="1">
        <f t="shared" si="20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2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99</v>
      </c>
      <c r="B57" s="1" t="s">
        <v>37</v>
      </c>
      <c r="C57" s="1">
        <v>8</v>
      </c>
      <c r="D57" s="1">
        <v>96</v>
      </c>
      <c r="E57" s="1"/>
      <c r="F57" s="1">
        <v>96</v>
      </c>
      <c r="G57" s="6">
        <v>0.7</v>
      </c>
      <c r="H57" s="1">
        <v>180</v>
      </c>
      <c r="I57" s="1" t="s">
        <v>34</v>
      </c>
      <c r="J57" s="1">
        <v>12</v>
      </c>
      <c r="K57" s="1">
        <f t="shared" si="11"/>
        <v>-12</v>
      </c>
      <c r="L57" s="1"/>
      <c r="M57" s="1"/>
      <c r="N57" s="1">
        <v>0</v>
      </c>
      <c r="O57" s="1">
        <f t="shared" si="12"/>
        <v>0</v>
      </c>
      <c r="P57" s="5"/>
      <c r="Q57" s="5">
        <f t="shared" si="18"/>
        <v>0</v>
      </c>
      <c r="R57" s="5"/>
      <c r="S57" s="1"/>
      <c r="T57" s="1" t="e">
        <f t="shared" si="13"/>
        <v>#DIV/0!</v>
      </c>
      <c r="U57" s="1" t="e">
        <f t="shared" si="14"/>
        <v>#DIV/0!</v>
      </c>
      <c r="V57" s="1">
        <v>7.4</v>
      </c>
      <c r="W57" s="1">
        <v>6.6</v>
      </c>
      <c r="X57" s="1">
        <v>6.4</v>
      </c>
      <c r="Y57" s="1">
        <v>7.4</v>
      </c>
      <c r="Z57" s="1">
        <v>9.8000000000000007</v>
      </c>
      <c r="AA57" s="1" t="s">
        <v>41</v>
      </c>
      <c r="AB57" s="1">
        <f t="shared" si="15"/>
        <v>0</v>
      </c>
      <c r="AC57" s="6">
        <v>8</v>
      </c>
      <c r="AD57" s="10">
        <f t="shared" si="19"/>
        <v>0</v>
      </c>
      <c r="AE57" s="1">
        <f t="shared" si="20"/>
        <v>0</v>
      </c>
      <c r="AF57" s="1">
        <f>VLOOKUP(A57,[1]Sheet!$A:$AG,32,0)</f>
        <v>12</v>
      </c>
      <c r="AG57" s="1">
        <f>VLOOKUP(A57,[1]Sheet!$A:$AG,33,0)</f>
        <v>84</v>
      </c>
      <c r="AH57" s="10">
        <f t="shared" si="2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100</v>
      </c>
      <c r="B58" s="1" t="s">
        <v>37</v>
      </c>
      <c r="C58" s="1">
        <v>120</v>
      </c>
      <c r="D58" s="1">
        <v>2</v>
      </c>
      <c r="E58" s="1">
        <v>31</v>
      </c>
      <c r="F58" s="1">
        <v>85</v>
      </c>
      <c r="G58" s="6">
        <v>0.7</v>
      </c>
      <c r="H58" s="1">
        <v>180</v>
      </c>
      <c r="I58" s="1" t="s">
        <v>34</v>
      </c>
      <c r="J58" s="1">
        <v>31</v>
      </c>
      <c r="K58" s="1">
        <f t="shared" si="11"/>
        <v>0</v>
      </c>
      <c r="L58" s="1"/>
      <c r="M58" s="1"/>
      <c r="N58" s="1">
        <v>0</v>
      </c>
      <c r="O58" s="1">
        <f t="shared" si="12"/>
        <v>6.2</v>
      </c>
      <c r="P58" s="5"/>
      <c r="Q58" s="5">
        <f t="shared" si="18"/>
        <v>0</v>
      </c>
      <c r="R58" s="5"/>
      <c r="S58" s="1"/>
      <c r="T58" s="1">
        <f t="shared" si="13"/>
        <v>13.709677419354838</v>
      </c>
      <c r="U58" s="1">
        <f t="shared" si="14"/>
        <v>13.709677419354838</v>
      </c>
      <c r="V58" s="1">
        <v>4.2</v>
      </c>
      <c r="W58" s="1">
        <v>0.6</v>
      </c>
      <c r="X58" s="1">
        <v>4.5999999999999996</v>
      </c>
      <c r="Y58" s="1">
        <v>3</v>
      </c>
      <c r="Z58" s="1">
        <v>3</v>
      </c>
      <c r="AA58" s="24" t="s">
        <v>39</v>
      </c>
      <c r="AB58" s="1">
        <f t="shared" si="15"/>
        <v>0</v>
      </c>
      <c r="AC58" s="6">
        <v>8</v>
      </c>
      <c r="AD58" s="10">
        <f t="shared" si="19"/>
        <v>0</v>
      </c>
      <c r="AE58" s="1">
        <f t="shared" si="20"/>
        <v>0</v>
      </c>
      <c r="AF58" s="1">
        <f>VLOOKUP(A58,[1]Sheet!$A:$AG,32,0)</f>
        <v>12</v>
      </c>
      <c r="AG58" s="1">
        <f>VLOOKUP(A58,[1]Sheet!$A:$AG,33,0)</f>
        <v>84</v>
      </c>
      <c r="AH58" s="10">
        <f t="shared" si="2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101</v>
      </c>
      <c r="B59" s="1" t="s">
        <v>37</v>
      </c>
      <c r="C59" s="1">
        <v>43</v>
      </c>
      <c r="D59" s="1">
        <v>9</v>
      </c>
      <c r="E59" s="1">
        <v>18</v>
      </c>
      <c r="F59" s="1">
        <v>34</v>
      </c>
      <c r="G59" s="6">
        <v>0.7</v>
      </c>
      <c r="H59" s="1">
        <v>180</v>
      </c>
      <c r="I59" s="1" t="s">
        <v>34</v>
      </c>
      <c r="J59" s="1">
        <v>18</v>
      </c>
      <c r="K59" s="1">
        <f t="shared" si="11"/>
        <v>0</v>
      </c>
      <c r="L59" s="1"/>
      <c r="M59" s="1"/>
      <c r="N59" s="1">
        <v>0</v>
      </c>
      <c r="O59" s="1">
        <f t="shared" si="12"/>
        <v>3.6</v>
      </c>
      <c r="P59" s="5">
        <f>25*O59-N59-F59</f>
        <v>56</v>
      </c>
      <c r="Q59" s="5">
        <f t="shared" si="18"/>
        <v>96</v>
      </c>
      <c r="R59" s="5"/>
      <c r="S59" s="1"/>
      <c r="T59" s="43">
        <f t="shared" si="13"/>
        <v>36.111111111111107</v>
      </c>
      <c r="U59" s="1">
        <f t="shared" si="14"/>
        <v>9.4444444444444446</v>
      </c>
      <c r="V59" s="1">
        <v>2.8</v>
      </c>
      <c r="W59" s="1">
        <v>4.2</v>
      </c>
      <c r="X59" s="1">
        <v>1.4</v>
      </c>
      <c r="Y59" s="1">
        <v>3.4</v>
      </c>
      <c r="Z59" s="1">
        <v>3.4</v>
      </c>
      <c r="AA59" s="38" t="s">
        <v>39</v>
      </c>
      <c r="AB59" s="1">
        <f t="shared" si="15"/>
        <v>39.199999999999996</v>
      </c>
      <c r="AC59" s="6">
        <v>8</v>
      </c>
      <c r="AD59" s="10">
        <f t="shared" si="19"/>
        <v>12</v>
      </c>
      <c r="AE59" s="1">
        <f t="shared" si="20"/>
        <v>67.199999999999989</v>
      </c>
      <c r="AF59" s="1">
        <f>VLOOKUP(A59,[1]Sheet!$A:$AG,32,0)</f>
        <v>12</v>
      </c>
      <c r="AG59" s="1">
        <f>VLOOKUP(A59,[1]Sheet!$A:$AG,33,0)</f>
        <v>84</v>
      </c>
      <c r="AH59" s="10">
        <f t="shared" si="21"/>
        <v>0.14285714285714285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102</v>
      </c>
      <c r="B60" s="1" t="s">
        <v>37</v>
      </c>
      <c r="C60" s="1">
        <v>573</v>
      </c>
      <c r="D60" s="1">
        <v>3</v>
      </c>
      <c r="E60" s="1">
        <v>330</v>
      </c>
      <c r="F60" s="1">
        <v>130</v>
      </c>
      <c r="G60" s="6">
        <v>0.7</v>
      </c>
      <c r="H60" s="1">
        <v>180</v>
      </c>
      <c r="I60" s="1" t="s">
        <v>34</v>
      </c>
      <c r="J60" s="1">
        <v>332</v>
      </c>
      <c r="K60" s="1">
        <f t="shared" si="11"/>
        <v>-2</v>
      </c>
      <c r="L60" s="1"/>
      <c r="M60" s="1"/>
      <c r="N60" s="1">
        <v>768</v>
      </c>
      <c r="O60" s="1">
        <f t="shared" si="12"/>
        <v>66</v>
      </c>
      <c r="P60" s="5">
        <f t="shared" ref="P60" si="22">16*O60-N60-F60</f>
        <v>158</v>
      </c>
      <c r="Q60" s="5">
        <f t="shared" si="18"/>
        <v>192</v>
      </c>
      <c r="R60" s="5"/>
      <c r="S60" s="1"/>
      <c r="T60" s="1">
        <f t="shared" si="13"/>
        <v>16.515151515151516</v>
      </c>
      <c r="U60" s="1">
        <f t="shared" si="14"/>
        <v>13.606060606060606</v>
      </c>
      <c r="V60" s="1">
        <v>78</v>
      </c>
      <c r="W60" s="1">
        <v>60.6</v>
      </c>
      <c r="X60" s="1">
        <v>78.400000000000006</v>
      </c>
      <c r="Y60" s="1">
        <v>96</v>
      </c>
      <c r="Z60" s="1">
        <v>63.8</v>
      </c>
      <c r="AA60" s="1" t="s">
        <v>41</v>
      </c>
      <c r="AB60" s="1">
        <f t="shared" si="15"/>
        <v>110.6</v>
      </c>
      <c r="AC60" s="6">
        <v>8</v>
      </c>
      <c r="AD60" s="10">
        <f t="shared" si="19"/>
        <v>24</v>
      </c>
      <c r="AE60" s="1">
        <f t="shared" si="20"/>
        <v>134.39999999999998</v>
      </c>
      <c r="AF60" s="1">
        <f>VLOOKUP(A60,[1]Sheet!$A:$AG,32,0)</f>
        <v>12</v>
      </c>
      <c r="AG60" s="1">
        <f>VLOOKUP(A60,[1]Sheet!$A:$AG,33,0)</f>
        <v>84</v>
      </c>
      <c r="AH60" s="10">
        <f t="shared" si="21"/>
        <v>0.2857142857142857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103</v>
      </c>
      <c r="B61" s="1" t="s">
        <v>37</v>
      </c>
      <c r="C61" s="1">
        <v>167</v>
      </c>
      <c r="D61" s="1"/>
      <c r="E61" s="1">
        <v>42</v>
      </c>
      <c r="F61" s="1">
        <v>100</v>
      </c>
      <c r="G61" s="6">
        <v>0.9</v>
      </c>
      <c r="H61" s="1">
        <v>180</v>
      </c>
      <c r="I61" s="1" t="s">
        <v>34</v>
      </c>
      <c r="J61" s="1">
        <v>46</v>
      </c>
      <c r="K61" s="1">
        <f t="shared" si="11"/>
        <v>-4</v>
      </c>
      <c r="L61" s="1"/>
      <c r="M61" s="1"/>
      <c r="N61" s="1">
        <v>96</v>
      </c>
      <c r="O61" s="1">
        <f t="shared" si="12"/>
        <v>8.4</v>
      </c>
      <c r="P61" s="5"/>
      <c r="Q61" s="5">
        <f t="shared" si="18"/>
        <v>0</v>
      </c>
      <c r="R61" s="5"/>
      <c r="S61" s="1"/>
      <c r="T61" s="1">
        <f t="shared" si="13"/>
        <v>23.333333333333332</v>
      </c>
      <c r="U61" s="1">
        <f t="shared" si="14"/>
        <v>23.333333333333332</v>
      </c>
      <c r="V61" s="1">
        <v>13.4</v>
      </c>
      <c r="W61" s="1">
        <v>8.8000000000000007</v>
      </c>
      <c r="X61" s="1">
        <v>12</v>
      </c>
      <c r="Y61" s="1">
        <v>19.8</v>
      </c>
      <c r="Z61" s="1">
        <v>3.6</v>
      </c>
      <c r="AA61" s="24" t="s">
        <v>39</v>
      </c>
      <c r="AB61" s="1">
        <f t="shared" si="15"/>
        <v>0</v>
      </c>
      <c r="AC61" s="6">
        <v>8</v>
      </c>
      <c r="AD61" s="10">
        <f t="shared" si="19"/>
        <v>0</v>
      </c>
      <c r="AE61" s="1">
        <f t="shared" si="20"/>
        <v>0</v>
      </c>
      <c r="AF61" s="1">
        <f>VLOOKUP(A61,[1]Sheet!$A:$AG,32,0)</f>
        <v>12</v>
      </c>
      <c r="AG61" s="1">
        <f>VLOOKUP(A61,[1]Sheet!$A:$AG,33,0)</f>
        <v>84</v>
      </c>
      <c r="AH61" s="10">
        <f t="shared" si="2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104</v>
      </c>
      <c r="B62" s="1" t="s">
        <v>37</v>
      </c>
      <c r="C62" s="1">
        <v>146</v>
      </c>
      <c r="D62" s="1"/>
      <c r="E62" s="1">
        <v>62</v>
      </c>
      <c r="F62" s="1">
        <v>59</v>
      </c>
      <c r="G62" s="6">
        <v>0.9</v>
      </c>
      <c r="H62" s="1">
        <v>180</v>
      </c>
      <c r="I62" s="1" t="s">
        <v>34</v>
      </c>
      <c r="J62" s="1">
        <v>64</v>
      </c>
      <c r="K62" s="1">
        <f t="shared" si="11"/>
        <v>-2</v>
      </c>
      <c r="L62" s="1"/>
      <c r="M62" s="1"/>
      <c r="N62" s="1">
        <v>96</v>
      </c>
      <c r="O62" s="1">
        <f t="shared" si="12"/>
        <v>12.4</v>
      </c>
      <c r="P62" s="5">
        <f>18*O62-N62-F62</f>
        <v>68.200000000000017</v>
      </c>
      <c r="Q62" s="5">
        <f t="shared" si="18"/>
        <v>96</v>
      </c>
      <c r="R62" s="5"/>
      <c r="S62" s="1"/>
      <c r="T62" s="1">
        <f t="shared" si="13"/>
        <v>20.241935483870968</v>
      </c>
      <c r="U62" s="1">
        <f t="shared" si="14"/>
        <v>12.5</v>
      </c>
      <c r="V62" s="1">
        <v>13.2</v>
      </c>
      <c r="W62" s="1">
        <v>6</v>
      </c>
      <c r="X62" s="1">
        <v>11.6</v>
      </c>
      <c r="Y62" s="1">
        <v>17.399999999999999</v>
      </c>
      <c r="Z62" s="1">
        <v>9.8000000000000007</v>
      </c>
      <c r="AA62" s="1"/>
      <c r="AB62" s="1">
        <f t="shared" si="15"/>
        <v>61.380000000000017</v>
      </c>
      <c r="AC62" s="6">
        <v>8</v>
      </c>
      <c r="AD62" s="10">
        <f t="shared" si="19"/>
        <v>12</v>
      </c>
      <c r="AE62" s="1">
        <f t="shared" si="20"/>
        <v>86.4</v>
      </c>
      <c r="AF62" s="1">
        <f>VLOOKUP(A62,[1]Sheet!$A:$AG,32,0)</f>
        <v>12</v>
      </c>
      <c r="AG62" s="1">
        <f>VLOOKUP(A62,[1]Sheet!$A:$AG,33,0)</f>
        <v>84</v>
      </c>
      <c r="AH62" s="10">
        <f t="shared" si="21"/>
        <v>0.14285714285714285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105</v>
      </c>
      <c r="B63" s="1" t="s">
        <v>33</v>
      </c>
      <c r="C63" s="1">
        <v>1130</v>
      </c>
      <c r="D63" s="1">
        <v>360</v>
      </c>
      <c r="E63" s="1">
        <v>675</v>
      </c>
      <c r="F63" s="1">
        <v>590</v>
      </c>
      <c r="G63" s="6">
        <v>1</v>
      </c>
      <c r="H63" s="1">
        <v>180</v>
      </c>
      <c r="I63" s="1" t="s">
        <v>34</v>
      </c>
      <c r="J63" s="1">
        <v>680</v>
      </c>
      <c r="K63" s="1">
        <f t="shared" ref="K63:K68" si="23">E63-J63</f>
        <v>-5</v>
      </c>
      <c r="L63" s="1"/>
      <c r="M63" s="1"/>
      <c r="N63" s="1">
        <v>1440</v>
      </c>
      <c r="O63" s="1">
        <f t="shared" si="2"/>
        <v>135</v>
      </c>
      <c r="P63" s="5">
        <f>16*O63-N63-F63</f>
        <v>130</v>
      </c>
      <c r="Q63" s="5">
        <f t="shared" ref="Q63:Q64" si="24">AC63*AD63</f>
        <v>120</v>
      </c>
      <c r="R63" s="5"/>
      <c r="S63" s="1"/>
      <c r="T63" s="1">
        <f t="shared" si="4"/>
        <v>15.925925925925926</v>
      </c>
      <c r="U63" s="1">
        <f t="shared" si="5"/>
        <v>15.037037037037036</v>
      </c>
      <c r="V63" s="1">
        <v>172</v>
      </c>
      <c r="W63" s="1">
        <v>156</v>
      </c>
      <c r="X63" s="1">
        <v>173</v>
      </c>
      <c r="Y63" s="1">
        <v>172</v>
      </c>
      <c r="Z63" s="1">
        <v>167</v>
      </c>
      <c r="AA63" s="1"/>
      <c r="AB63" s="1">
        <f t="shared" si="6"/>
        <v>130</v>
      </c>
      <c r="AC63" s="6">
        <v>5</v>
      </c>
      <c r="AD63" s="10">
        <f t="shared" ref="AD63:AD64" si="25">MROUND(P63,AC63*AF63)/AC63</f>
        <v>24</v>
      </c>
      <c r="AE63" s="1">
        <f t="shared" ref="AE63:AE64" si="26">AD63*AC63*G63</f>
        <v>120</v>
      </c>
      <c r="AF63" s="1">
        <f>VLOOKUP(A63,[1]Sheet!$A:$AG,32,0)</f>
        <v>12</v>
      </c>
      <c r="AG63" s="1">
        <f>VLOOKUP(A63,[1]Sheet!$A:$AG,33,0)</f>
        <v>144</v>
      </c>
      <c r="AH63" s="10">
        <f t="shared" ref="AH63:AH64" si="27">AD63/AG63</f>
        <v>0.16666666666666666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106</v>
      </c>
      <c r="B64" s="1" t="s">
        <v>37</v>
      </c>
      <c r="C64" s="1">
        <v>144</v>
      </c>
      <c r="D64" s="1"/>
      <c r="E64" s="1">
        <v>109</v>
      </c>
      <c r="F64" s="1"/>
      <c r="G64" s="6">
        <v>1</v>
      </c>
      <c r="H64" s="1">
        <v>180</v>
      </c>
      <c r="I64" s="1" t="s">
        <v>34</v>
      </c>
      <c r="J64" s="1">
        <v>187</v>
      </c>
      <c r="K64" s="1">
        <f t="shared" si="23"/>
        <v>-78</v>
      </c>
      <c r="L64" s="1"/>
      <c r="M64" s="1"/>
      <c r="N64" s="1">
        <v>600</v>
      </c>
      <c r="O64" s="1">
        <f t="shared" si="2"/>
        <v>21.8</v>
      </c>
      <c r="P64" s="5"/>
      <c r="Q64" s="5">
        <f t="shared" si="24"/>
        <v>0</v>
      </c>
      <c r="R64" s="5"/>
      <c r="S64" s="1"/>
      <c r="T64" s="1">
        <f t="shared" si="4"/>
        <v>27.522935779816514</v>
      </c>
      <c r="U64" s="1">
        <f t="shared" si="5"/>
        <v>27.522935779816514</v>
      </c>
      <c r="V64" s="1">
        <v>43</v>
      </c>
      <c r="W64" s="1">
        <v>19.399999999999999</v>
      </c>
      <c r="X64" s="1">
        <v>26.2</v>
      </c>
      <c r="Y64" s="1">
        <v>41.4</v>
      </c>
      <c r="Z64" s="1">
        <v>24.6</v>
      </c>
      <c r="AA64" s="1"/>
      <c r="AB64" s="1">
        <f t="shared" si="6"/>
        <v>0</v>
      </c>
      <c r="AC64" s="6">
        <v>5</v>
      </c>
      <c r="AD64" s="10">
        <f t="shared" si="25"/>
        <v>0</v>
      </c>
      <c r="AE64" s="1">
        <f t="shared" si="26"/>
        <v>0</v>
      </c>
      <c r="AF64" s="1">
        <f>VLOOKUP(A64,[1]Sheet!$A:$AG,32,0)</f>
        <v>12</v>
      </c>
      <c r="AG64" s="1">
        <f>VLOOKUP(A64,[1]Sheet!$A:$AG,33,0)</f>
        <v>84</v>
      </c>
      <c r="AH64" s="10">
        <f t="shared" si="2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25" t="s">
        <v>107</v>
      </c>
      <c r="B65" s="25" t="s">
        <v>37</v>
      </c>
      <c r="C65" s="25"/>
      <c r="D65" s="25"/>
      <c r="E65" s="25"/>
      <c r="F65" s="25"/>
      <c r="G65" s="26">
        <v>0</v>
      </c>
      <c r="H65" s="25">
        <v>180</v>
      </c>
      <c r="I65" s="25" t="s">
        <v>34</v>
      </c>
      <c r="J65" s="25"/>
      <c r="K65" s="25">
        <f t="shared" si="23"/>
        <v>0</v>
      </c>
      <c r="L65" s="25"/>
      <c r="M65" s="25"/>
      <c r="N65" s="25"/>
      <c r="O65" s="25">
        <f t="shared" si="2"/>
        <v>0</v>
      </c>
      <c r="P65" s="27"/>
      <c r="Q65" s="27"/>
      <c r="R65" s="27"/>
      <c r="S65" s="25"/>
      <c r="T65" s="25" t="e">
        <f t="shared" si="4"/>
        <v>#DIV/0!</v>
      </c>
      <c r="U65" s="25" t="e">
        <f t="shared" si="5"/>
        <v>#DIV/0!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 t="s">
        <v>60</v>
      </c>
      <c r="AB65" s="25">
        <f t="shared" si="6"/>
        <v>0</v>
      </c>
      <c r="AC65" s="26">
        <v>8</v>
      </c>
      <c r="AD65" s="28"/>
      <c r="AE65" s="25"/>
      <c r="AF65" s="25">
        <f>VLOOKUP(A65,[1]Sheet!$A:$AG,32,0)</f>
        <v>8</v>
      </c>
      <c r="AG65" s="25">
        <f>VLOOKUP(A65,[1]Sheet!$A:$AG,33,0)</f>
        <v>48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25" t="s">
        <v>108</v>
      </c>
      <c r="B66" s="25" t="s">
        <v>37</v>
      </c>
      <c r="C66" s="25"/>
      <c r="D66" s="25"/>
      <c r="E66" s="25"/>
      <c r="F66" s="25"/>
      <c r="G66" s="26">
        <v>0</v>
      </c>
      <c r="H66" s="25">
        <v>180</v>
      </c>
      <c r="I66" s="25" t="s">
        <v>34</v>
      </c>
      <c r="J66" s="25"/>
      <c r="K66" s="25">
        <f t="shared" si="23"/>
        <v>0</v>
      </c>
      <c r="L66" s="25"/>
      <c r="M66" s="25"/>
      <c r="N66" s="25"/>
      <c r="O66" s="25">
        <f t="shared" si="2"/>
        <v>0</v>
      </c>
      <c r="P66" s="27"/>
      <c r="Q66" s="27"/>
      <c r="R66" s="27"/>
      <c r="S66" s="25"/>
      <c r="T66" s="25" t="e">
        <f t="shared" si="4"/>
        <v>#DIV/0!</v>
      </c>
      <c r="U66" s="25" t="e">
        <f t="shared" si="5"/>
        <v>#DIV/0!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 t="s">
        <v>60</v>
      </c>
      <c r="AB66" s="25">
        <f t="shared" si="6"/>
        <v>0</v>
      </c>
      <c r="AC66" s="26">
        <v>8</v>
      </c>
      <c r="AD66" s="28"/>
      <c r="AE66" s="25"/>
      <c r="AF66" s="25">
        <f>VLOOKUP(A66,[1]Sheet!$A:$AG,32,0)</f>
        <v>6</v>
      </c>
      <c r="AG66" s="25">
        <f>VLOOKUP(A66,[1]Sheet!$A:$AG,33,0)</f>
        <v>72</v>
      </c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25" t="s">
        <v>109</v>
      </c>
      <c r="B67" s="25" t="s">
        <v>37</v>
      </c>
      <c r="C67" s="25"/>
      <c r="D67" s="25"/>
      <c r="E67" s="25"/>
      <c r="F67" s="25"/>
      <c r="G67" s="26">
        <v>0</v>
      </c>
      <c r="H67" s="25">
        <v>180</v>
      </c>
      <c r="I67" s="25" t="s">
        <v>34</v>
      </c>
      <c r="J67" s="25"/>
      <c r="K67" s="25">
        <f t="shared" si="23"/>
        <v>0</v>
      </c>
      <c r="L67" s="25"/>
      <c r="M67" s="25"/>
      <c r="N67" s="25"/>
      <c r="O67" s="25">
        <f t="shared" si="2"/>
        <v>0</v>
      </c>
      <c r="P67" s="27"/>
      <c r="Q67" s="27"/>
      <c r="R67" s="27"/>
      <c r="S67" s="25"/>
      <c r="T67" s="25" t="e">
        <f t="shared" si="4"/>
        <v>#DIV/0!</v>
      </c>
      <c r="U67" s="25" t="e">
        <f t="shared" si="5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 t="s">
        <v>60</v>
      </c>
      <c r="AB67" s="25">
        <f t="shared" si="6"/>
        <v>0</v>
      </c>
      <c r="AC67" s="26">
        <v>8</v>
      </c>
      <c r="AD67" s="28"/>
      <c r="AE67" s="25"/>
      <c r="AF67" s="25">
        <f>VLOOKUP(A67,[1]Sheet!$A:$AG,32,0)</f>
        <v>6</v>
      </c>
      <c r="AG67" s="25">
        <f>VLOOKUP(A67,[1]Sheet!$A:$AG,33,0)</f>
        <v>72</v>
      </c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25" t="s">
        <v>110</v>
      </c>
      <c r="B68" s="25" t="s">
        <v>33</v>
      </c>
      <c r="C68" s="25"/>
      <c r="D68" s="25"/>
      <c r="E68" s="25"/>
      <c r="F68" s="25"/>
      <c r="G68" s="26">
        <v>0</v>
      </c>
      <c r="H68" s="25">
        <v>180</v>
      </c>
      <c r="I68" s="25" t="s">
        <v>34</v>
      </c>
      <c r="J68" s="25"/>
      <c r="K68" s="25">
        <f t="shared" si="23"/>
        <v>0</v>
      </c>
      <c r="L68" s="25"/>
      <c r="M68" s="25"/>
      <c r="N68" s="25"/>
      <c r="O68" s="25">
        <f t="shared" si="2"/>
        <v>0</v>
      </c>
      <c r="P68" s="27"/>
      <c r="Q68" s="27"/>
      <c r="R68" s="27"/>
      <c r="S68" s="25"/>
      <c r="T68" s="25" t="e">
        <f t="shared" si="4"/>
        <v>#DIV/0!</v>
      </c>
      <c r="U68" s="25" t="e">
        <f t="shared" si="5"/>
        <v>#DIV/0!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 t="s">
        <v>60</v>
      </c>
      <c r="AB68" s="25">
        <f t="shared" si="6"/>
        <v>0</v>
      </c>
      <c r="AC68" s="26">
        <v>3.7</v>
      </c>
      <c r="AD68" s="28"/>
      <c r="AE68" s="25"/>
      <c r="AF68" s="25">
        <f>VLOOKUP(A68,[1]Sheet!$A:$AG,32,0)</f>
        <v>14</v>
      </c>
      <c r="AG68" s="25">
        <f>VLOOKUP(A68,[1]Sheet!$A:$AG,33,0)</f>
        <v>126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111</v>
      </c>
      <c r="B69" s="1" t="s">
        <v>37</v>
      </c>
      <c r="C69" s="1">
        <v>1070</v>
      </c>
      <c r="D69" s="1"/>
      <c r="E69" s="1">
        <v>438</v>
      </c>
      <c r="F69" s="1">
        <v>549</v>
      </c>
      <c r="G69" s="6">
        <v>0.25</v>
      </c>
      <c r="H69" s="1">
        <v>180</v>
      </c>
      <c r="I69" s="1" t="s">
        <v>34</v>
      </c>
      <c r="J69" s="1">
        <v>436</v>
      </c>
      <c r="K69" s="1">
        <f t="shared" ref="K69:K81" si="28">E69-J69</f>
        <v>2</v>
      </c>
      <c r="L69" s="1"/>
      <c r="M69" s="1"/>
      <c r="N69" s="1">
        <v>168</v>
      </c>
      <c r="O69" s="1">
        <f t="shared" si="2"/>
        <v>87.6</v>
      </c>
      <c r="P69" s="5">
        <f t="shared" ref="P69:P72" si="29">16*O69-N69-F69</f>
        <v>684.59999999999991</v>
      </c>
      <c r="Q69" s="5">
        <f t="shared" ref="Q69:Q72" si="30">AC69*AD69</f>
        <v>672</v>
      </c>
      <c r="R69" s="5"/>
      <c r="S69" s="1"/>
      <c r="T69" s="1">
        <f t="shared" si="4"/>
        <v>15.856164383561644</v>
      </c>
      <c r="U69" s="1">
        <f t="shared" si="5"/>
        <v>8.1849315068493151</v>
      </c>
      <c r="V69" s="1">
        <v>84.2</v>
      </c>
      <c r="W69" s="1">
        <v>87.8</v>
      </c>
      <c r="X69" s="1">
        <v>120.8</v>
      </c>
      <c r="Y69" s="1">
        <v>114.6</v>
      </c>
      <c r="Z69" s="1">
        <v>68.400000000000006</v>
      </c>
      <c r="AA69" s="1" t="s">
        <v>41</v>
      </c>
      <c r="AB69" s="1">
        <f t="shared" si="6"/>
        <v>171.14999999999998</v>
      </c>
      <c r="AC69" s="6">
        <v>12</v>
      </c>
      <c r="AD69" s="10">
        <f t="shared" ref="AD69:AD72" si="31">MROUND(P69,AC69*AF69)/AC69</f>
        <v>56</v>
      </c>
      <c r="AE69" s="1">
        <f t="shared" ref="AE69:AE72" si="32">AD69*AC69*G69</f>
        <v>168</v>
      </c>
      <c r="AF69" s="1">
        <f>VLOOKUP(A69,[1]Sheet!$A:$AG,32,0)</f>
        <v>14</v>
      </c>
      <c r="AG69" s="1">
        <f>VLOOKUP(A69,[1]Sheet!$A:$AG,33,0)</f>
        <v>70</v>
      </c>
      <c r="AH69" s="10">
        <f t="shared" ref="AH69:AH72" si="33">AD69/AG69</f>
        <v>0.8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112</v>
      </c>
      <c r="B70" s="1" t="s">
        <v>37</v>
      </c>
      <c r="C70" s="1">
        <v>337</v>
      </c>
      <c r="D70" s="1">
        <v>504</v>
      </c>
      <c r="E70" s="1">
        <v>341</v>
      </c>
      <c r="F70" s="1">
        <v>424</v>
      </c>
      <c r="G70" s="6">
        <v>0.3</v>
      </c>
      <c r="H70" s="1">
        <v>180</v>
      </c>
      <c r="I70" s="1" t="s">
        <v>34</v>
      </c>
      <c r="J70" s="1">
        <v>341</v>
      </c>
      <c r="K70" s="1">
        <f t="shared" si="28"/>
        <v>0</v>
      </c>
      <c r="L70" s="1"/>
      <c r="M70" s="1"/>
      <c r="N70" s="1">
        <v>168</v>
      </c>
      <c r="O70" s="1">
        <f t="shared" ref="O70:O81" si="34">E70/5</f>
        <v>68.2</v>
      </c>
      <c r="P70" s="5">
        <f t="shared" si="29"/>
        <v>499.20000000000005</v>
      </c>
      <c r="Q70" s="5">
        <f t="shared" si="30"/>
        <v>504</v>
      </c>
      <c r="R70" s="5"/>
      <c r="S70" s="1"/>
      <c r="T70" s="1">
        <f t="shared" ref="T70:T81" si="35">(F70+N70+Q70)/O70</f>
        <v>16.070381231671554</v>
      </c>
      <c r="U70" s="1">
        <f t="shared" ref="U70:U81" si="36">(F70+N70)/O70</f>
        <v>8.6803519061583572</v>
      </c>
      <c r="V70" s="1">
        <v>61.4</v>
      </c>
      <c r="W70" s="1">
        <v>82.4</v>
      </c>
      <c r="X70" s="1">
        <v>59.2</v>
      </c>
      <c r="Y70" s="1">
        <v>72</v>
      </c>
      <c r="Z70" s="1">
        <v>99.8</v>
      </c>
      <c r="AA70" s="1" t="s">
        <v>41</v>
      </c>
      <c r="AB70" s="1">
        <f t="shared" si="6"/>
        <v>149.76000000000002</v>
      </c>
      <c r="AC70" s="6">
        <v>12</v>
      </c>
      <c r="AD70" s="10">
        <f t="shared" si="31"/>
        <v>42</v>
      </c>
      <c r="AE70" s="1">
        <f t="shared" si="32"/>
        <v>151.19999999999999</v>
      </c>
      <c r="AF70" s="1">
        <f>VLOOKUP(A70,[1]Sheet!$A:$AG,32,0)</f>
        <v>14</v>
      </c>
      <c r="AG70" s="1">
        <f>VLOOKUP(A70,[1]Sheet!$A:$AG,33,0)</f>
        <v>70</v>
      </c>
      <c r="AH70" s="10">
        <f t="shared" si="33"/>
        <v>0.6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113</v>
      </c>
      <c r="B71" s="1" t="s">
        <v>33</v>
      </c>
      <c r="C71" s="1">
        <v>127.8</v>
      </c>
      <c r="D71" s="1">
        <v>1.8</v>
      </c>
      <c r="E71" s="1">
        <v>90</v>
      </c>
      <c r="F71" s="1">
        <v>7.2</v>
      </c>
      <c r="G71" s="6">
        <v>1</v>
      </c>
      <c r="H71" s="1">
        <v>180</v>
      </c>
      <c r="I71" s="1" t="s">
        <v>97</v>
      </c>
      <c r="J71" s="1">
        <v>92.2</v>
      </c>
      <c r="K71" s="1">
        <f t="shared" si="28"/>
        <v>-2.2000000000000028</v>
      </c>
      <c r="L71" s="1"/>
      <c r="M71" s="1"/>
      <c r="N71" s="1">
        <v>162</v>
      </c>
      <c r="O71" s="1">
        <f t="shared" si="34"/>
        <v>18</v>
      </c>
      <c r="P71" s="5">
        <f t="shared" si="29"/>
        <v>118.8</v>
      </c>
      <c r="Q71" s="5">
        <f t="shared" si="30"/>
        <v>129.6</v>
      </c>
      <c r="R71" s="5"/>
      <c r="S71" s="1"/>
      <c r="T71" s="1">
        <f t="shared" si="35"/>
        <v>16.599999999999998</v>
      </c>
      <c r="U71" s="1">
        <f t="shared" si="36"/>
        <v>9.3999999999999986</v>
      </c>
      <c r="V71" s="1">
        <v>19.079999999999998</v>
      </c>
      <c r="W71" s="1">
        <v>12.6</v>
      </c>
      <c r="X71" s="1">
        <v>17.28</v>
      </c>
      <c r="Y71" s="1">
        <v>15.12</v>
      </c>
      <c r="Z71" s="1">
        <v>13.32</v>
      </c>
      <c r="AA71" s="1"/>
      <c r="AB71" s="1">
        <f t="shared" ref="AB71:AB84" si="37">P71*G71</f>
        <v>118.8</v>
      </c>
      <c r="AC71" s="6">
        <v>1.8</v>
      </c>
      <c r="AD71" s="10">
        <f t="shared" si="31"/>
        <v>72</v>
      </c>
      <c r="AE71" s="1">
        <f t="shared" si="32"/>
        <v>129.6</v>
      </c>
      <c r="AF71" s="1">
        <f>VLOOKUP(A71,[1]Sheet!$A:$AG,32,0)</f>
        <v>18</v>
      </c>
      <c r="AG71" s="1">
        <f>VLOOKUP(A71,[1]Sheet!$A:$AG,33,0)</f>
        <v>234</v>
      </c>
      <c r="AH71" s="10">
        <f t="shared" si="33"/>
        <v>0.30769230769230771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114</v>
      </c>
      <c r="B72" s="1" t="s">
        <v>37</v>
      </c>
      <c r="C72" s="1">
        <v>594</v>
      </c>
      <c r="D72" s="1">
        <v>341</v>
      </c>
      <c r="E72" s="1">
        <v>443</v>
      </c>
      <c r="F72" s="1">
        <v>430</v>
      </c>
      <c r="G72" s="6">
        <v>0.3</v>
      </c>
      <c r="H72" s="1">
        <v>180</v>
      </c>
      <c r="I72" s="1" t="s">
        <v>34</v>
      </c>
      <c r="J72" s="1">
        <v>445</v>
      </c>
      <c r="K72" s="1">
        <f t="shared" si="28"/>
        <v>-2</v>
      </c>
      <c r="L72" s="1"/>
      <c r="M72" s="1"/>
      <c r="N72" s="1">
        <v>0</v>
      </c>
      <c r="O72" s="1">
        <f t="shared" si="34"/>
        <v>88.6</v>
      </c>
      <c r="P72" s="5">
        <f t="shared" si="29"/>
        <v>987.59999999999991</v>
      </c>
      <c r="Q72" s="5">
        <f t="shared" si="30"/>
        <v>1008</v>
      </c>
      <c r="R72" s="5"/>
      <c r="S72" s="1"/>
      <c r="T72" s="1">
        <f t="shared" si="35"/>
        <v>16.230248306997744</v>
      </c>
      <c r="U72" s="1">
        <f t="shared" si="36"/>
        <v>4.8532731376975171</v>
      </c>
      <c r="V72" s="1">
        <v>62.2</v>
      </c>
      <c r="W72" s="1">
        <v>80.400000000000006</v>
      </c>
      <c r="X72" s="1">
        <v>83.8</v>
      </c>
      <c r="Y72" s="1">
        <v>78.400000000000006</v>
      </c>
      <c r="Z72" s="1">
        <v>97</v>
      </c>
      <c r="AA72" s="1" t="s">
        <v>41</v>
      </c>
      <c r="AB72" s="1">
        <f t="shared" si="37"/>
        <v>296.27999999999997</v>
      </c>
      <c r="AC72" s="6">
        <v>12</v>
      </c>
      <c r="AD72" s="10">
        <f t="shared" si="31"/>
        <v>84</v>
      </c>
      <c r="AE72" s="1">
        <f t="shared" si="32"/>
        <v>302.39999999999998</v>
      </c>
      <c r="AF72" s="1">
        <f>VLOOKUP(A72,[1]Sheet!$A:$AG,32,0)</f>
        <v>14</v>
      </c>
      <c r="AG72" s="1">
        <f>VLOOKUP(A72,[1]Sheet!$A:$AG,33,0)</f>
        <v>70</v>
      </c>
      <c r="AH72" s="10">
        <f t="shared" si="33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9" t="s">
        <v>115</v>
      </c>
      <c r="B73" s="19" t="s">
        <v>37</v>
      </c>
      <c r="C73" s="19">
        <v>46</v>
      </c>
      <c r="D73" s="19"/>
      <c r="E73" s="19">
        <v>9</v>
      </c>
      <c r="F73" s="19">
        <v>33</v>
      </c>
      <c r="G73" s="20">
        <v>0</v>
      </c>
      <c r="H73" s="19">
        <v>365</v>
      </c>
      <c r="I73" s="19" t="s">
        <v>67</v>
      </c>
      <c r="J73" s="19">
        <v>9</v>
      </c>
      <c r="K73" s="19">
        <f t="shared" si="28"/>
        <v>0</v>
      </c>
      <c r="L73" s="19"/>
      <c r="M73" s="19"/>
      <c r="N73" s="19"/>
      <c r="O73" s="19">
        <f t="shared" si="34"/>
        <v>1.8</v>
      </c>
      <c r="P73" s="21"/>
      <c r="Q73" s="21"/>
      <c r="R73" s="21"/>
      <c r="S73" s="19"/>
      <c r="T73" s="19">
        <f t="shared" si="35"/>
        <v>18.333333333333332</v>
      </c>
      <c r="U73" s="19">
        <f t="shared" si="36"/>
        <v>18.333333333333332</v>
      </c>
      <c r="V73" s="19">
        <v>2.2000000000000002</v>
      </c>
      <c r="W73" s="19">
        <v>3</v>
      </c>
      <c r="X73" s="19">
        <v>5.8</v>
      </c>
      <c r="Y73" s="19">
        <v>8.8000000000000007</v>
      </c>
      <c r="Z73" s="19">
        <v>2.8</v>
      </c>
      <c r="AA73" s="24" t="s">
        <v>88</v>
      </c>
      <c r="AB73" s="19">
        <f t="shared" si="37"/>
        <v>0</v>
      </c>
      <c r="AC73" s="20">
        <v>0</v>
      </c>
      <c r="AD73" s="22"/>
      <c r="AE73" s="19"/>
      <c r="AF73" s="19"/>
      <c r="AG73" s="19"/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116</v>
      </c>
      <c r="B74" s="1" t="s">
        <v>37</v>
      </c>
      <c r="C74" s="1">
        <v>219</v>
      </c>
      <c r="D74" s="1"/>
      <c r="E74" s="1">
        <v>13</v>
      </c>
      <c r="F74" s="1">
        <v>204</v>
      </c>
      <c r="G74" s="6">
        <v>0.3</v>
      </c>
      <c r="H74" s="1">
        <v>180</v>
      </c>
      <c r="I74" s="1" t="s">
        <v>34</v>
      </c>
      <c r="J74" s="1">
        <v>13</v>
      </c>
      <c r="K74" s="1">
        <f t="shared" si="28"/>
        <v>0</v>
      </c>
      <c r="L74" s="1"/>
      <c r="M74" s="1"/>
      <c r="N74" s="1">
        <v>0</v>
      </c>
      <c r="O74" s="1">
        <f t="shared" si="34"/>
        <v>2.6</v>
      </c>
      <c r="P74" s="5"/>
      <c r="Q74" s="5">
        <f t="shared" ref="Q74:Q79" si="38">AC74*AD74</f>
        <v>0</v>
      </c>
      <c r="R74" s="5"/>
      <c r="S74" s="1"/>
      <c r="T74" s="1">
        <f t="shared" si="35"/>
        <v>78.461538461538453</v>
      </c>
      <c r="U74" s="1">
        <f t="shared" si="36"/>
        <v>78.461538461538453</v>
      </c>
      <c r="V74" s="1">
        <v>8.8000000000000007</v>
      </c>
      <c r="W74" s="1">
        <v>5.6</v>
      </c>
      <c r="X74" s="1">
        <v>11.2</v>
      </c>
      <c r="Y74" s="1">
        <v>9.1999999999999993</v>
      </c>
      <c r="Z74" s="1">
        <v>8.8000000000000007</v>
      </c>
      <c r="AA74" s="39" t="s">
        <v>139</v>
      </c>
      <c r="AB74" s="1">
        <f t="shared" si="37"/>
        <v>0</v>
      </c>
      <c r="AC74" s="6">
        <v>14</v>
      </c>
      <c r="AD74" s="10">
        <f t="shared" ref="AD74:AD79" si="39">MROUND(P74,AC74*AF74)/AC74</f>
        <v>0</v>
      </c>
      <c r="AE74" s="1">
        <f t="shared" ref="AE74:AE79" si="40">AD74*AC74*G74</f>
        <v>0</v>
      </c>
      <c r="AF74" s="1">
        <f>VLOOKUP(A74,[1]Sheet!$A:$AG,32,0)</f>
        <v>14</v>
      </c>
      <c r="AG74" s="1">
        <f>VLOOKUP(A74,[1]Sheet!$A:$AG,33,0)</f>
        <v>70</v>
      </c>
      <c r="AH74" s="10">
        <f t="shared" ref="AH74:AH79" si="41">AD74/AG74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117</v>
      </c>
      <c r="B75" s="1" t="s">
        <v>37</v>
      </c>
      <c r="C75" s="1">
        <v>300</v>
      </c>
      <c r="D75" s="1">
        <v>120</v>
      </c>
      <c r="E75" s="1">
        <v>119</v>
      </c>
      <c r="F75" s="1">
        <v>271</v>
      </c>
      <c r="G75" s="6">
        <v>0.48</v>
      </c>
      <c r="H75" s="1">
        <v>180</v>
      </c>
      <c r="I75" s="1" t="s">
        <v>34</v>
      </c>
      <c r="J75" s="1">
        <v>113</v>
      </c>
      <c r="K75" s="1">
        <f t="shared" si="28"/>
        <v>6</v>
      </c>
      <c r="L75" s="1"/>
      <c r="M75" s="1"/>
      <c r="N75" s="1">
        <v>0</v>
      </c>
      <c r="O75" s="1">
        <f t="shared" si="34"/>
        <v>23.8</v>
      </c>
      <c r="P75" s="5">
        <f>16*O75-N75-F75</f>
        <v>109.80000000000001</v>
      </c>
      <c r="Q75" s="5">
        <f t="shared" si="38"/>
        <v>112</v>
      </c>
      <c r="R75" s="5"/>
      <c r="S75" s="1"/>
      <c r="T75" s="1">
        <f t="shared" si="35"/>
        <v>16.092436974789916</v>
      </c>
      <c r="U75" s="1">
        <f t="shared" si="36"/>
        <v>11.38655462184874</v>
      </c>
      <c r="V75" s="1">
        <v>20.6</v>
      </c>
      <c r="W75" s="1">
        <v>27</v>
      </c>
      <c r="X75" s="1">
        <v>30.8</v>
      </c>
      <c r="Y75" s="1">
        <v>24.4</v>
      </c>
      <c r="Z75" s="1">
        <v>21</v>
      </c>
      <c r="AA75" s="1"/>
      <c r="AB75" s="1">
        <f t="shared" si="37"/>
        <v>52.704000000000001</v>
      </c>
      <c r="AC75" s="6">
        <v>8</v>
      </c>
      <c r="AD75" s="10">
        <f t="shared" si="39"/>
        <v>14</v>
      </c>
      <c r="AE75" s="1">
        <f t="shared" si="40"/>
        <v>53.76</v>
      </c>
      <c r="AF75" s="1">
        <f>VLOOKUP(A75,[1]Sheet!$A:$AG,32,0)</f>
        <v>14</v>
      </c>
      <c r="AG75" s="1">
        <f>VLOOKUP(A75,[1]Sheet!$A:$AG,33,0)</f>
        <v>70</v>
      </c>
      <c r="AH75" s="10">
        <f t="shared" si="41"/>
        <v>0.2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118</v>
      </c>
      <c r="B76" s="1" t="s">
        <v>37</v>
      </c>
      <c r="C76" s="1">
        <v>1143</v>
      </c>
      <c r="D76" s="1">
        <v>177</v>
      </c>
      <c r="E76" s="1">
        <v>552</v>
      </c>
      <c r="F76" s="1">
        <v>657</v>
      </c>
      <c r="G76" s="6">
        <v>0.25</v>
      </c>
      <c r="H76" s="1">
        <v>180</v>
      </c>
      <c r="I76" s="1" t="s">
        <v>34</v>
      </c>
      <c r="J76" s="1">
        <v>558</v>
      </c>
      <c r="K76" s="1">
        <f t="shared" si="28"/>
        <v>-6</v>
      </c>
      <c r="L76" s="1"/>
      <c r="M76" s="1"/>
      <c r="N76" s="1">
        <v>0</v>
      </c>
      <c r="O76" s="1">
        <f t="shared" si="34"/>
        <v>110.4</v>
      </c>
      <c r="P76" s="5">
        <f t="shared" ref="P76:P79" si="42">16*O76-N76-F76</f>
        <v>1109.4000000000001</v>
      </c>
      <c r="Q76" s="5">
        <f t="shared" si="38"/>
        <v>1176</v>
      </c>
      <c r="R76" s="5"/>
      <c r="S76" s="1"/>
      <c r="T76" s="1">
        <f t="shared" si="35"/>
        <v>16.603260869565215</v>
      </c>
      <c r="U76" s="1">
        <f t="shared" si="36"/>
        <v>5.9510869565217392</v>
      </c>
      <c r="V76" s="1">
        <v>75</v>
      </c>
      <c r="W76" s="1">
        <v>116.4</v>
      </c>
      <c r="X76" s="1">
        <v>128.80000000000001</v>
      </c>
      <c r="Y76" s="1">
        <v>134.19999999999999</v>
      </c>
      <c r="Z76" s="1">
        <v>119.6</v>
      </c>
      <c r="AA76" s="1" t="s">
        <v>41</v>
      </c>
      <c r="AB76" s="1">
        <f t="shared" si="37"/>
        <v>277.35000000000002</v>
      </c>
      <c r="AC76" s="6">
        <v>12</v>
      </c>
      <c r="AD76" s="10">
        <f t="shared" si="39"/>
        <v>98</v>
      </c>
      <c r="AE76" s="1">
        <f t="shared" si="40"/>
        <v>294</v>
      </c>
      <c r="AF76" s="1">
        <f>VLOOKUP(A76,[1]Sheet!$A:$AG,32,0)</f>
        <v>14</v>
      </c>
      <c r="AG76" s="1">
        <f>VLOOKUP(A76,[1]Sheet!$A:$AG,33,0)</f>
        <v>70</v>
      </c>
      <c r="AH76" s="10">
        <f t="shared" si="41"/>
        <v>1.4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119</v>
      </c>
      <c r="B77" s="1" t="s">
        <v>37</v>
      </c>
      <c r="C77" s="1">
        <v>1309</v>
      </c>
      <c r="D77" s="1">
        <v>3</v>
      </c>
      <c r="E77" s="1">
        <v>594</v>
      </c>
      <c r="F77" s="1">
        <v>540</v>
      </c>
      <c r="G77" s="6">
        <v>0.25</v>
      </c>
      <c r="H77" s="1">
        <v>180</v>
      </c>
      <c r="I77" s="1" t="s">
        <v>34</v>
      </c>
      <c r="J77" s="1">
        <v>600</v>
      </c>
      <c r="K77" s="1">
        <f t="shared" si="28"/>
        <v>-6</v>
      </c>
      <c r="L77" s="1"/>
      <c r="M77" s="1"/>
      <c r="N77" s="1">
        <v>672</v>
      </c>
      <c r="O77" s="1">
        <f t="shared" si="34"/>
        <v>118.8</v>
      </c>
      <c r="P77" s="5">
        <f>17*O77-N77-F77</f>
        <v>807.59999999999991</v>
      </c>
      <c r="Q77" s="5">
        <f t="shared" si="38"/>
        <v>840</v>
      </c>
      <c r="R77" s="5"/>
      <c r="S77" s="1"/>
      <c r="T77" s="1">
        <f t="shared" si="35"/>
        <v>17.272727272727273</v>
      </c>
      <c r="U77" s="1">
        <f t="shared" si="36"/>
        <v>10.202020202020202</v>
      </c>
      <c r="V77" s="1">
        <v>108.6</v>
      </c>
      <c r="W77" s="1">
        <v>108.8</v>
      </c>
      <c r="X77" s="1">
        <v>139.80000000000001</v>
      </c>
      <c r="Y77" s="1">
        <v>152.6</v>
      </c>
      <c r="Z77" s="1">
        <v>119.8</v>
      </c>
      <c r="AA77" s="1" t="s">
        <v>41</v>
      </c>
      <c r="AB77" s="1">
        <f t="shared" si="37"/>
        <v>201.89999999999998</v>
      </c>
      <c r="AC77" s="6">
        <v>12</v>
      </c>
      <c r="AD77" s="10">
        <f t="shared" si="39"/>
        <v>70</v>
      </c>
      <c r="AE77" s="1">
        <f t="shared" si="40"/>
        <v>210</v>
      </c>
      <c r="AF77" s="1">
        <f>VLOOKUP(A77,[1]Sheet!$A:$AG,32,0)</f>
        <v>14</v>
      </c>
      <c r="AG77" s="1">
        <f>VLOOKUP(A77,[1]Sheet!$A:$AG,33,0)</f>
        <v>70</v>
      </c>
      <c r="AH77" s="10">
        <f t="shared" si="41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120</v>
      </c>
      <c r="B78" s="1" t="s">
        <v>33</v>
      </c>
      <c r="C78" s="1">
        <v>132.30000000000001</v>
      </c>
      <c r="D78" s="1"/>
      <c r="E78" s="1">
        <v>81</v>
      </c>
      <c r="F78" s="1">
        <v>32.4</v>
      </c>
      <c r="G78" s="6">
        <v>1</v>
      </c>
      <c r="H78" s="1">
        <v>180</v>
      </c>
      <c r="I78" s="1" t="s">
        <v>34</v>
      </c>
      <c r="J78" s="1">
        <v>79.400000000000006</v>
      </c>
      <c r="K78" s="1">
        <f t="shared" si="28"/>
        <v>1.5999999999999943</v>
      </c>
      <c r="L78" s="1"/>
      <c r="M78" s="1"/>
      <c r="N78" s="1">
        <v>37.799999999999997</v>
      </c>
      <c r="O78" s="1">
        <f t="shared" si="34"/>
        <v>16.2</v>
      </c>
      <c r="P78" s="5">
        <f t="shared" si="42"/>
        <v>188.99999999999997</v>
      </c>
      <c r="Q78" s="5">
        <f t="shared" si="38"/>
        <v>189</v>
      </c>
      <c r="R78" s="5"/>
      <c r="S78" s="1"/>
      <c r="T78" s="1">
        <f t="shared" si="35"/>
        <v>16</v>
      </c>
      <c r="U78" s="1">
        <f t="shared" si="36"/>
        <v>4.333333333333333</v>
      </c>
      <c r="V78" s="1">
        <v>10.26</v>
      </c>
      <c r="W78" s="1">
        <v>7.56</v>
      </c>
      <c r="X78" s="1">
        <v>11.88</v>
      </c>
      <c r="Y78" s="1">
        <v>19.440000000000001</v>
      </c>
      <c r="Z78" s="1">
        <v>23.76</v>
      </c>
      <c r="AA78" s="1"/>
      <c r="AB78" s="1">
        <f t="shared" si="37"/>
        <v>188.99999999999997</v>
      </c>
      <c r="AC78" s="6">
        <v>2.7</v>
      </c>
      <c r="AD78" s="10">
        <f t="shared" si="39"/>
        <v>70</v>
      </c>
      <c r="AE78" s="1">
        <f t="shared" si="40"/>
        <v>189</v>
      </c>
      <c r="AF78" s="1">
        <f>VLOOKUP(A78,[1]Sheet!$A:$AG,32,0)</f>
        <v>14</v>
      </c>
      <c r="AG78" s="1">
        <f>VLOOKUP(A78,[1]Sheet!$A:$AG,33,0)</f>
        <v>126</v>
      </c>
      <c r="AH78" s="10">
        <f t="shared" si="41"/>
        <v>0.55555555555555558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121</v>
      </c>
      <c r="B79" s="1" t="s">
        <v>33</v>
      </c>
      <c r="C79" s="1">
        <v>-50</v>
      </c>
      <c r="D79" s="1">
        <v>50</v>
      </c>
      <c r="E79" s="29">
        <f>45+E80</f>
        <v>490</v>
      </c>
      <c r="F79" s="29">
        <f>-45+F80</f>
        <v>755</v>
      </c>
      <c r="G79" s="6">
        <v>1</v>
      </c>
      <c r="H79" s="1">
        <v>180</v>
      </c>
      <c r="I79" s="1" t="s">
        <v>34</v>
      </c>
      <c r="J79" s="1">
        <v>45</v>
      </c>
      <c r="K79" s="1">
        <f t="shared" si="28"/>
        <v>445</v>
      </c>
      <c r="L79" s="1"/>
      <c r="M79" s="1"/>
      <c r="N79" s="1">
        <v>0</v>
      </c>
      <c r="O79" s="1">
        <f t="shared" si="34"/>
        <v>98</v>
      </c>
      <c r="P79" s="5">
        <f t="shared" si="42"/>
        <v>813</v>
      </c>
      <c r="Q79" s="5">
        <f t="shared" si="38"/>
        <v>840</v>
      </c>
      <c r="R79" s="5"/>
      <c r="S79" s="1"/>
      <c r="T79" s="1">
        <f t="shared" si="35"/>
        <v>16.275510204081634</v>
      </c>
      <c r="U79" s="1">
        <f t="shared" si="36"/>
        <v>7.704081632653061</v>
      </c>
      <c r="V79" s="1">
        <v>75</v>
      </c>
      <c r="W79" s="1">
        <v>114</v>
      </c>
      <c r="X79" s="1">
        <v>132</v>
      </c>
      <c r="Y79" s="1">
        <v>103</v>
      </c>
      <c r="Z79" s="1">
        <v>85</v>
      </c>
      <c r="AA79" s="1" t="s">
        <v>70</v>
      </c>
      <c r="AB79" s="1">
        <f t="shared" si="37"/>
        <v>813</v>
      </c>
      <c r="AC79" s="6">
        <v>5</v>
      </c>
      <c r="AD79" s="10">
        <f t="shared" si="39"/>
        <v>168</v>
      </c>
      <c r="AE79" s="1">
        <f t="shared" si="40"/>
        <v>840</v>
      </c>
      <c r="AF79" s="1">
        <f>VLOOKUP(A79,[1]Sheet!$A:$AG,32,0)</f>
        <v>12</v>
      </c>
      <c r="AG79" s="1">
        <f>VLOOKUP(A79,[1]Sheet!$A:$AG,33,0)</f>
        <v>84</v>
      </c>
      <c r="AH79" s="10">
        <f t="shared" si="41"/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9" t="s">
        <v>122</v>
      </c>
      <c r="B80" s="19" t="s">
        <v>33</v>
      </c>
      <c r="C80" s="19">
        <v>1155</v>
      </c>
      <c r="D80" s="23">
        <v>180</v>
      </c>
      <c r="E80" s="29">
        <v>445</v>
      </c>
      <c r="F80" s="29">
        <v>800</v>
      </c>
      <c r="G80" s="20">
        <v>0</v>
      </c>
      <c r="H80" s="19" t="e">
        <v>#N/A</v>
      </c>
      <c r="I80" s="19" t="s">
        <v>67</v>
      </c>
      <c r="J80" s="19">
        <v>445</v>
      </c>
      <c r="K80" s="19">
        <f t="shared" si="28"/>
        <v>0</v>
      </c>
      <c r="L80" s="19"/>
      <c r="M80" s="19"/>
      <c r="N80" s="19"/>
      <c r="O80" s="19">
        <f t="shared" si="34"/>
        <v>89</v>
      </c>
      <c r="P80" s="21"/>
      <c r="Q80" s="21"/>
      <c r="R80" s="41"/>
      <c r="S80" s="19"/>
      <c r="T80" s="19">
        <f t="shared" si="35"/>
        <v>8.9887640449438209</v>
      </c>
      <c r="U80" s="19">
        <f t="shared" si="36"/>
        <v>8.9887640449438209</v>
      </c>
      <c r="V80" s="19">
        <v>50</v>
      </c>
      <c r="W80" s="19">
        <v>69</v>
      </c>
      <c r="X80" s="19">
        <v>94</v>
      </c>
      <c r="Y80" s="19">
        <v>92</v>
      </c>
      <c r="Z80" s="19">
        <v>71</v>
      </c>
      <c r="AA80" s="23" t="s">
        <v>68</v>
      </c>
      <c r="AB80" s="19">
        <f t="shared" si="37"/>
        <v>0</v>
      </c>
      <c r="AC80" s="20">
        <v>0</v>
      </c>
      <c r="AD80" s="22"/>
      <c r="AE80" s="19"/>
      <c r="AF80" s="19"/>
      <c r="AG80" s="19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123</v>
      </c>
      <c r="B81" s="1" t="s">
        <v>37</v>
      </c>
      <c r="C81" s="1">
        <v>204</v>
      </c>
      <c r="D81" s="1">
        <v>792</v>
      </c>
      <c r="E81" s="1">
        <v>124</v>
      </c>
      <c r="F81" s="1">
        <v>822</v>
      </c>
      <c r="G81" s="6">
        <v>0.14000000000000001</v>
      </c>
      <c r="H81" s="1">
        <v>180</v>
      </c>
      <c r="I81" s="1" t="s">
        <v>34</v>
      </c>
      <c r="J81" s="1">
        <v>116</v>
      </c>
      <c r="K81" s="1">
        <f t="shared" si="28"/>
        <v>8</v>
      </c>
      <c r="L81" s="1"/>
      <c r="M81" s="1"/>
      <c r="N81" s="1">
        <v>0</v>
      </c>
      <c r="O81" s="1">
        <f t="shared" si="34"/>
        <v>24.8</v>
      </c>
      <c r="P81" s="5"/>
      <c r="Q81" s="40">
        <f t="shared" ref="Q81:Q83" si="43">AC81*AD81</f>
        <v>0</v>
      </c>
      <c r="R81" s="42"/>
      <c r="S81" s="1"/>
      <c r="T81" s="1">
        <f t="shared" si="35"/>
        <v>33.145161290322577</v>
      </c>
      <c r="U81" s="1">
        <f t="shared" si="36"/>
        <v>33.145161290322577</v>
      </c>
      <c r="V81" s="1">
        <v>41.8</v>
      </c>
      <c r="W81" s="1">
        <v>85.8</v>
      </c>
      <c r="X81" s="1">
        <v>8.4</v>
      </c>
      <c r="Y81" s="1">
        <v>90.6</v>
      </c>
      <c r="Z81" s="1">
        <v>8.6</v>
      </c>
      <c r="AA81" s="1" t="s">
        <v>41</v>
      </c>
      <c r="AB81" s="1">
        <f t="shared" si="37"/>
        <v>0</v>
      </c>
      <c r="AC81" s="6">
        <v>22</v>
      </c>
      <c r="AD81" s="10">
        <f t="shared" ref="AD81:AD82" si="44">MROUND(P81,AC81*AF81)/AC81</f>
        <v>0</v>
      </c>
      <c r="AE81" s="1">
        <f t="shared" ref="AE81:AE82" si="45">AD81*AC81*G81</f>
        <v>0</v>
      </c>
      <c r="AF81" s="1">
        <f>VLOOKUP(A81,[1]Sheet!$A:$AG,32,0)</f>
        <v>12</v>
      </c>
      <c r="AG81" s="1">
        <f>VLOOKUP(A81,[1]Sheet!$A:$AG,33,0)</f>
        <v>84</v>
      </c>
      <c r="AH81" s="10">
        <f t="shared" ref="AH81:AH84" si="46">AD81/AG81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33" t="s">
        <v>132</v>
      </c>
      <c r="B82" s="33" t="s">
        <v>37</v>
      </c>
      <c r="C82" s="32"/>
      <c r="D82" s="32"/>
      <c r="E82" s="32"/>
      <c r="F82" s="32"/>
      <c r="G82" s="34">
        <v>0.7</v>
      </c>
      <c r="H82" s="32">
        <v>180</v>
      </c>
      <c r="I82" s="32" t="s">
        <v>34</v>
      </c>
      <c r="J82" s="32"/>
      <c r="K82" s="32"/>
      <c r="L82" s="32"/>
      <c r="M82" s="32"/>
      <c r="N82" s="32"/>
      <c r="O82" s="32">
        <v>0</v>
      </c>
      <c r="P82" s="36">
        <v>120</v>
      </c>
      <c r="Q82" s="37">
        <f t="shared" si="43"/>
        <v>120</v>
      </c>
      <c r="R82" s="36"/>
      <c r="S82" s="32"/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3" t="s">
        <v>134</v>
      </c>
      <c r="AB82" s="32">
        <f t="shared" si="37"/>
        <v>84</v>
      </c>
      <c r="AC82" s="34">
        <v>10</v>
      </c>
      <c r="AD82" s="35">
        <f t="shared" si="44"/>
        <v>12</v>
      </c>
      <c r="AE82" s="32">
        <f t="shared" si="45"/>
        <v>84</v>
      </c>
      <c r="AF82" s="32">
        <v>12</v>
      </c>
      <c r="AG82" s="32">
        <v>84</v>
      </c>
      <c r="AH82" s="10">
        <f t="shared" si="46"/>
        <v>0.14285714285714285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33" t="s">
        <v>133</v>
      </c>
      <c r="B83" s="33" t="s">
        <v>37</v>
      </c>
      <c r="C83" s="32"/>
      <c r="D83" s="32"/>
      <c r="E83" s="32"/>
      <c r="F83" s="32"/>
      <c r="G83" s="34">
        <v>0.7</v>
      </c>
      <c r="H83" s="32">
        <v>180</v>
      </c>
      <c r="I83" s="32" t="s">
        <v>34</v>
      </c>
      <c r="J83" s="32"/>
      <c r="K83" s="32"/>
      <c r="L83" s="32"/>
      <c r="M83" s="32"/>
      <c r="N83" s="32"/>
      <c r="O83" s="32">
        <v>0</v>
      </c>
      <c r="P83" s="36">
        <v>120</v>
      </c>
      <c r="Q83" s="37">
        <f t="shared" si="43"/>
        <v>120</v>
      </c>
      <c r="R83" s="36"/>
      <c r="S83" s="32"/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3" t="s">
        <v>135</v>
      </c>
      <c r="AB83" s="32">
        <f t="shared" si="37"/>
        <v>84</v>
      </c>
      <c r="AC83" s="34">
        <v>10</v>
      </c>
      <c r="AD83" s="35">
        <f t="shared" ref="AD83" si="47">MROUND(P83,AC83*AF83)/AC83</f>
        <v>12</v>
      </c>
      <c r="AE83" s="32">
        <f t="shared" ref="AE83" si="48">AD83*AC83*G83</f>
        <v>84</v>
      </c>
      <c r="AF83" s="32">
        <v>12</v>
      </c>
      <c r="AG83" s="32">
        <v>84</v>
      </c>
      <c r="AH83" s="10">
        <f t="shared" si="46"/>
        <v>0.14285714285714285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33" t="s">
        <v>140</v>
      </c>
      <c r="B84" s="33" t="s">
        <v>37</v>
      </c>
      <c r="C84" s="32"/>
      <c r="D84" s="32"/>
      <c r="E84" s="32"/>
      <c r="F84" s="32"/>
      <c r="G84" s="34">
        <v>0.09</v>
      </c>
      <c r="H84" s="32">
        <v>180</v>
      </c>
      <c r="I84" s="32" t="s">
        <v>34</v>
      </c>
      <c r="J84" s="32"/>
      <c r="K84" s="32"/>
      <c r="L84" s="32"/>
      <c r="M84" s="32"/>
      <c r="N84" s="32"/>
      <c r="O84" s="32">
        <v>0</v>
      </c>
      <c r="P84" s="36">
        <f>14*30</f>
        <v>420</v>
      </c>
      <c r="Q84" s="37">
        <f t="shared" ref="Q84" si="49">AC84*AD84</f>
        <v>420</v>
      </c>
      <c r="R84" s="36"/>
      <c r="S84" s="32"/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3" t="s">
        <v>141</v>
      </c>
      <c r="AB84" s="32">
        <f t="shared" si="37"/>
        <v>37.799999999999997</v>
      </c>
      <c r="AC84" s="34">
        <v>30</v>
      </c>
      <c r="AD84" s="35">
        <f t="shared" ref="AD84" si="50">MROUND(P84,AC84*AF84)/AC84</f>
        <v>14</v>
      </c>
      <c r="AE84" s="32">
        <f t="shared" ref="AE84" si="51">AD84*AC84*G84</f>
        <v>37.799999999999997</v>
      </c>
      <c r="AF84" s="32">
        <v>14</v>
      </c>
      <c r="AG84" s="32">
        <v>126</v>
      </c>
      <c r="AH84" s="10">
        <f t="shared" si="46"/>
        <v>0.1111111111111111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</sheetData>
  <autoFilter ref="A3:AH84" xr:uid="{8AE56B1B-545C-41C8-95E9-8F0AF0D5AD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2024-12-12T07:40:26Z</dcterms:created>
  <dcterms:modified xsi:type="dcterms:W3CDTF">2024-12-13T11:32:31Z</dcterms:modified>
</cp:coreProperties>
</file>