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12,24 ПОКОМ ЗПФ филиалы\"/>
    </mc:Choice>
  </mc:AlternateContent>
  <xr:revisionPtr revIDLastSave="0" documentId="13_ncr:1_{8E818EB3-8F93-4F40-A025-2FBCD497B0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1" i="1" l="1"/>
  <c r="AD81" i="1" s="1"/>
  <c r="AH81" i="1" l="1"/>
  <c r="Q81" i="1"/>
  <c r="AE81" i="1"/>
  <c r="AB81" i="1"/>
  <c r="AD80" i="1" l="1"/>
  <c r="AH80" i="1" s="1"/>
  <c r="AB80" i="1"/>
  <c r="Q80" i="1"/>
  <c r="AD79" i="1"/>
  <c r="AE79" i="1" s="1"/>
  <c r="AB79" i="1"/>
  <c r="Q79" i="1" l="1"/>
  <c r="AE80" i="1"/>
  <c r="AH79" i="1"/>
  <c r="F76" i="1" l="1"/>
  <c r="E76" i="1"/>
  <c r="F30" i="1"/>
  <c r="E30" i="1"/>
  <c r="AG78" i="1"/>
  <c r="AF78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2" i="1"/>
  <c r="AF52" i="1"/>
  <c r="AG51" i="1"/>
  <c r="AF51" i="1"/>
  <c r="AG48" i="1"/>
  <c r="AF48" i="1"/>
  <c r="AG47" i="1"/>
  <c r="AF47" i="1"/>
  <c r="AG46" i="1"/>
  <c r="AF46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5" i="1"/>
  <c r="AF35" i="1"/>
  <c r="AG33" i="1"/>
  <c r="AF33" i="1"/>
  <c r="AG32" i="1"/>
  <c r="AF32" i="1"/>
  <c r="AG31" i="1"/>
  <c r="AF31" i="1"/>
  <c r="AG30" i="1"/>
  <c r="AF30" i="1"/>
  <c r="AG28" i="1"/>
  <c r="AF28" i="1"/>
  <c r="AG27" i="1"/>
  <c r="AF27" i="1"/>
  <c r="AF26" i="1"/>
  <c r="AF25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10" i="1" l="1"/>
  <c r="AD14" i="1"/>
  <c r="AD18" i="1"/>
  <c r="AD22" i="1"/>
  <c r="AD24" i="1"/>
  <c r="AD26" i="1"/>
  <c r="AD32" i="1"/>
  <c r="AD56" i="1"/>
  <c r="AD66" i="1"/>
  <c r="AD68" i="1"/>
  <c r="AD78" i="1"/>
  <c r="AB8" i="1"/>
  <c r="AB10" i="1"/>
  <c r="AB14" i="1"/>
  <c r="AB16" i="1"/>
  <c r="AB17" i="1"/>
  <c r="AB18" i="1"/>
  <c r="AB22" i="1"/>
  <c r="AB24" i="1"/>
  <c r="AB26" i="1"/>
  <c r="AB29" i="1"/>
  <c r="AB32" i="1"/>
  <c r="AB34" i="1"/>
  <c r="AB36" i="1"/>
  <c r="AB38" i="1"/>
  <c r="AB40" i="1"/>
  <c r="AB42" i="1"/>
  <c r="AB44" i="1"/>
  <c r="AB45" i="1"/>
  <c r="AB48" i="1"/>
  <c r="AB49" i="1"/>
  <c r="AB50" i="1"/>
  <c r="AB54" i="1"/>
  <c r="AB56" i="1"/>
  <c r="AB58" i="1"/>
  <c r="AB61" i="1"/>
  <c r="AB62" i="1"/>
  <c r="AB63" i="1"/>
  <c r="AB64" i="1"/>
  <c r="AB66" i="1"/>
  <c r="AB68" i="1"/>
  <c r="AB70" i="1"/>
  <c r="AB71" i="1"/>
  <c r="AB72" i="1"/>
  <c r="AB74" i="1"/>
  <c r="AB77" i="1"/>
  <c r="AB78" i="1"/>
  <c r="O7" i="1"/>
  <c r="AD7" i="1" s="1"/>
  <c r="O8" i="1"/>
  <c r="AD8" i="1" s="1"/>
  <c r="O9" i="1"/>
  <c r="AD9" i="1" s="1"/>
  <c r="O10" i="1"/>
  <c r="O11" i="1"/>
  <c r="AD11" i="1" s="1"/>
  <c r="O12" i="1"/>
  <c r="O13" i="1"/>
  <c r="AD13" i="1" s="1"/>
  <c r="O14" i="1"/>
  <c r="O15" i="1"/>
  <c r="AD15" i="1" s="1"/>
  <c r="O16" i="1"/>
  <c r="AD16" i="1" s="1"/>
  <c r="O17" i="1"/>
  <c r="O18" i="1"/>
  <c r="O19" i="1"/>
  <c r="AD19" i="1" s="1"/>
  <c r="O20" i="1"/>
  <c r="AB20" i="1" s="1"/>
  <c r="O21" i="1"/>
  <c r="AD21" i="1" s="1"/>
  <c r="O22" i="1"/>
  <c r="O23" i="1"/>
  <c r="P23" i="1" s="1"/>
  <c r="AD23" i="1" s="1"/>
  <c r="O24" i="1"/>
  <c r="O25" i="1"/>
  <c r="AD25" i="1" s="1"/>
  <c r="O26" i="1"/>
  <c r="O27" i="1"/>
  <c r="P27" i="1" s="1"/>
  <c r="AD27" i="1" s="1"/>
  <c r="O28" i="1"/>
  <c r="P28" i="1" s="1"/>
  <c r="AB28" i="1" s="1"/>
  <c r="O29" i="1"/>
  <c r="O30" i="1"/>
  <c r="P30" i="1" s="1"/>
  <c r="AD30" i="1" s="1"/>
  <c r="O31" i="1"/>
  <c r="P31" i="1" s="1"/>
  <c r="AD31" i="1" s="1"/>
  <c r="O32" i="1"/>
  <c r="O33" i="1"/>
  <c r="AD33" i="1" s="1"/>
  <c r="O34" i="1"/>
  <c r="O35" i="1"/>
  <c r="AD35" i="1" s="1"/>
  <c r="O36" i="1"/>
  <c r="O37" i="1"/>
  <c r="AB37" i="1" s="1"/>
  <c r="O38" i="1"/>
  <c r="O39" i="1"/>
  <c r="P39" i="1" s="1"/>
  <c r="AD39" i="1" s="1"/>
  <c r="O40" i="1"/>
  <c r="O41" i="1"/>
  <c r="AB41" i="1" s="1"/>
  <c r="O42" i="1"/>
  <c r="AD42" i="1" s="1"/>
  <c r="O43" i="1"/>
  <c r="AB43" i="1" s="1"/>
  <c r="O44" i="1"/>
  <c r="O45" i="1"/>
  <c r="O46" i="1"/>
  <c r="AD46" i="1" s="1"/>
  <c r="O47" i="1"/>
  <c r="AB47" i="1" s="1"/>
  <c r="O48" i="1"/>
  <c r="AD48" i="1" s="1"/>
  <c r="O49" i="1"/>
  <c r="O50" i="1"/>
  <c r="O51" i="1"/>
  <c r="AD51" i="1" s="1"/>
  <c r="O52" i="1"/>
  <c r="AB52" i="1" s="1"/>
  <c r="O53" i="1"/>
  <c r="O54" i="1"/>
  <c r="AD54" i="1" s="1"/>
  <c r="O55" i="1"/>
  <c r="AD55" i="1" s="1"/>
  <c r="O56" i="1"/>
  <c r="O57" i="1"/>
  <c r="P57" i="1" s="1"/>
  <c r="AD57" i="1" s="1"/>
  <c r="O58" i="1"/>
  <c r="AD58" i="1" s="1"/>
  <c r="O59" i="1"/>
  <c r="AD59" i="1" s="1"/>
  <c r="O60" i="1"/>
  <c r="P60" i="1" s="1"/>
  <c r="AB60" i="1" s="1"/>
  <c r="O61" i="1"/>
  <c r="O62" i="1"/>
  <c r="O63" i="1"/>
  <c r="O64" i="1"/>
  <c r="O65" i="1"/>
  <c r="AD65" i="1" s="1"/>
  <c r="O66" i="1"/>
  <c r="O67" i="1"/>
  <c r="AD67" i="1" s="1"/>
  <c r="O68" i="1"/>
  <c r="O69" i="1"/>
  <c r="AD69" i="1" s="1"/>
  <c r="O70" i="1"/>
  <c r="O71" i="1"/>
  <c r="O72" i="1"/>
  <c r="O73" i="1"/>
  <c r="AB73" i="1" s="1"/>
  <c r="O74" i="1"/>
  <c r="AD74" i="1" s="1"/>
  <c r="O75" i="1"/>
  <c r="AD75" i="1" s="1"/>
  <c r="O76" i="1"/>
  <c r="P76" i="1" s="1"/>
  <c r="AD76" i="1" s="1"/>
  <c r="O77" i="1"/>
  <c r="O78" i="1"/>
  <c r="O6" i="1"/>
  <c r="AD6" i="1" s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P12" i="1" l="1"/>
  <c r="AD12" i="1" s="1"/>
  <c r="AD60" i="1"/>
  <c r="AH60" i="1" s="1"/>
  <c r="AD52" i="1"/>
  <c r="AE52" i="1" s="1"/>
  <c r="AD28" i="1"/>
  <c r="Q28" i="1" s="1"/>
  <c r="T28" i="1" s="1"/>
  <c r="AD20" i="1"/>
  <c r="AE20" i="1" s="1"/>
  <c r="AB46" i="1"/>
  <c r="AB76" i="1"/>
  <c r="AB30" i="1"/>
  <c r="AE58" i="1"/>
  <c r="Q58" i="1"/>
  <c r="T58" i="1" s="1"/>
  <c r="AH58" i="1"/>
  <c r="AE54" i="1"/>
  <c r="Q54" i="1"/>
  <c r="AH54" i="1"/>
  <c r="Q48" i="1"/>
  <c r="T48" i="1" s="1"/>
  <c r="AE48" i="1"/>
  <c r="AH48" i="1"/>
  <c r="Q46" i="1"/>
  <c r="T46" i="1" s="1"/>
  <c r="AE46" i="1"/>
  <c r="AH46" i="1"/>
  <c r="Q42" i="1"/>
  <c r="T42" i="1" s="1"/>
  <c r="AE42" i="1"/>
  <c r="AH42" i="1"/>
  <c r="AE30" i="1"/>
  <c r="Q30" i="1"/>
  <c r="T30" i="1" s="1"/>
  <c r="AH30" i="1"/>
  <c r="Q16" i="1"/>
  <c r="T16" i="1" s="1"/>
  <c r="AE16" i="1"/>
  <c r="AH16" i="1"/>
  <c r="Q8" i="1"/>
  <c r="T8" i="1" s="1"/>
  <c r="AE8" i="1"/>
  <c r="AH8" i="1"/>
  <c r="AE75" i="1"/>
  <c r="AH75" i="1"/>
  <c r="Q75" i="1"/>
  <c r="T75" i="1" s="1"/>
  <c r="AE69" i="1"/>
  <c r="Q69" i="1"/>
  <c r="T69" i="1" s="1"/>
  <c r="AH69" i="1"/>
  <c r="AE67" i="1"/>
  <c r="AH67" i="1"/>
  <c r="Q67" i="1"/>
  <c r="T67" i="1" s="1"/>
  <c r="AE65" i="1"/>
  <c r="Q65" i="1"/>
  <c r="T65" i="1" s="1"/>
  <c r="AH65" i="1"/>
  <c r="Q39" i="1"/>
  <c r="T39" i="1" s="1"/>
  <c r="AE39" i="1"/>
  <c r="AH39" i="1"/>
  <c r="Q35" i="1"/>
  <c r="T35" i="1" s="1"/>
  <c r="AE35" i="1"/>
  <c r="AH35" i="1"/>
  <c r="Q27" i="1"/>
  <c r="T27" i="1" s="1"/>
  <c r="AE27" i="1"/>
  <c r="AH27" i="1"/>
  <c r="Q25" i="1"/>
  <c r="T25" i="1" s="1"/>
  <c r="AE25" i="1"/>
  <c r="AH25" i="1"/>
  <c r="Q23" i="1"/>
  <c r="T23" i="1" s="1"/>
  <c r="AE23" i="1"/>
  <c r="AH23" i="1"/>
  <c r="Q21" i="1"/>
  <c r="T21" i="1" s="1"/>
  <c r="AE21" i="1"/>
  <c r="AH21" i="1"/>
  <c r="Q19" i="1"/>
  <c r="T19" i="1" s="1"/>
  <c r="AE19" i="1"/>
  <c r="AH19" i="1"/>
  <c r="Q6" i="1"/>
  <c r="T6" i="1" s="1"/>
  <c r="AE6" i="1"/>
  <c r="AH6" i="1"/>
  <c r="Q59" i="1"/>
  <c r="T59" i="1" s="1"/>
  <c r="AE59" i="1"/>
  <c r="AH59" i="1"/>
  <c r="Q57" i="1"/>
  <c r="T57" i="1" s="1"/>
  <c r="AE57" i="1"/>
  <c r="AH57" i="1"/>
  <c r="Q55" i="1"/>
  <c r="T55" i="1" s="1"/>
  <c r="AE55" i="1"/>
  <c r="AH55" i="1"/>
  <c r="Q51" i="1"/>
  <c r="T51" i="1" s="1"/>
  <c r="AE51" i="1"/>
  <c r="AH51" i="1"/>
  <c r="Q33" i="1"/>
  <c r="T33" i="1" s="1"/>
  <c r="AE33" i="1"/>
  <c r="AH33" i="1"/>
  <c r="Q31" i="1"/>
  <c r="T31" i="1" s="1"/>
  <c r="AE31" i="1"/>
  <c r="AH31" i="1"/>
  <c r="AE15" i="1"/>
  <c r="Q15" i="1"/>
  <c r="T15" i="1" s="1"/>
  <c r="AH15" i="1"/>
  <c r="AH13" i="1"/>
  <c r="AE13" i="1"/>
  <c r="Q13" i="1"/>
  <c r="T13" i="1" s="1"/>
  <c r="AE11" i="1"/>
  <c r="AH11" i="1"/>
  <c r="Q11" i="1"/>
  <c r="T11" i="1" s="1"/>
  <c r="AH9" i="1"/>
  <c r="AE9" i="1"/>
  <c r="Q9" i="1"/>
  <c r="T9" i="1" s="1"/>
  <c r="AE7" i="1"/>
  <c r="Q7" i="1"/>
  <c r="T7" i="1" s="1"/>
  <c r="AH7" i="1"/>
  <c r="Q78" i="1"/>
  <c r="T78" i="1" s="1"/>
  <c r="AE78" i="1"/>
  <c r="AH78" i="1"/>
  <c r="AD73" i="1"/>
  <c r="Q68" i="1"/>
  <c r="T68" i="1" s="1"/>
  <c r="AE68" i="1"/>
  <c r="AH68" i="1"/>
  <c r="Q66" i="1"/>
  <c r="T66" i="1" s="1"/>
  <c r="AE66" i="1"/>
  <c r="AH66" i="1"/>
  <c r="AE60" i="1"/>
  <c r="AE56" i="1"/>
  <c r="AH56" i="1"/>
  <c r="Q56" i="1"/>
  <c r="T56" i="1" s="1"/>
  <c r="AD47" i="1"/>
  <c r="AD43" i="1"/>
  <c r="AD41" i="1"/>
  <c r="AD37" i="1"/>
  <c r="AE32" i="1"/>
  <c r="AH32" i="1"/>
  <c r="Q32" i="1"/>
  <c r="T32" i="1" s="1"/>
  <c r="AE26" i="1"/>
  <c r="Q26" i="1"/>
  <c r="T26" i="1" s="1"/>
  <c r="AH26" i="1"/>
  <c r="AE24" i="1"/>
  <c r="AH24" i="1"/>
  <c r="Q24" i="1"/>
  <c r="T24" i="1" s="1"/>
  <c r="AE22" i="1"/>
  <c r="Q22" i="1"/>
  <c r="T22" i="1" s="1"/>
  <c r="AH22" i="1"/>
  <c r="AE18" i="1"/>
  <c r="Q18" i="1"/>
  <c r="T18" i="1" s="1"/>
  <c r="AH18" i="1"/>
  <c r="Q14" i="1"/>
  <c r="T14" i="1" s="1"/>
  <c r="AE14" i="1"/>
  <c r="AH14" i="1"/>
  <c r="Q10" i="1"/>
  <c r="T10" i="1" s="1"/>
  <c r="AE10" i="1"/>
  <c r="AH10" i="1"/>
  <c r="P5" i="1"/>
  <c r="Q76" i="1"/>
  <c r="T76" i="1" s="1"/>
  <c r="AE76" i="1"/>
  <c r="AH76" i="1"/>
  <c r="Q74" i="1"/>
  <c r="T74" i="1" s="1"/>
  <c r="AE74" i="1"/>
  <c r="AH74" i="1"/>
  <c r="AB6" i="1"/>
  <c r="AB75" i="1"/>
  <c r="AB69" i="1"/>
  <c r="AB67" i="1"/>
  <c r="AB65" i="1"/>
  <c r="AB59" i="1"/>
  <c r="AB57" i="1"/>
  <c r="AB55" i="1"/>
  <c r="AB51" i="1"/>
  <c r="AB39" i="1"/>
  <c r="AB35" i="1"/>
  <c r="AB33" i="1"/>
  <c r="AB31" i="1"/>
  <c r="AB27" i="1"/>
  <c r="AB25" i="1"/>
  <c r="AB23" i="1"/>
  <c r="AB21" i="1"/>
  <c r="AB19" i="1"/>
  <c r="AB15" i="1"/>
  <c r="AB13" i="1"/>
  <c r="AB11" i="1"/>
  <c r="AB9" i="1"/>
  <c r="AB7" i="1"/>
  <c r="O5" i="1"/>
  <c r="U6" i="1"/>
  <c r="U77" i="1"/>
  <c r="T77" i="1"/>
  <c r="U75" i="1"/>
  <c r="U73" i="1"/>
  <c r="U71" i="1"/>
  <c r="T71" i="1"/>
  <c r="U69" i="1"/>
  <c r="U67" i="1"/>
  <c r="U65" i="1"/>
  <c r="U63" i="1"/>
  <c r="T63" i="1"/>
  <c r="U61" i="1"/>
  <c r="T61" i="1"/>
  <c r="U59" i="1"/>
  <c r="U57" i="1"/>
  <c r="U55" i="1"/>
  <c r="U53" i="1"/>
  <c r="U52" i="1"/>
  <c r="U50" i="1"/>
  <c r="T50" i="1"/>
  <c r="U48" i="1"/>
  <c r="U46" i="1"/>
  <c r="U44" i="1"/>
  <c r="T44" i="1"/>
  <c r="U42" i="1"/>
  <c r="U41" i="1"/>
  <c r="U38" i="1"/>
  <c r="T38" i="1"/>
  <c r="U36" i="1"/>
  <c r="T36" i="1"/>
  <c r="U34" i="1"/>
  <c r="T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78" i="1"/>
  <c r="U76" i="1"/>
  <c r="U74" i="1"/>
  <c r="U72" i="1"/>
  <c r="T72" i="1"/>
  <c r="U70" i="1"/>
  <c r="T70" i="1"/>
  <c r="U68" i="1"/>
  <c r="U66" i="1"/>
  <c r="U64" i="1"/>
  <c r="T64" i="1"/>
  <c r="U62" i="1"/>
  <c r="T62" i="1"/>
  <c r="U60" i="1"/>
  <c r="U58" i="1"/>
  <c r="U56" i="1"/>
  <c r="U54" i="1"/>
  <c r="T54" i="1"/>
  <c r="U51" i="1"/>
  <c r="U49" i="1"/>
  <c r="T49" i="1"/>
  <c r="U47" i="1"/>
  <c r="U45" i="1"/>
  <c r="T45" i="1"/>
  <c r="U43" i="1"/>
  <c r="U40" i="1"/>
  <c r="T40" i="1"/>
  <c r="U39" i="1"/>
  <c r="U37" i="1"/>
  <c r="U35" i="1"/>
  <c r="U33" i="1"/>
  <c r="U31" i="1"/>
  <c r="U29" i="1"/>
  <c r="T29" i="1"/>
  <c r="U27" i="1"/>
  <c r="U25" i="1"/>
  <c r="U23" i="1"/>
  <c r="U21" i="1"/>
  <c r="U19" i="1"/>
  <c r="U17" i="1"/>
  <c r="T17" i="1"/>
  <c r="U15" i="1"/>
  <c r="U13" i="1"/>
  <c r="U11" i="1"/>
  <c r="U9" i="1"/>
  <c r="U7" i="1"/>
  <c r="K5" i="1"/>
  <c r="AH28" i="1" l="1"/>
  <c r="AH20" i="1"/>
  <c r="Q52" i="1"/>
  <c r="T52" i="1" s="1"/>
  <c r="Q20" i="1"/>
  <c r="T20" i="1" s="1"/>
  <c r="AH52" i="1"/>
  <c r="AE12" i="1"/>
  <c r="Q12" i="1"/>
  <c r="T12" i="1" s="1"/>
  <c r="AH12" i="1"/>
  <c r="T53" i="1"/>
  <c r="AB53" i="1"/>
  <c r="AE28" i="1"/>
  <c r="Q60" i="1"/>
  <c r="T60" i="1" s="1"/>
  <c r="AB12" i="1"/>
  <c r="AD5" i="1"/>
  <c r="AE37" i="1"/>
  <c r="Q37" i="1"/>
  <c r="T37" i="1" s="1"/>
  <c r="AH37" i="1"/>
  <c r="AE43" i="1"/>
  <c r="Q43" i="1"/>
  <c r="T43" i="1" s="1"/>
  <c r="AH43" i="1"/>
  <c r="AE41" i="1"/>
  <c r="AH41" i="1"/>
  <c r="Q41" i="1"/>
  <c r="T41" i="1" s="1"/>
  <c r="AE47" i="1"/>
  <c r="Q47" i="1"/>
  <c r="T47" i="1" s="1"/>
  <c r="AH47" i="1"/>
  <c r="AE73" i="1"/>
  <c r="Q73" i="1"/>
  <c r="T73" i="1" s="1"/>
  <c r="AH73" i="1"/>
  <c r="AB5" i="1" l="1"/>
  <c r="AH5" i="1"/>
  <c r="AE5" i="1"/>
  <c r="Q5" i="1"/>
</calcChain>
</file>

<file path=xl/sharedStrings.xml><?xml version="1.0" encoding="utf-8"?>
<sst xmlns="http://schemas.openxmlformats.org/spreadsheetml/2006/main" count="342" uniqueCount="139">
  <si>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</si>
  <si>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</si>
  <si>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</si>
  <si>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</si>
  <si>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</si>
  <si>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</si>
  <si>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</si>
  <si>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</si>
  <si>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</si>
  <si>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</si>
  <si>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</si>
  <si>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</si>
  <si>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</si>
  <si>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</si>
  <si>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</si>
  <si>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</si>
  <si>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</si>
  <si>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</si>
  <si>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</si>
  <si>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</si>
  <si>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</si>
  <si>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</si>
  <si>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</si>
  <si>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</si>
  <si>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</si>
  <si>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</si>
  <si>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</si>
  <si>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</si>
  <si>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</si>
  <si>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</si>
  <si>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</si>
  <si>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</si>
  <si>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</si>
  <si>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</si>
  <si>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</si>
  <si>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</si>
  <si>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</si>
  <si>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</si>
  <si>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</si>
  <si>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</si>
  <si>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</si>
  <si>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</si>
  <si>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</si>
  <si>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</si>
  <si>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</si>
  <si>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</si>
  <si>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</si>
  <si>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</si>
  <si>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</si>
  <si>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</si>
  <si>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</si>
  <si>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</si>
  <si>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вывод / нужно продавать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</si>
  <si>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</si>
  <si>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</si>
  <si>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</si>
  <si>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необходимо увеличить продажи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</si>
  <si>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</si>
  <si>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</si>
  <si>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</si>
  <si>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</si>
  <si>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</si>
  <si>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</si>
  <si>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</si>
  <si>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</si>
  <si>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</si>
  <si>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</si>
  <si>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</si>
  <si>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</si>
  <si>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</si>
  <si>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</si>
  <si>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</si>
  <si>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</si>
  <si>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потребности</t>
  </si>
  <si>
    <t>Пельмени Grandmeni с говядиной в сливочном соусе ТМ Горячая штучка флоупак сфера 0,75 кг.  ПОКОМ</t>
  </si>
  <si>
    <t>СТОП / матрица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</si>
  <si>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</si>
  <si>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</si>
  <si>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</si>
  <si>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</si>
  <si>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необходимо увеличить продажи / новинка</t>
  </si>
  <si>
    <t>вывод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</si>
  <si>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</si>
  <si>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</si>
  <si>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</si>
  <si>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</si>
  <si>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</si>
  <si>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</si>
  <si>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</si>
  <si>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</si>
  <si>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</si>
  <si>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</si>
  <si>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</si>
  <si>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</si>
  <si>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</si>
  <si>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</si>
  <si>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</si>
  <si>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</si>
  <si>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</si>
  <si>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</si>
  <si>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</si>
  <si>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</si>
  <si>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</si>
  <si>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</si>
  <si>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</si>
  <si>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</si>
  <si>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</si>
  <si>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</si>
  <si>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</si>
  <si>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</si>
  <si>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</si>
  <si>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</si>
  <si>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</si>
  <si>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</si>
  <si>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</si>
  <si>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</si>
  <si>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</si>
  <si>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</si>
  <si>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</si>
  <si>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</si>
  <si>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</si>
  <si>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</si>
  <si>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</si>
  <si>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кол-во паллет</t>
  </si>
  <si>
    <t>отгрузит завод</t>
  </si>
  <si>
    <t>потребность</t>
  </si>
  <si>
    <t>кратно рядам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</si>
  <si>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вывод</t>
    </r>
  </si>
  <si>
    <t>ротация</t>
  </si>
  <si>
    <t>Пельмени «Бигбули с мясом» 0,7 Сфера ТМ «Горячая штучка»</t>
  </si>
  <si>
    <t>Пельмени «Бигбули #МЕГАМАСЛИЩЕ со сливочным маслом» 0,7 сфера ТМ «Горячая штучка»</t>
  </si>
  <si>
    <t>новинка, SU003529</t>
  </si>
  <si>
    <t>новинка, SU003385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</si>
  <si>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</si>
  <si>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 / 180шт из Луганска</t>
    </r>
  </si>
  <si>
    <t>ротация на новинку</t>
  </si>
  <si>
    <t>Снеки «Хот-догстер» Фикс.вес 0,09 ТМ «Горячая штучка»</t>
  </si>
  <si>
    <t>новинка, SU003632</t>
  </si>
  <si>
    <t>16,12,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</si>
</sst>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4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5" fillId="5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2" fontId="4" fillId="0" borderId="1" xfId="1" applyNumberFormat="1" applyFont="1"/>
    <xf numFmtId="165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8" borderId="1" xfId="1" applyNumberFormat="1" applyFont="1" applyFill="1"/>
    <xf numFmtId="164" fontId="7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4" fillId="6" borderId="1" xfId="1" applyNumberFormat="1" applyFont="1" applyFill="1"/>
    <xf numFmtId="164" fontId="1" fillId="10" borderId="1" xfId="1" applyNumberFormat="1" applyFill="1"/>
    <xf numFmtId="164" fontId="4" fillId="10" borderId="1" xfId="1" applyNumberFormat="1" applyFont="1" applyFill="1"/>
    <xf numFmtId="2" fontId="1" fillId="10" borderId="1" xfId="1" applyNumberFormat="1" applyFill="1"/>
    <xf numFmtId="164" fontId="1" fillId="10" borderId="3" xfId="1" applyNumberFormat="1" applyFill="1" applyBorder="1"/>
    <xf numFmtId="164" fontId="1" fillId="10" borderId="2" xfId="1" applyNumberFormat="1" applyFill="1" applyBorder="1"/>
    <xf numFmtId="165" fontId="1" fillId="10" borderId="1" xfId="1" applyNumberFormat="1" applyFill="1"/>
    <xf numFmtId="164" fontId="1" fillId="0" borderId="2" xfId="1" applyNumberFormat="1" applyFill="1" applyBorder="1"/>
    <xf numFmtId="165" fontId="1" fillId="0" borderId="1" xfId="1" applyNumberFormat="1" applyFill="1"/>
    <xf numFmtId="164" fontId="1" fillId="0" borderId="1" xfId="1" applyNumberFormat="1" applyFill="1"/>
    <xf numFmtId="164" fontId="1" fillId="8" borderId="1" xfId="1" applyNumberFormat="1" applyFill="1"/>
    <xf numFmtId="164" fontId="1" fillId="11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05,12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02,12,</v>
          </cell>
          <cell r="O4" t="str">
            <v>05,12,</v>
          </cell>
          <cell r="V4" t="str">
            <v>28,11,</v>
          </cell>
          <cell r="W4" t="str">
            <v>21,11,</v>
          </cell>
          <cell r="X4" t="str">
            <v>14,11,</v>
          </cell>
          <cell r="Y4" t="str">
            <v>07,11,</v>
          </cell>
          <cell r="Z4" t="str">
            <v>31,10,</v>
          </cell>
          <cell r="AD4" t="str">
            <v>08,12,</v>
          </cell>
        </row>
        <row r="5">
          <cell r="E5">
            <v>11223.6</v>
          </cell>
          <cell r="F5">
            <v>21320</v>
          </cell>
          <cell r="J5">
            <v>10945.600000000002</v>
          </cell>
          <cell r="K5">
            <v>278</v>
          </cell>
          <cell r="L5">
            <v>0</v>
          </cell>
          <cell r="M5">
            <v>0</v>
          </cell>
          <cell r="N5">
            <v>8484.2000000000007</v>
          </cell>
          <cell r="O5">
            <v>2244.7200000000003</v>
          </cell>
          <cell r="P5">
            <v>9218.8799999999992</v>
          </cell>
          <cell r="Q5">
            <v>9474.2000000000007</v>
          </cell>
          <cell r="R5">
            <v>0</v>
          </cell>
          <cell r="V5">
            <v>2124.9399999999996</v>
          </cell>
          <cell r="W5">
            <v>2325.2400000000002</v>
          </cell>
          <cell r="X5">
            <v>2247.6799999999998</v>
          </cell>
          <cell r="Y5">
            <v>2541.844000000001</v>
          </cell>
          <cell r="Z5">
            <v>1988.9999999999998</v>
          </cell>
          <cell r="AB5">
            <v>4929.5459999999994</v>
          </cell>
          <cell r="AD5">
            <v>1314</v>
          </cell>
          <cell r="AE5">
            <v>5020.2000000000016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200</v>
          </cell>
          <cell r="E6">
            <v>25</v>
          </cell>
          <cell r="F6">
            <v>165</v>
          </cell>
          <cell r="G6">
            <v>1</v>
          </cell>
          <cell r="H6">
            <v>90</v>
          </cell>
          <cell r="I6" t="str">
            <v>матрица</v>
          </cell>
          <cell r="J6">
            <v>25</v>
          </cell>
          <cell r="K6">
            <v>0</v>
          </cell>
          <cell r="N6">
            <v>0</v>
          </cell>
          <cell r="O6">
            <v>5</v>
          </cell>
          <cell r="Q6">
            <v>0</v>
          </cell>
          <cell r="T6">
            <v>33</v>
          </cell>
          <cell r="U6">
            <v>33</v>
          </cell>
          <cell r="V6">
            <v>5</v>
          </cell>
          <cell r="W6">
            <v>1</v>
          </cell>
          <cell r="X6">
            <v>3</v>
          </cell>
          <cell r="Y6">
            <v>8</v>
          </cell>
          <cell r="Z6">
            <v>0</v>
          </cell>
          <cell r="AA6" t="str">
            <v>необходимо увеличить продажи!!! / новинка / 180шт из Луганска</v>
          </cell>
          <cell r="AB6">
            <v>0</v>
          </cell>
          <cell r="AC6">
            <v>5</v>
          </cell>
          <cell r="AD6">
            <v>0</v>
          </cell>
          <cell r="AE6">
            <v>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403</v>
          </cell>
          <cell r="E7">
            <v>116</v>
          </cell>
          <cell r="F7">
            <v>279</v>
          </cell>
          <cell r="G7">
            <v>0.3</v>
          </cell>
          <cell r="H7">
            <v>180</v>
          </cell>
          <cell r="I7" t="str">
            <v>матрица</v>
          </cell>
          <cell r="J7">
            <v>116</v>
          </cell>
          <cell r="K7">
            <v>0</v>
          </cell>
          <cell r="N7">
            <v>0</v>
          </cell>
          <cell r="O7">
            <v>23.2</v>
          </cell>
          <cell r="P7">
            <v>92.199999999999989</v>
          </cell>
          <cell r="Q7">
            <v>168</v>
          </cell>
          <cell r="T7">
            <v>19.267241379310345</v>
          </cell>
          <cell r="U7">
            <v>12.025862068965518</v>
          </cell>
          <cell r="V7">
            <v>19.600000000000001</v>
          </cell>
          <cell r="W7">
            <v>24.2</v>
          </cell>
          <cell r="X7">
            <v>28.8</v>
          </cell>
          <cell r="Y7">
            <v>29.2</v>
          </cell>
          <cell r="Z7">
            <v>29.4</v>
          </cell>
          <cell r="AA7" t="str">
            <v>сети</v>
          </cell>
          <cell r="AB7">
            <v>27.659999999999997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496</v>
          </cell>
          <cell r="E8">
            <v>210</v>
          </cell>
          <cell r="F8">
            <v>221</v>
          </cell>
          <cell r="G8">
            <v>0.3</v>
          </cell>
          <cell r="H8">
            <v>180</v>
          </cell>
          <cell r="I8" t="str">
            <v>матрица</v>
          </cell>
          <cell r="J8">
            <v>209</v>
          </cell>
          <cell r="K8">
            <v>1</v>
          </cell>
          <cell r="N8">
            <v>168</v>
          </cell>
          <cell r="O8">
            <v>42</v>
          </cell>
          <cell r="P8">
            <v>199</v>
          </cell>
          <cell r="Q8">
            <v>168</v>
          </cell>
          <cell r="T8">
            <v>13.261904761904763</v>
          </cell>
          <cell r="U8">
            <v>9.2619047619047628</v>
          </cell>
          <cell r="V8">
            <v>42.2</v>
          </cell>
          <cell r="W8">
            <v>39.6</v>
          </cell>
          <cell r="X8">
            <v>31.2</v>
          </cell>
          <cell r="Y8">
            <v>46.6</v>
          </cell>
          <cell r="Z8">
            <v>50.6</v>
          </cell>
          <cell r="AA8" t="str">
            <v>сети</v>
          </cell>
          <cell r="AB8">
            <v>59.699999999999996</v>
          </cell>
          <cell r="AC8">
            <v>12</v>
          </cell>
          <cell r="AD8">
            <v>14</v>
          </cell>
          <cell r="AE8">
            <v>50.4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592</v>
          </cell>
          <cell r="E9">
            <v>366</v>
          </cell>
          <cell r="F9">
            <v>147</v>
          </cell>
          <cell r="G9">
            <v>0.3</v>
          </cell>
          <cell r="H9">
            <v>180</v>
          </cell>
          <cell r="I9" t="str">
            <v>матрица</v>
          </cell>
          <cell r="J9">
            <v>366</v>
          </cell>
          <cell r="K9">
            <v>0</v>
          </cell>
          <cell r="N9">
            <v>672</v>
          </cell>
          <cell r="O9">
            <v>73.2</v>
          </cell>
          <cell r="P9">
            <v>352.20000000000005</v>
          </cell>
          <cell r="Q9">
            <v>336</v>
          </cell>
          <cell r="T9">
            <v>15.778688524590164</v>
          </cell>
          <cell r="U9">
            <v>11.188524590163935</v>
          </cell>
          <cell r="V9">
            <v>79.599999999999994</v>
          </cell>
          <cell r="W9">
            <v>59.8</v>
          </cell>
          <cell r="X9">
            <v>71.599999999999994</v>
          </cell>
          <cell r="Y9">
            <v>92.8</v>
          </cell>
          <cell r="Z9">
            <v>79.400000000000006</v>
          </cell>
          <cell r="AA9" t="str">
            <v>сети</v>
          </cell>
          <cell r="AB9">
            <v>105.66000000000001</v>
          </cell>
          <cell r="AC9">
            <v>12</v>
          </cell>
          <cell r="AD9">
            <v>28</v>
          </cell>
          <cell r="AE9">
            <v>100.8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625</v>
          </cell>
          <cell r="E10">
            <v>332</v>
          </cell>
          <cell r="F10">
            <v>204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332</v>
          </cell>
          <cell r="K10">
            <v>0</v>
          </cell>
          <cell r="N10">
            <v>336</v>
          </cell>
          <cell r="O10">
            <v>66.400000000000006</v>
          </cell>
          <cell r="P10">
            <v>522.40000000000009</v>
          </cell>
          <cell r="Q10">
            <v>504</v>
          </cell>
          <cell r="T10">
            <v>15.722891566265059</v>
          </cell>
          <cell r="U10">
            <v>8.1325301204819276</v>
          </cell>
          <cell r="V10">
            <v>60.6</v>
          </cell>
          <cell r="W10">
            <v>52.2</v>
          </cell>
          <cell r="X10">
            <v>36.200000000000003</v>
          </cell>
          <cell r="Y10">
            <v>56.6</v>
          </cell>
          <cell r="Z10">
            <v>47</v>
          </cell>
          <cell r="AA10" t="str">
            <v>сети</v>
          </cell>
          <cell r="AB10">
            <v>156.72000000000003</v>
          </cell>
          <cell r="AC10">
            <v>12</v>
          </cell>
          <cell r="AD10">
            <v>42</v>
          </cell>
          <cell r="AE10">
            <v>151.19999999999999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669</v>
          </cell>
          <cell r="E11">
            <v>371</v>
          </cell>
          <cell r="F11">
            <v>218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371</v>
          </cell>
          <cell r="K11">
            <v>0</v>
          </cell>
          <cell r="N11">
            <v>1008</v>
          </cell>
          <cell r="O11">
            <v>74.2</v>
          </cell>
          <cell r="Q11">
            <v>0</v>
          </cell>
          <cell r="T11">
            <v>16.522911051212937</v>
          </cell>
          <cell r="U11">
            <v>16.522911051212937</v>
          </cell>
          <cell r="V11">
            <v>94.6</v>
          </cell>
          <cell r="W11">
            <v>70.8</v>
          </cell>
          <cell r="X11">
            <v>83.2</v>
          </cell>
          <cell r="Y11">
            <v>109</v>
          </cell>
          <cell r="Z11">
            <v>103.2</v>
          </cell>
          <cell r="AA11" t="str">
            <v>сети</v>
          </cell>
          <cell r="AB11">
            <v>0</v>
          </cell>
          <cell r="AC11">
            <v>12</v>
          </cell>
          <cell r="AD11">
            <v>0</v>
          </cell>
          <cell r="AE11">
            <v>0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310</v>
          </cell>
          <cell r="D12">
            <v>9</v>
          </cell>
          <cell r="E12">
            <v>55</v>
          </cell>
          <cell r="F12">
            <v>244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53</v>
          </cell>
          <cell r="K12">
            <v>2</v>
          </cell>
          <cell r="N12">
            <v>0</v>
          </cell>
          <cell r="O12">
            <v>11</v>
          </cell>
          <cell r="Q12">
            <v>0</v>
          </cell>
          <cell r="T12">
            <v>22.181818181818183</v>
          </cell>
          <cell r="U12">
            <v>22.181818181818183</v>
          </cell>
          <cell r="V12">
            <v>13</v>
          </cell>
          <cell r="W12">
            <v>38</v>
          </cell>
          <cell r="X12">
            <v>16</v>
          </cell>
          <cell r="Y12">
            <v>10.4</v>
          </cell>
          <cell r="Z12">
            <v>15.4</v>
          </cell>
          <cell r="AA12" t="str">
            <v>необходимо увеличить продажи / сети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495</v>
          </cell>
          <cell r="E13">
            <v>282</v>
          </cell>
          <cell r="F13">
            <v>147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279</v>
          </cell>
          <cell r="K13">
            <v>3</v>
          </cell>
          <cell r="N13">
            <v>560</v>
          </cell>
          <cell r="O13">
            <v>56.4</v>
          </cell>
          <cell r="P13">
            <v>82.600000000000023</v>
          </cell>
          <cell r="Q13">
            <v>140</v>
          </cell>
          <cell r="T13">
            <v>15.0177304964539</v>
          </cell>
          <cell r="U13">
            <v>12.535460992907801</v>
          </cell>
          <cell r="V13">
            <v>48.8</v>
          </cell>
          <cell r="W13">
            <v>36.6</v>
          </cell>
          <cell r="X13">
            <v>55.4</v>
          </cell>
          <cell r="Y13">
            <v>47.6</v>
          </cell>
          <cell r="Z13">
            <v>33.6</v>
          </cell>
          <cell r="AA13" t="str">
            <v>сети</v>
          </cell>
          <cell r="AB13">
            <v>29.736000000000008</v>
          </cell>
          <cell r="AC13">
            <v>10</v>
          </cell>
          <cell r="AD13">
            <v>14</v>
          </cell>
          <cell r="AE13">
            <v>50.4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C14">
            <v>162</v>
          </cell>
          <cell r="E14">
            <v>91</v>
          </cell>
          <cell r="F14">
            <v>70</v>
          </cell>
          <cell r="G14">
            <v>0.2</v>
          </cell>
          <cell r="H14">
            <v>180</v>
          </cell>
          <cell r="I14" t="str">
            <v>матрица</v>
          </cell>
          <cell r="J14">
            <v>89</v>
          </cell>
          <cell r="K14">
            <v>2</v>
          </cell>
          <cell r="N14">
            <v>0</v>
          </cell>
          <cell r="O14">
            <v>18.2</v>
          </cell>
          <cell r="P14">
            <v>221.2</v>
          </cell>
          <cell r="Q14">
            <v>168</v>
          </cell>
          <cell r="T14">
            <v>13.076923076923077</v>
          </cell>
          <cell r="U14">
            <v>3.8461538461538463</v>
          </cell>
          <cell r="V14">
            <v>1.2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новинка</v>
          </cell>
          <cell r="AB14">
            <v>44.24</v>
          </cell>
          <cell r="AC14">
            <v>12</v>
          </cell>
          <cell r="AD14">
            <v>14</v>
          </cell>
          <cell r="AE14">
            <v>33.6</v>
          </cell>
          <cell r="AF14">
            <v>14</v>
          </cell>
          <cell r="AG14">
            <v>70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C15">
            <v>125</v>
          </cell>
          <cell r="D15">
            <v>3</v>
          </cell>
          <cell r="E15">
            <v>23</v>
          </cell>
          <cell r="F15">
            <v>103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20</v>
          </cell>
          <cell r="K15">
            <v>3</v>
          </cell>
          <cell r="N15">
            <v>0</v>
          </cell>
          <cell r="O15">
            <v>4.5999999999999996</v>
          </cell>
          <cell r="Q15">
            <v>0</v>
          </cell>
          <cell r="T15">
            <v>22.39130434782609</v>
          </cell>
          <cell r="U15">
            <v>22.39130434782609</v>
          </cell>
          <cell r="V15">
            <v>3.2</v>
          </cell>
          <cell r="W15">
            <v>4.8</v>
          </cell>
          <cell r="X15">
            <v>0</v>
          </cell>
          <cell r="Y15">
            <v>0</v>
          </cell>
          <cell r="Z15">
            <v>0</v>
          </cell>
          <cell r="AA15" t="str">
            <v>новинка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C16">
            <v>157</v>
          </cell>
          <cell r="E16">
            <v>88</v>
          </cell>
          <cell r="F16">
            <v>67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87</v>
          </cell>
          <cell r="K16">
            <v>1</v>
          </cell>
          <cell r="N16">
            <v>0</v>
          </cell>
          <cell r="O16">
            <v>17.600000000000001</v>
          </cell>
          <cell r="P16">
            <v>214.60000000000002</v>
          </cell>
          <cell r="Q16">
            <v>168</v>
          </cell>
          <cell r="T16">
            <v>13.352272727272727</v>
          </cell>
          <cell r="U16">
            <v>3.8068181818181817</v>
          </cell>
          <cell r="V16">
            <v>2.2000000000000002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новинка</v>
          </cell>
          <cell r="AB16">
            <v>42.920000000000009</v>
          </cell>
          <cell r="AC16">
            <v>12</v>
          </cell>
          <cell r="AD16">
            <v>14</v>
          </cell>
          <cell r="AE16">
            <v>33.6</v>
          </cell>
          <cell r="AF16">
            <v>14</v>
          </cell>
          <cell r="AG16">
            <v>70</v>
          </cell>
        </row>
        <row r="17">
          <cell r="A17" t="str">
            <v>Жар-ладушки с клубникой и вишней ТМ Зареченские ТС Зареченские продукты.  Поком</v>
          </cell>
          <cell r="B17" t="str">
            <v>кг</v>
          </cell>
          <cell r="C17">
            <v>18.5</v>
          </cell>
          <cell r="E17">
            <v>3.7</v>
          </cell>
          <cell r="F17">
            <v>14.8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3.7</v>
          </cell>
          <cell r="K17">
            <v>0</v>
          </cell>
          <cell r="O17">
            <v>0.74</v>
          </cell>
          <cell r="T17">
            <v>20</v>
          </cell>
          <cell r="U17">
            <v>20</v>
          </cell>
          <cell r="V17">
            <v>0.74</v>
          </cell>
          <cell r="W17">
            <v>1.48</v>
          </cell>
          <cell r="X17">
            <v>2.2200000000000002</v>
          </cell>
          <cell r="Y17">
            <v>2.2200000000000002</v>
          </cell>
          <cell r="Z17">
            <v>1.48</v>
          </cell>
          <cell r="AA17" t="str">
            <v>вывод / нужно продавать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2475</v>
          </cell>
          <cell r="E18">
            <v>349</v>
          </cell>
          <cell r="F18">
            <v>2053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343</v>
          </cell>
          <cell r="K18">
            <v>6</v>
          </cell>
          <cell r="N18">
            <v>0</v>
          </cell>
          <cell r="O18">
            <v>69.8</v>
          </cell>
          <cell r="Q18">
            <v>0</v>
          </cell>
          <cell r="T18">
            <v>29.412607449856736</v>
          </cell>
          <cell r="U18">
            <v>29.412607449856736</v>
          </cell>
          <cell r="V18">
            <v>51.4</v>
          </cell>
          <cell r="W18">
            <v>60</v>
          </cell>
          <cell r="X18">
            <v>53.6</v>
          </cell>
          <cell r="Y18">
            <v>59.2</v>
          </cell>
          <cell r="Z18">
            <v>59</v>
          </cell>
          <cell r="AA18" t="str">
            <v>необходимо увеличить продажи!!! / сети</v>
          </cell>
          <cell r="AB18">
            <v>0</v>
          </cell>
          <cell r="AC18">
            <v>12</v>
          </cell>
          <cell r="AD18">
            <v>0</v>
          </cell>
          <cell r="AE18">
            <v>0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2926</v>
          </cell>
          <cell r="E19">
            <v>237</v>
          </cell>
          <cell r="F19">
            <v>2632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237</v>
          </cell>
          <cell r="K19">
            <v>0</v>
          </cell>
          <cell r="N19">
            <v>0</v>
          </cell>
          <cell r="O19">
            <v>47.4</v>
          </cell>
          <cell r="Q19">
            <v>0</v>
          </cell>
          <cell r="T19">
            <v>55.527426160337555</v>
          </cell>
          <cell r="U19">
            <v>55.527426160337555</v>
          </cell>
          <cell r="V19">
            <v>40.4</v>
          </cell>
          <cell r="W19">
            <v>209.6</v>
          </cell>
          <cell r="X19">
            <v>18</v>
          </cell>
          <cell r="Y19">
            <v>203</v>
          </cell>
          <cell r="Z19">
            <v>41.4</v>
          </cell>
          <cell r="AA19" t="str">
            <v>необходимо увеличить продажи!!! / сети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F19">
            <v>14</v>
          </cell>
          <cell r="AG19">
            <v>70</v>
          </cell>
        </row>
        <row r="20">
          <cell r="A20" t="str">
            <v>Мини-пицца с ветчиной и сыром ТМ Зареченские продукты. ВЕС  Поком</v>
          </cell>
          <cell r="B20" t="str">
            <v>кг</v>
          </cell>
          <cell r="C20">
            <v>23.5</v>
          </cell>
          <cell r="D20">
            <v>0.5</v>
          </cell>
          <cell r="E20">
            <v>3</v>
          </cell>
          <cell r="F20">
            <v>21</v>
          </cell>
          <cell r="G20">
            <v>1</v>
          </cell>
          <cell r="H20">
            <v>180</v>
          </cell>
          <cell r="I20" t="str">
            <v>матрица</v>
          </cell>
          <cell r="J20">
            <v>3</v>
          </cell>
          <cell r="K20">
            <v>0</v>
          </cell>
          <cell r="N20">
            <v>0</v>
          </cell>
          <cell r="O20">
            <v>0.6</v>
          </cell>
          <cell r="Q20">
            <v>0</v>
          </cell>
          <cell r="T20">
            <v>35</v>
          </cell>
          <cell r="U20">
            <v>35</v>
          </cell>
          <cell r="V20">
            <v>1.8</v>
          </cell>
          <cell r="W20">
            <v>2.5</v>
          </cell>
          <cell r="X20">
            <v>1.2</v>
          </cell>
          <cell r="Y20">
            <v>3</v>
          </cell>
          <cell r="Z20">
            <v>2.4</v>
          </cell>
          <cell r="AA20" t="str">
            <v>необходимо увеличить продажи</v>
          </cell>
          <cell r="AB20">
            <v>0</v>
          </cell>
          <cell r="AC20">
            <v>3</v>
          </cell>
          <cell r="AD20">
            <v>0</v>
          </cell>
          <cell r="AE20">
            <v>0</v>
          </cell>
          <cell r="AF20">
            <v>14</v>
          </cell>
          <cell r="AG20">
            <v>126</v>
          </cell>
        </row>
        <row r="21">
          <cell r="A21" t="str">
            <v>Мини-сосиски в тесте ТМ Зареченские . ВЕС  Поком</v>
          </cell>
          <cell r="B21" t="str">
            <v>кг</v>
          </cell>
          <cell r="C21">
            <v>184.2</v>
          </cell>
          <cell r="E21">
            <v>118.4</v>
          </cell>
          <cell r="F21">
            <v>65.8</v>
          </cell>
          <cell r="G21">
            <v>1</v>
          </cell>
          <cell r="H21">
            <v>180</v>
          </cell>
          <cell r="I21" t="str">
            <v>матрица</v>
          </cell>
          <cell r="J21">
            <v>117.5</v>
          </cell>
          <cell r="K21">
            <v>0.90000000000000568</v>
          </cell>
          <cell r="N21">
            <v>0</v>
          </cell>
          <cell r="O21">
            <v>23.68</v>
          </cell>
          <cell r="P21">
            <v>313.08</v>
          </cell>
          <cell r="Q21">
            <v>310.8</v>
          </cell>
          <cell r="T21">
            <v>15.903716216216218</v>
          </cell>
          <cell r="U21">
            <v>2.7787162162162162</v>
          </cell>
          <cell r="V21">
            <v>9.620000000000001</v>
          </cell>
          <cell r="W21">
            <v>12.58</v>
          </cell>
          <cell r="X21">
            <v>15.4</v>
          </cell>
          <cell r="Y21">
            <v>11.1</v>
          </cell>
          <cell r="Z21">
            <v>16.739999999999998</v>
          </cell>
          <cell r="AB21">
            <v>313.08</v>
          </cell>
          <cell r="AC21">
            <v>3.7</v>
          </cell>
          <cell r="AD21">
            <v>84</v>
          </cell>
          <cell r="AE21">
            <v>310.8</v>
          </cell>
          <cell r="AF21">
            <v>14</v>
          </cell>
          <cell r="AG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154</v>
          </cell>
          <cell r="E22">
            <v>60.5</v>
          </cell>
          <cell r="F22">
            <v>93.5</v>
          </cell>
          <cell r="G22">
            <v>1</v>
          </cell>
          <cell r="H22">
            <v>180</v>
          </cell>
          <cell r="I22" t="str">
            <v>матрица</v>
          </cell>
          <cell r="J22">
            <v>53.9</v>
          </cell>
          <cell r="K22">
            <v>6.6000000000000014</v>
          </cell>
          <cell r="N22">
            <v>0</v>
          </cell>
          <cell r="O22">
            <v>12.1</v>
          </cell>
          <cell r="P22">
            <v>100.1</v>
          </cell>
          <cell r="Q22">
            <v>132</v>
          </cell>
          <cell r="T22">
            <v>18.636363636363637</v>
          </cell>
          <cell r="U22">
            <v>7.7272727272727275</v>
          </cell>
          <cell r="V22">
            <v>8.8000000000000007</v>
          </cell>
          <cell r="W22">
            <v>12.1</v>
          </cell>
          <cell r="X22">
            <v>9.9</v>
          </cell>
          <cell r="Y22">
            <v>6.04</v>
          </cell>
          <cell r="Z22">
            <v>13.2</v>
          </cell>
          <cell r="AB22">
            <v>100.1</v>
          </cell>
          <cell r="AC22">
            <v>5.5</v>
          </cell>
          <cell r="AD22">
            <v>24</v>
          </cell>
          <cell r="AE22">
            <v>132</v>
          </cell>
          <cell r="AF22">
            <v>12</v>
          </cell>
          <cell r="AG22">
            <v>84</v>
          </cell>
        </row>
        <row r="23">
          <cell r="A23" t="str">
            <v>Мини-шарики с курочкой и сыром ТМ Зареченские ВЕС ПОКОМ</v>
          </cell>
          <cell r="B23" t="str">
            <v>кг</v>
          </cell>
          <cell r="C23">
            <v>156</v>
          </cell>
          <cell r="E23">
            <v>45</v>
          </cell>
          <cell r="F23">
            <v>111</v>
          </cell>
          <cell r="G23">
            <v>1</v>
          </cell>
          <cell r="H23">
            <v>180</v>
          </cell>
          <cell r="I23" t="str">
            <v>матрица</v>
          </cell>
          <cell r="J23">
            <v>45</v>
          </cell>
          <cell r="K23">
            <v>0</v>
          </cell>
          <cell r="N23">
            <v>42</v>
          </cell>
          <cell r="O23">
            <v>9</v>
          </cell>
          <cell r="Q23">
            <v>0</v>
          </cell>
          <cell r="T23">
            <v>17</v>
          </cell>
          <cell r="U23">
            <v>17</v>
          </cell>
          <cell r="V23">
            <v>14.4</v>
          </cell>
          <cell r="W23">
            <v>13.6</v>
          </cell>
          <cell r="X23">
            <v>9.6</v>
          </cell>
          <cell r="Y23">
            <v>17.54</v>
          </cell>
          <cell r="Z23">
            <v>17.399999999999999</v>
          </cell>
          <cell r="AB23">
            <v>0</v>
          </cell>
          <cell r="AC23">
            <v>3</v>
          </cell>
          <cell r="AD23">
            <v>0</v>
          </cell>
          <cell r="AE23">
            <v>0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848</v>
          </cell>
          <cell r="E24">
            <v>220</v>
          </cell>
          <cell r="F24">
            <v>569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218</v>
          </cell>
          <cell r="K24">
            <v>2</v>
          </cell>
          <cell r="N24">
            <v>0</v>
          </cell>
          <cell r="O24">
            <v>44</v>
          </cell>
          <cell r="P24">
            <v>47</v>
          </cell>
          <cell r="Q24">
            <v>84</v>
          </cell>
          <cell r="T24">
            <v>14.840909090909092</v>
          </cell>
          <cell r="U24">
            <v>12.931818181818182</v>
          </cell>
          <cell r="V24">
            <v>54.6</v>
          </cell>
          <cell r="W24">
            <v>67.599999999999994</v>
          </cell>
          <cell r="X24">
            <v>69.2</v>
          </cell>
          <cell r="Y24">
            <v>46.8</v>
          </cell>
          <cell r="Z24">
            <v>47.8</v>
          </cell>
          <cell r="AA24" t="str">
            <v>сети</v>
          </cell>
          <cell r="AB24">
            <v>11.75</v>
          </cell>
          <cell r="AC24">
            <v>6</v>
          </cell>
          <cell r="AD24">
            <v>14</v>
          </cell>
          <cell r="AE24">
            <v>21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367</v>
          </cell>
          <cell r="E25">
            <v>194</v>
          </cell>
          <cell r="F25">
            <v>146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194</v>
          </cell>
          <cell r="K25">
            <v>0</v>
          </cell>
          <cell r="N25">
            <v>168</v>
          </cell>
          <cell r="O25">
            <v>38.799999999999997</v>
          </cell>
          <cell r="P25">
            <v>229.19999999999993</v>
          </cell>
          <cell r="Q25">
            <v>252</v>
          </cell>
          <cell r="T25">
            <v>14.587628865979383</v>
          </cell>
          <cell r="U25">
            <v>8.0927835051546406</v>
          </cell>
          <cell r="V25">
            <v>23.2</v>
          </cell>
          <cell r="W25">
            <v>31.2</v>
          </cell>
          <cell r="X25">
            <v>40.4</v>
          </cell>
          <cell r="Y25">
            <v>49.4</v>
          </cell>
          <cell r="Z25">
            <v>51.2</v>
          </cell>
          <cell r="AA25" t="str">
            <v>сети</v>
          </cell>
          <cell r="AB25">
            <v>57.299999999999983</v>
          </cell>
          <cell r="AC25">
            <v>6</v>
          </cell>
          <cell r="AD25">
            <v>42</v>
          </cell>
          <cell r="AE25">
            <v>63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391</v>
          </cell>
          <cell r="E26">
            <v>158</v>
          </cell>
          <cell r="F26">
            <v>206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158</v>
          </cell>
          <cell r="K26">
            <v>0</v>
          </cell>
          <cell r="N26">
            <v>168</v>
          </cell>
          <cell r="O26">
            <v>31.6</v>
          </cell>
          <cell r="P26">
            <v>131.60000000000002</v>
          </cell>
          <cell r="Q26">
            <v>168</v>
          </cell>
          <cell r="T26">
            <v>17.151898734177216</v>
          </cell>
          <cell r="U26">
            <v>11.835443037974683</v>
          </cell>
          <cell r="V26">
            <v>22.8</v>
          </cell>
          <cell r="W26">
            <v>19.2</v>
          </cell>
          <cell r="X26">
            <v>25.2</v>
          </cell>
          <cell r="Y26">
            <v>22.6</v>
          </cell>
          <cell r="Z26">
            <v>26.2</v>
          </cell>
          <cell r="AA26" t="str">
            <v>сети</v>
          </cell>
          <cell r="AB26">
            <v>32.900000000000006</v>
          </cell>
          <cell r="AC26">
            <v>6</v>
          </cell>
          <cell r="AD26">
            <v>28</v>
          </cell>
          <cell r="AE26">
            <v>42</v>
          </cell>
          <cell r="AF26">
            <v>14</v>
          </cell>
          <cell r="AG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565</v>
          </cell>
          <cell r="E27">
            <v>186</v>
          </cell>
          <cell r="F27">
            <v>331</v>
          </cell>
          <cell r="G27">
            <v>1</v>
          </cell>
          <cell r="H27">
            <v>180</v>
          </cell>
          <cell r="I27" t="str">
            <v>матрица</v>
          </cell>
          <cell r="J27">
            <v>185</v>
          </cell>
          <cell r="K27">
            <v>1</v>
          </cell>
          <cell r="N27">
            <v>144</v>
          </cell>
          <cell r="O27">
            <v>37.200000000000003</v>
          </cell>
          <cell r="P27">
            <v>45.800000000000068</v>
          </cell>
          <cell r="Q27">
            <v>72</v>
          </cell>
          <cell r="T27">
            <v>14.704301075268816</v>
          </cell>
          <cell r="U27">
            <v>12.768817204301074</v>
          </cell>
          <cell r="V27">
            <v>46.6</v>
          </cell>
          <cell r="W27">
            <v>51.6</v>
          </cell>
          <cell r="X27">
            <v>50.4</v>
          </cell>
          <cell r="Y27">
            <v>52.844000000000008</v>
          </cell>
          <cell r="Z27">
            <v>42</v>
          </cell>
          <cell r="AB27">
            <v>45.800000000000068</v>
          </cell>
          <cell r="AC27">
            <v>6</v>
          </cell>
          <cell r="AD27">
            <v>12</v>
          </cell>
          <cell r="AE27">
            <v>72</v>
          </cell>
          <cell r="AF27">
            <v>12</v>
          </cell>
          <cell r="AG27">
            <v>84</v>
          </cell>
        </row>
        <row r="28">
          <cell r="A28" t="str">
            <v>Наггетсы из печи 0,25кг ТМ Вязанка замор.  ПОКОМ</v>
          </cell>
          <cell r="B28" t="str">
            <v>шт</v>
          </cell>
          <cell r="C28">
            <v>1234</v>
          </cell>
          <cell r="E28">
            <v>521</v>
          </cell>
          <cell r="F28">
            <v>576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521</v>
          </cell>
          <cell r="K28">
            <v>0</v>
          </cell>
          <cell r="N28">
            <v>168</v>
          </cell>
          <cell r="O28">
            <v>104.2</v>
          </cell>
          <cell r="P28">
            <v>923.2</v>
          </cell>
          <cell r="Q28">
            <v>840</v>
          </cell>
          <cell r="T28">
            <v>15.201535508637235</v>
          </cell>
          <cell r="U28">
            <v>7.1401151631477928</v>
          </cell>
          <cell r="V28">
            <v>86.4</v>
          </cell>
          <cell r="W28">
            <v>97.6</v>
          </cell>
          <cell r="X28">
            <v>78.8</v>
          </cell>
          <cell r="Y28">
            <v>84.2</v>
          </cell>
          <cell r="Z28">
            <v>91.8</v>
          </cell>
          <cell r="AA28" t="str">
            <v>сети</v>
          </cell>
          <cell r="AB28">
            <v>230.8</v>
          </cell>
          <cell r="AC28">
            <v>12</v>
          </cell>
          <cell r="AD28">
            <v>70</v>
          </cell>
          <cell r="AE28">
            <v>210</v>
          </cell>
          <cell r="AF28">
            <v>14</v>
          </cell>
          <cell r="AG28">
            <v>70</v>
          </cell>
        </row>
        <row r="29">
          <cell r="A29" t="str">
            <v>Наггетсы с индейкой 0,25кг ТМ Вязанка ТС Из печи Сливушки ПОКОМ</v>
          </cell>
          <cell r="B29" t="str">
            <v>шт</v>
          </cell>
          <cell r="D29">
            <v>8</v>
          </cell>
          <cell r="E29">
            <v>8</v>
          </cell>
          <cell r="G29">
            <v>0</v>
          </cell>
          <cell r="H29">
            <v>180</v>
          </cell>
          <cell r="I29" t="str">
            <v>не в матрице</v>
          </cell>
          <cell r="J29">
            <v>8</v>
          </cell>
          <cell r="K29">
            <v>0</v>
          </cell>
          <cell r="O29">
            <v>1.6</v>
          </cell>
          <cell r="T29">
            <v>0</v>
          </cell>
          <cell r="U29">
            <v>0</v>
          </cell>
          <cell r="V29">
            <v>6.8</v>
          </cell>
          <cell r="W29">
            <v>32.6</v>
          </cell>
          <cell r="X29">
            <v>67.599999999999994</v>
          </cell>
          <cell r="Y29">
            <v>60.8</v>
          </cell>
          <cell r="Z29">
            <v>52.2</v>
          </cell>
          <cell r="AA29" t="str">
            <v>дубль / неправильно поставлен приход</v>
          </cell>
          <cell r="AB29">
            <v>0</v>
          </cell>
          <cell r="AC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1103</v>
          </cell>
          <cell r="E30">
            <v>452</v>
          </cell>
          <cell r="F30">
            <v>566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444</v>
          </cell>
          <cell r="K30">
            <v>8</v>
          </cell>
          <cell r="N30">
            <v>1176</v>
          </cell>
          <cell r="O30">
            <v>90.4</v>
          </cell>
          <cell r="Q30">
            <v>0</v>
          </cell>
          <cell r="T30">
            <v>19.269911504424776</v>
          </cell>
          <cell r="U30">
            <v>19.269911504424776</v>
          </cell>
          <cell r="V30">
            <v>101</v>
          </cell>
          <cell r="W30">
            <v>107</v>
          </cell>
          <cell r="X30">
            <v>130.19999999999999</v>
          </cell>
          <cell r="Y30">
            <v>127.4</v>
          </cell>
          <cell r="Z30">
            <v>79.599999999999994</v>
          </cell>
          <cell r="AA30" t="str">
            <v>есть дубль</v>
          </cell>
          <cell r="AB30">
            <v>0</v>
          </cell>
          <cell r="AC30">
            <v>12</v>
          </cell>
          <cell r="AD30">
            <v>0</v>
          </cell>
          <cell r="AE30">
            <v>0</v>
          </cell>
          <cell r="AF30">
            <v>14</v>
          </cell>
          <cell r="AG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694</v>
          </cell>
          <cell r="D31">
            <v>8</v>
          </cell>
          <cell r="E31">
            <v>288</v>
          </cell>
          <cell r="F31">
            <v>331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286</v>
          </cell>
          <cell r="K31">
            <v>2</v>
          </cell>
          <cell r="N31">
            <v>168</v>
          </cell>
          <cell r="O31">
            <v>57.6</v>
          </cell>
          <cell r="P31">
            <v>307.39999999999998</v>
          </cell>
          <cell r="Q31">
            <v>336</v>
          </cell>
          <cell r="T31">
            <v>14.496527777777777</v>
          </cell>
          <cell r="U31">
            <v>8.6631944444444446</v>
          </cell>
          <cell r="V31">
            <v>53.4</v>
          </cell>
          <cell r="W31">
            <v>58.2</v>
          </cell>
          <cell r="X31">
            <v>47</v>
          </cell>
          <cell r="Y31">
            <v>54.2</v>
          </cell>
          <cell r="Z31">
            <v>44.6</v>
          </cell>
          <cell r="AA31" t="str">
            <v>сети</v>
          </cell>
          <cell r="AB31">
            <v>76.849999999999994</v>
          </cell>
          <cell r="AC31">
            <v>12</v>
          </cell>
          <cell r="AD31">
            <v>28</v>
          </cell>
          <cell r="AE31">
            <v>84</v>
          </cell>
          <cell r="AF31">
            <v>14</v>
          </cell>
          <cell r="AG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C32">
            <v>288</v>
          </cell>
          <cell r="E32">
            <v>151</v>
          </cell>
          <cell r="F32">
            <v>117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151</v>
          </cell>
          <cell r="K32">
            <v>0</v>
          </cell>
          <cell r="N32">
            <v>0</v>
          </cell>
          <cell r="O32">
            <v>30.2</v>
          </cell>
          <cell r="P32">
            <v>305.8</v>
          </cell>
          <cell r="Q32">
            <v>336</v>
          </cell>
          <cell r="T32">
            <v>15</v>
          </cell>
          <cell r="U32">
            <v>3.8741721854304636</v>
          </cell>
          <cell r="V32">
            <v>17.600000000000001</v>
          </cell>
          <cell r="W32">
            <v>22.8</v>
          </cell>
          <cell r="X32">
            <v>20.2</v>
          </cell>
          <cell r="Y32">
            <v>17.399999999999999</v>
          </cell>
          <cell r="Z32">
            <v>21.8</v>
          </cell>
          <cell r="AA32" t="str">
            <v>сети</v>
          </cell>
          <cell r="AB32">
            <v>76.45</v>
          </cell>
          <cell r="AC32">
            <v>6</v>
          </cell>
          <cell r="AD32">
            <v>56</v>
          </cell>
          <cell r="AE32">
            <v>84</v>
          </cell>
          <cell r="AF32">
            <v>14</v>
          </cell>
          <cell r="AG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C33">
            <v>343</v>
          </cell>
          <cell r="D33">
            <v>16</v>
          </cell>
          <cell r="E33">
            <v>108</v>
          </cell>
          <cell r="F33">
            <v>216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108</v>
          </cell>
          <cell r="K33">
            <v>0</v>
          </cell>
          <cell r="N33">
            <v>336</v>
          </cell>
          <cell r="O33">
            <v>21.6</v>
          </cell>
          <cell r="Q33">
            <v>0</v>
          </cell>
          <cell r="T33">
            <v>25.555555555555554</v>
          </cell>
          <cell r="U33">
            <v>25.555555555555554</v>
          </cell>
          <cell r="V33">
            <v>25.8</v>
          </cell>
          <cell r="W33">
            <v>20.6</v>
          </cell>
          <cell r="X33">
            <v>37.200000000000003</v>
          </cell>
          <cell r="Y33">
            <v>33.6</v>
          </cell>
          <cell r="Z33">
            <v>17.8</v>
          </cell>
          <cell r="AA33" t="str">
            <v>сети</v>
          </cell>
          <cell r="AB33">
            <v>0</v>
          </cell>
          <cell r="AC33">
            <v>12</v>
          </cell>
          <cell r="AD33">
            <v>0</v>
          </cell>
          <cell r="AE33">
            <v>0</v>
          </cell>
          <cell r="AF33">
            <v>14</v>
          </cell>
          <cell r="AG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8</v>
          </cell>
          <cell r="AF34">
            <v>12</v>
          </cell>
          <cell r="AG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C35">
            <v>3077</v>
          </cell>
          <cell r="E35">
            <v>238</v>
          </cell>
          <cell r="F35">
            <v>2786</v>
          </cell>
          <cell r="G35">
            <v>0.75</v>
          </cell>
          <cell r="H35">
            <v>180</v>
          </cell>
          <cell r="I35" t="str">
            <v>СТОП / матрица</v>
          </cell>
          <cell r="J35">
            <v>238</v>
          </cell>
          <cell r="K35">
            <v>0</v>
          </cell>
          <cell r="N35">
            <v>0</v>
          </cell>
          <cell r="O35">
            <v>47.6</v>
          </cell>
          <cell r="Q35">
            <v>0</v>
          </cell>
          <cell r="T35">
            <v>58.529411764705884</v>
          </cell>
          <cell r="U35">
            <v>58.529411764705884</v>
          </cell>
          <cell r="V35">
            <v>48.4</v>
          </cell>
          <cell r="W35">
            <v>30.8</v>
          </cell>
          <cell r="X35">
            <v>32.6</v>
          </cell>
          <cell r="Y35">
            <v>25</v>
          </cell>
          <cell r="Z35">
            <v>26.4</v>
          </cell>
          <cell r="AA35" t="str">
            <v>необходимо увеличить продажи!!! / сети</v>
          </cell>
          <cell r="AB35">
            <v>0</v>
          </cell>
          <cell r="AC35">
            <v>8</v>
          </cell>
          <cell r="AD35">
            <v>0</v>
          </cell>
          <cell r="AE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0.4</v>
          </cell>
          <cell r="X36">
            <v>9.1999999999999993</v>
          </cell>
          <cell r="Y36">
            <v>11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8</v>
          </cell>
          <cell r="AF36">
            <v>12</v>
          </cell>
          <cell r="AG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549</v>
          </cell>
          <cell r="E37">
            <v>177</v>
          </cell>
          <cell r="F37">
            <v>356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167</v>
          </cell>
          <cell r="K37">
            <v>10</v>
          </cell>
          <cell r="N37">
            <v>0</v>
          </cell>
          <cell r="O37">
            <v>35.4</v>
          </cell>
          <cell r="P37">
            <v>210.39999999999998</v>
          </cell>
          <cell r="Q37">
            <v>192</v>
          </cell>
          <cell r="T37">
            <v>15.480225988700566</v>
          </cell>
          <cell r="U37">
            <v>10.056497175141244</v>
          </cell>
          <cell r="V37">
            <v>25.4</v>
          </cell>
          <cell r="W37">
            <v>44</v>
          </cell>
          <cell r="X37">
            <v>24.6</v>
          </cell>
          <cell r="Y37">
            <v>40.4</v>
          </cell>
          <cell r="Z37">
            <v>33.6</v>
          </cell>
          <cell r="AA37" t="str">
            <v>сети</v>
          </cell>
          <cell r="AB37">
            <v>157.79999999999998</v>
          </cell>
          <cell r="AC37">
            <v>8</v>
          </cell>
          <cell r="AD37">
            <v>24</v>
          </cell>
          <cell r="AE37">
            <v>144</v>
          </cell>
          <cell r="AF37">
            <v>12</v>
          </cell>
          <cell r="AG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16</v>
          </cell>
          <cell r="AF38">
            <v>12</v>
          </cell>
          <cell r="AG38">
            <v>84</v>
          </cell>
        </row>
        <row r="39">
          <cell r="A39" t="str">
            <v>Пельмени Бигбули #МЕГАВКУСИЩЕ с сочной грудинкой  ТМ Горячая штучка  флоу-пак сфера 0,7 кг.  Поком</v>
          </cell>
          <cell r="B39" t="str">
            <v>шт</v>
          </cell>
          <cell r="C39">
            <v>120</v>
          </cell>
          <cell r="E39">
            <v>19</v>
          </cell>
          <cell r="F39">
            <v>101</v>
          </cell>
          <cell r="G39">
            <v>0.7</v>
          </cell>
          <cell r="H39">
            <v>180</v>
          </cell>
          <cell r="I39" t="str">
            <v>матрица</v>
          </cell>
          <cell r="J39">
            <v>19</v>
          </cell>
          <cell r="K39">
            <v>0</v>
          </cell>
          <cell r="N39">
            <v>0</v>
          </cell>
          <cell r="O39">
            <v>3.8</v>
          </cell>
          <cell r="Q39">
            <v>0</v>
          </cell>
          <cell r="T39">
            <v>26.578947368421055</v>
          </cell>
          <cell r="U39">
            <v>26.578947368421055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необходимо увеличить продажи / новинка</v>
          </cell>
          <cell r="AB39">
            <v>0</v>
          </cell>
          <cell r="AC39">
            <v>10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C40">
            <v>1</v>
          </cell>
          <cell r="E40">
            <v>1</v>
          </cell>
          <cell r="G40">
            <v>0</v>
          </cell>
          <cell r="H40">
            <v>180</v>
          </cell>
          <cell r="I40" t="str">
            <v>не в матрице</v>
          </cell>
          <cell r="J40">
            <v>1</v>
          </cell>
          <cell r="K40">
            <v>0</v>
          </cell>
          <cell r="O40">
            <v>0.2</v>
          </cell>
          <cell r="T40">
            <v>0</v>
          </cell>
          <cell r="U40">
            <v>0</v>
          </cell>
          <cell r="V40">
            <v>3</v>
          </cell>
          <cell r="W40">
            <v>6.2</v>
          </cell>
          <cell r="X40">
            <v>3.6</v>
          </cell>
          <cell r="Y40">
            <v>6.6</v>
          </cell>
          <cell r="Z40">
            <v>0</v>
          </cell>
          <cell r="AA40" t="str">
            <v>вывод</v>
          </cell>
          <cell r="AB40">
            <v>0</v>
          </cell>
          <cell r="AC40">
            <v>0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16</v>
          </cell>
          <cell r="AF41">
            <v>12</v>
          </cell>
          <cell r="AG41">
            <v>84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296</v>
          </cell>
          <cell r="E42">
            <v>205</v>
          </cell>
          <cell r="F42">
            <v>52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205</v>
          </cell>
          <cell r="K42">
            <v>0</v>
          </cell>
          <cell r="N42">
            <v>288</v>
          </cell>
          <cell r="O42">
            <v>41</v>
          </cell>
          <cell r="P42">
            <v>316</v>
          </cell>
          <cell r="Q42">
            <v>288</v>
          </cell>
          <cell r="T42">
            <v>15.317073170731707</v>
          </cell>
          <cell r="U42">
            <v>8.2926829268292686</v>
          </cell>
          <cell r="V42">
            <v>38.6</v>
          </cell>
          <cell r="W42">
            <v>27.2</v>
          </cell>
          <cell r="X42">
            <v>28</v>
          </cell>
          <cell r="Y42">
            <v>25.4</v>
          </cell>
          <cell r="Z42">
            <v>32.799999999999997</v>
          </cell>
          <cell r="AA42" t="str">
            <v>сети</v>
          </cell>
          <cell r="AB42">
            <v>284.40000000000003</v>
          </cell>
          <cell r="AC42">
            <v>8</v>
          </cell>
          <cell r="AD42">
            <v>36</v>
          </cell>
          <cell r="AE42">
            <v>259.2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сфера 0,43 кг  ПОКОМ</v>
          </cell>
          <cell r="B43" t="str">
            <v>шт</v>
          </cell>
          <cell r="D43">
            <v>2</v>
          </cell>
          <cell r="E43">
            <v>2</v>
          </cell>
          <cell r="G43">
            <v>0</v>
          </cell>
          <cell r="H43" t="e">
            <v>#N/A</v>
          </cell>
          <cell r="I43" t="str">
            <v>не в матрице</v>
          </cell>
          <cell r="J43">
            <v>31</v>
          </cell>
          <cell r="K43">
            <v>-29</v>
          </cell>
          <cell r="O43">
            <v>0.4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1.2</v>
          </cell>
          <cell r="Y43">
            <v>0</v>
          </cell>
          <cell r="Z43">
            <v>0.8</v>
          </cell>
          <cell r="AB43">
            <v>0</v>
          </cell>
          <cell r="AC43">
            <v>0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394</v>
          </cell>
          <cell r="E44">
            <v>123</v>
          </cell>
          <cell r="F44">
            <v>253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123</v>
          </cell>
          <cell r="K44">
            <v>0</v>
          </cell>
          <cell r="N44">
            <v>0</v>
          </cell>
          <cell r="O44">
            <v>24.6</v>
          </cell>
          <cell r="P44">
            <v>140.60000000000002</v>
          </cell>
          <cell r="Q44">
            <v>96</v>
          </cell>
          <cell r="T44">
            <v>14.186991869918698</v>
          </cell>
          <cell r="U44">
            <v>10.284552845528454</v>
          </cell>
          <cell r="V44">
            <v>17.600000000000001</v>
          </cell>
          <cell r="W44">
            <v>25.8</v>
          </cell>
          <cell r="X44">
            <v>17.8</v>
          </cell>
          <cell r="Y44">
            <v>19.600000000000001</v>
          </cell>
          <cell r="Z44">
            <v>21.2</v>
          </cell>
          <cell r="AA44" t="str">
            <v>сети</v>
          </cell>
          <cell r="AB44">
            <v>126.54000000000002</v>
          </cell>
          <cell r="AC44">
            <v>8</v>
          </cell>
          <cell r="AD44">
            <v>12</v>
          </cell>
          <cell r="AE44">
            <v>86.4</v>
          </cell>
          <cell r="AF44">
            <v>12</v>
          </cell>
          <cell r="AG44">
            <v>84</v>
          </cell>
        </row>
        <row r="45">
          <cell r="A45" t="str">
            <v>Пельмени Бигбули со сливочным маслом ТМ Горячая штучка  флоу-пак сфера 0,4.  Поком</v>
          </cell>
          <cell r="B45" t="str">
            <v>шт</v>
          </cell>
          <cell r="C45">
            <v>192</v>
          </cell>
          <cell r="E45">
            <v>9</v>
          </cell>
          <cell r="F45">
            <v>183</v>
          </cell>
          <cell r="G45">
            <v>0.4</v>
          </cell>
          <cell r="H45">
            <v>180</v>
          </cell>
          <cell r="I45" t="str">
            <v>матрица</v>
          </cell>
          <cell r="J45">
            <v>9</v>
          </cell>
          <cell r="K45">
            <v>0</v>
          </cell>
          <cell r="N45">
            <v>0</v>
          </cell>
          <cell r="O45">
            <v>1.8</v>
          </cell>
          <cell r="Q45">
            <v>0</v>
          </cell>
          <cell r="T45">
            <v>101.66666666666666</v>
          </cell>
          <cell r="U45">
            <v>101.66666666666666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необходимо увеличить продажи / новинка</v>
          </cell>
          <cell r="AB45">
            <v>0</v>
          </cell>
          <cell r="AC45">
            <v>16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951</v>
          </cell>
          <cell r="E46">
            <v>167</v>
          </cell>
          <cell r="F46">
            <v>767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167</v>
          </cell>
          <cell r="K46">
            <v>0</v>
          </cell>
          <cell r="O46">
            <v>33.4</v>
          </cell>
          <cell r="T46">
            <v>22.964071856287426</v>
          </cell>
          <cell r="U46">
            <v>22.964071856287426</v>
          </cell>
          <cell r="V46">
            <v>29.2</v>
          </cell>
          <cell r="W46">
            <v>28.6</v>
          </cell>
          <cell r="X46">
            <v>30.6</v>
          </cell>
          <cell r="Y46">
            <v>33.4</v>
          </cell>
          <cell r="Z46">
            <v>26.6</v>
          </cell>
          <cell r="AA46" t="str">
            <v>необходимо увеличить продажи!!! / вывод</v>
          </cell>
          <cell r="AB46">
            <v>0</v>
          </cell>
          <cell r="AC46">
            <v>0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438</v>
          </cell>
          <cell r="E47">
            <v>260</v>
          </cell>
          <cell r="F47">
            <v>143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260</v>
          </cell>
          <cell r="K47">
            <v>0</v>
          </cell>
          <cell r="O47">
            <v>52</v>
          </cell>
          <cell r="T47">
            <v>2.75</v>
          </cell>
          <cell r="U47">
            <v>2.75</v>
          </cell>
          <cell r="V47">
            <v>42.2</v>
          </cell>
          <cell r="W47">
            <v>47</v>
          </cell>
          <cell r="X47">
            <v>51.4</v>
          </cell>
          <cell r="Y47">
            <v>59.4</v>
          </cell>
          <cell r="Z47">
            <v>42.6</v>
          </cell>
          <cell r="AA47" t="str">
            <v>вывод</v>
          </cell>
          <cell r="AB47">
            <v>0</v>
          </cell>
          <cell r="AC47">
            <v>0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820</v>
          </cell>
          <cell r="E48">
            <v>315</v>
          </cell>
          <cell r="F48">
            <v>460</v>
          </cell>
          <cell r="G48">
            <v>1</v>
          </cell>
          <cell r="H48">
            <v>180</v>
          </cell>
          <cell r="I48" t="str">
            <v>матрица</v>
          </cell>
          <cell r="J48">
            <v>315</v>
          </cell>
          <cell r="K48">
            <v>0</v>
          </cell>
          <cell r="N48">
            <v>0</v>
          </cell>
          <cell r="O48">
            <v>63</v>
          </cell>
          <cell r="P48">
            <v>548</v>
          </cell>
          <cell r="Q48">
            <v>540</v>
          </cell>
          <cell r="T48">
            <v>15.873015873015873</v>
          </cell>
          <cell r="U48">
            <v>7.3015873015873014</v>
          </cell>
          <cell r="V48">
            <v>54</v>
          </cell>
          <cell r="W48">
            <v>71</v>
          </cell>
          <cell r="X48">
            <v>54</v>
          </cell>
          <cell r="Y48">
            <v>55</v>
          </cell>
          <cell r="Z48">
            <v>65</v>
          </cell>
          <cell r="AA48" t="str">
            <v>сети</v>
          </cell>
          <cell r="AB48">
            <v>548</v>
          </cell>
          <cell r="AC48">
            <v>5</v>
          </cell>
          <cell r="AD48">
            <v>108</v>
          </cell>
          <cell r="AE48">
            <v>540</v>
          </cell>
          <cell r="AF48">
            <v>12</v>
          </cell>
          <cell r="AG48">
            <v>144</v>
          </cell>
        </row>
        <row r="49">
          <cell r="A49" t="str">
            <v>Пельмени Бульмени с говядиной и свининой ТМ Горячая штучка  флоу-пак сфера 0,4 кг  Поком</v>
          </cell>
          <cell r="B49" t="str">
            <v>шт</v>
          </cell>
          <cell r="C49">
            <v>192</v>
          </cell>
          <cell r="E49">
            <v>4</v>
          </cell>
          <cell r="F49">
            <v>188</v>
          </cell>
          <cell r="G49">
            <v>0.4</v>
          </cell>
          <cell r="H49">
            <v>180</v>
          </cell>
          <cell r="I49" t="str">
            <v>матрица</v>
          </cell>
          <cell r="J49">
            <v>4</v>
          </cell>
          <cell r="K49">
            <v>0</v>
          </cell>
          <cell r="N49">
            <v>0</v>
          </cell>
          <cell r="O49">
            <v>0.8</v>
          </cell>
          <cell r="Q49">
            <v>0</v>
          </cell>
          <cell r="T49">
            <v>235</v>
          </cell>
          <cell r="U49">
            <v>235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необходимо увеличить продажи / новинка</v>
          </cell>
          <cell r="AB49">
            <v>0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ТМ Горячая штучка БУЛЬМЕНИ  флоу-пак сфера 0,7 кг.  Поком</v>
          </cell>
          <cell r="B50" t="str">
            <v>шт</v>
          </cell>
          <cell r="C50">
            <v>120</v>
          </cell>
          <cell r="E50">
            <v>13</v>
          </cell>
          <cell r="F50">
            <v>107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13</v>
          </cell>
          <cell r="K50">
            <v>0</v>
          </cell>
          <cell r="N50">
            <v>0</v>
          </cell>
          <cell r="O50">
            <v>2.6</v>
          </cell>
          <cell r="Q50">
            <v>0</v>
          </cell>
          <cell r="T50">
            <v>41.153846153846153</v>
          </cell>
          <cell r="U50">
            <v>41.153846153846153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>необходимо увеличить продажи / новинка</v>
          </cell>
          <cell r="AB50">
            <v>0</v>
          </cell>
          <cell r="AC50">
            <v>10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575</v>
          </cell>
          <cell r="E51">
            <v>334</v>
          </cell>
          <cell r="F51">
            <v>195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335</v>
          </cell>
          <cell r="K51">
            <v>-1</v>
          </cell>
          <cell r="O51">
            <v>66.8</v>
          </cell>
          <cell r="T51">
            <v>2.9191616766467066</v>
          </cell>
          <cell r="U51">
            <v>2.9191616766467066</v>
          </cell>
          <cell r="V51">
            <v>63.4</v>
          </cell>
          <cell r="W51">
            <v>59</v>
          </cell>
          <cell r="X51">
            <v>78.599999999999994</v>
          </cell>
          <cell r="Y51">
            <v>53.2</v>
          </cell>
          <cell r="Z51">
            <v>71.2</v>
          </cell>
          <cell r="AA51" t="str">
            <v>вывод</v>
          </cell>
          <cell r="AB51">
            <v>0</v>
          </cell>
          <cell r="AC51">
            <v>0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196</v>
          </cell>
          <cell r="E52">
            <v>79</v>
          </cell>
          <cell r="F52">
            <v>111</v>
          </cell>
          <cell r="G52">
            <v>0</v>
          </cell>
          <cell r="H52">
            <v>180</v>
          </cell>
          <cell r="I52" t="str">
            <v>не в матрице</v>
          </cell>
          <cell r="J52">
            <v>79</v>
          </cell>
          <cell r="K52">
            <v>0</v>
          </cell>
          <cell r="O52">
            <v>15.8</v>
          </cell>
          <cell r="T52">
            <v>7.0253164556962018</v>
          </cell>
          <cell r="U52">
            <v>7.0253164556962018</v>
          </cell>
          <cell r="V52">
            <v>23.4</v>
          </cell>
          <cell r="W52">
            <v>16</v>
          </cell>
          <cell r="X52">
            <v>22.4</v>
          </cell>
          <cell r="Y52">
            <v>15.2</v>
          </cell>
          <cell r="Z52">
            <v>16.600000000000001</v>
          </cell>
          <cell r="AA52" t="str">
            <v>вывод</v>
          </cell>
          <cell r="AB52">
            <v>0</v>
          </cell>
          <cell r="AC52">
            <v>0</v>
          </cell>
        </row>
        <row r="53">
          <cell r="A53" t="str">
            <v>Пельмени Бульмени со сливочным маслом ТМ Горячая штучка  флоу-пак сфера 0,4 кг .  Поком</v>
          </cell>
          <cell r="B53" t="str">
            <v>шт</v>
          </cell>
          <cell r="C53">
            <v>192</v>
          </cell>
          <cell r="E53">
            <v>4</v>
          </cell>
          <cell r="F53">
            <v>188</v>
          </cell>
          <cell r="G53">
            <v>0.4</v>
          </cell>
          <cell r="H53">
            <v>180</v>
          </cell>
          <cell r="I53" t="str">
            <v>матрица</v>
          </cell>
          <cell r="J53">
            <v>4</v>
          </cell>
          <cell r="K53">
            <v>0</v>
          </cell>
          <cell r="N53">
            <v>0</v>
          </cell>
          <cell r="O53">
            <v>0.8</v>
          </cell>
          <cell r="Q53">
            <v>0</v>
          </cell>
          <cell r="T53">
            <v>235</v>
          </cell>
          <cell r="U53">
            <v>235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необходимо увеличить продажи / новинка</v>
          </cell>
          <cell r="AB53">
            <v>0</v>
          </cell>
          <cell r="AC53">
            <v>16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Бульмени со сливочным маслом ТМ Горячая штучка флоу-пак сфера 0,7 кг .  Поком</v>
          </cell>
          <cell r="B54" t="str">
            <v>шт</v>
          </cell>
          <cell r="C54">
            <v>120</v>
          </cell>
          <cell r="E54">
            <v>11</v>
          </cell>
          <cell r="F54">
            <v>109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11</v>
          </cell>
          <cell r="K54">
            <v>0</v>
          </cell>
          <cell r="N54">
            <v>0</v>
          </cell>
          <cell r="O54">
            <v>2.2000000000000002</v>
          </cell>
          <cell r="Q54">
            <v>0</v>
          </cell>
          <cell r="T54">
            <v>49.54545454545454</v>
          </cell>
          <cell r="U54">
            <v>49.54545454545454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необходимо увеличить продажи / новинка</v>
          </cell>
          <cell r="AB54">
            <v>0</v>
          </cell>
          <cell r="AC54">
            <v>10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Домашние с говядиной и свининой 0,7кг, сфера ТМ Зареченские  ПОКОМ</v>
          </cell>
          <cell r="B55" t="str">
            <v>шт</v>
          </cell>
          <cell r="C55">
            <v>20</v>
          </cell>
          <cell r="E55">
            <v>20</v>
          </cell>
          <cell r="G55">
            <v>0</v>
          </cell>
          <cell r="H55">
            <v>180</v>
          </cell>
          <cell r="I55" t="str">
            <v>не в матрице</v>
          </cell>
          <cell r="J55">
            <v>22</v>
          </cell>
          <cell r="K55">
            <v>-2</v>
          </cell>
          <cell r="O55">
            <v>4</v>
          </cell>
          <cell r="T55">
            <v>0</v>
          </cell>
          <cell r="U55">
            <v>0</v>
          </cell>
          <cell r="V55">
            <v>5.4</v>
          </cell>
          <cell r="W55">
            <v>5.8</v>
          </cell>
          <cell r="X55">
            <v>2.6</v>
          </cell>
          <cell r="Y55">
            <v>4</v>
          </cell>
          <cell r="Z55">
            <v>1.2</v>
          </cell>
          <cell r="AA55" t="str">
            <v>вывод</v>
          </cell>
          <cell r="AB55">
            <v>0</v>
          </cell>
          <cell r="AC55">
            <v>0</v>
          </cell>
        </row>
        <row r="56">
          <cell r="A56" t="str">
            <v>Пельмени Домашние со сливочным маслом ТМ Зареченские  продукты флоу-пак сфера 0,7 кг.  Поком</v>
          </cell>
          <cell r="B56" t="str">
            <v>шт</v>
          </cell>
          <cell r="C56">
            <v>94</v>
          </cell>
          <cell r="E56">
            <v>62</v>
          </cell>
          <cell r="F56">
            <v>32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56</v>
          </cell>
          <cell r="K56">
            <v>6</v>
          </cell>
          <cell r="N56">
            <v>120</v>
          </cell>
          <cell r="O56">
            <v>12.4</v>
          </cell>
          <cell r="Q56">
            <v>0</v>
          </cell>
          <cell r="T56">
            <v>12.258064516129032</v>
          </cell>
          <cell r="U56">
            <v>12.258064516129032</v>
          </cell>
          <cell r="V56">
            <v>9.6</v>
          </cell>
          <cell r="W56">
            <v>5.2</v>
          </cell>
          <cell r="X56">
            <v>7</v>
          </cell>
          <cell r="Y56">
            <v>5.2</v>
          </cell>
          <cell r="Z56">
            <v>1.2</v>
          </cell>
          <cell r="AB56">
            <v>0</v>
          </cell>
          <cell r="AC56">
            <v>10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фермерскими сливками ТМ Стародв флоу-пак классическая форма 0,7 кг.  Поком</v>
          </cell>
          <cell r="B57" t="str">
            <v>шт</v>
          </cell>
          <cell r="C57">
            <v>272</v>
          </cell>
          <cell r="E57">
            <v>24</v>
          </cell>
          <cell r="F57">
            <v>245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24</v>
          </cell>
          <cell r="K57">
            <v>0</v>
          </cell>
          <cell r="N57">
            <v>0</v>
          </cell>
          <cell r="O57">
            <v>4.8</v>
          </cell>
          <cell r="Q57">
            <v>0</v>
          </cell>
          <cell r="T57">
            <v>51.041666666666671</v>
          </cell>
          <cell r="U57">
            <v>51.041666666666671</v>
          </cell>
          <cell r="V57">
            <v>2</v>
          </cell>
          <cell r="W57">
            <v>3.8</v>
          </cell>
          <cell r="X57">
            <v>8.6</v>
          </cell>
          <cell r="Y57">
            <v>7</v>
          </cell>
          <cell r="Z57">
            <v>2.8</v>
          </cell>
          <cell r="AA57" t="str">
            <v>необходимо увеличить продажи!!! / сети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Медвежьи ушки с фермерской свининой и говядиной Большие флоу-пак класс 0,7 кг  Поком</v>
          </cell>
          <cell r="B58" t="str">
            <v>шт</v>
          </cell>
          <cell r="C58">
            <v>214</v>
          </cell>
          <cell r="E58">
            <v>25</v>
          </cell>
          <cell r="F58">
            <v>183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25</v>
          </cell>
          <cell r="K58">
            <v>0</v>
          </cell>
          <cell r="N58">
            <v>0</v>
          </cell>
          <cell r="O58">
            <v>5</v>
          </cell>
          <cell r="Q58">
            <v>0</v>
          </cell>
          <cell r="T58">
            <v>36.6</v>
          </cell>
          <cell r="U58">
            <v>36.6</v>
          </cell>
          <cell r="V58">
            <v>7.6</v>
          </cell>
          <cell r="W58">
            <v>5.2</v>
          </cell>
          <cell r="X58">
            <v>6.4</v>
          </cell>
          <cell r="Y58">
            <v>8.6</v>
          </cell>
          <cell r="Z58">
            <v>3.8</v>
          </cell>
          <cell r="AA58" t="str">
            <v>необходимо увеличить продажи!!! / сети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Медвежьи ушки с фермерской свининой и говядиной Малые флоу-пак классическая 0,7 кг  Поком</v>
          </cell>
          <cell r="B59" t="str">
            <v>шт</v>
          </cell>
          <cell r="C59">
            <v>31</v>
          </cell>
          <cell r="E59">
            <v>15</v>
          </cell>
          <cell r="F59">
            <v>13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15</v>
          </cell>
          <cell r="K59">
            <v>0</v>
          </cell>
          <cell r="N59">
            <v>96</v>
          </cell>
          <cell r="O59">
            <v>3</v>
          </cell>
          <cell r="Q59">
            <v>0</v>
          </cell>
          <cell r="T59">
            <v>36.333333333333336</v>
          </cell>
          <cell r="U59">
            <v>36.333333333333336</v>
          </cell>
          <cell r="V59">
            <v>5.2</v>
          </cell>
          <cell r="W59">
            <v>4.2</v>
          </cell>
          <cell r="X59">
            <v>4.2</v>
          </cell>
          <cell r="Y59">
            <v>6.4</v>
          </cell>
          <cell r="Z59">
            <v>3.8</v>
          </cell>
          <cell r="AA59" t="str">
            <v>сети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F59">
            <v>12</v>
          </cell>
          <cell r="AG59">
            <v>84</v>
          </cell>
        </row>
        <row r="60">
          <cell r="A60" t="str">
            <v>Пельмени Мясорубские ТМ Стародворье фоу-пак равиоли 0,7 кг.  Поком</v>
          </cell>
          <cell r="B60" t="str">
            <v>шт</v>
          </cell>
          <cell r="C60">
            <v>431</v>
          </cell>
          <cell r="E60">
            <v>144</v>
          </cell>
          <cell r="F60">
            <v>263</v>
          </cell>
          <cell r="G60">
            <v>0.7</v>
          </cell>
          <cell r="H60">
            <v>180</v>
          </cell>
          <cell r="I60" t="str">
            <v>матрица</v>
          </cell>
          <cell r="J60">
            <v>144</v>
          </cell>
          <cell r="K60">
            <v>0</v>
          </cell>
          <cell r="N60">
            <v>0</v>
          </cell>
          <cell r="O60">
            <v>28.8</v>
          </cell>
          <cell r="P60">
            <v>197.8</v>
          </cell>
          <cell r="Q60">
            <v>192</v>
          </cell>
          <cell r="T60">
            <v>15.798611111111111</v>
          </cell>
          <cell r="U60">
            <v>9.1319444444444446</v>
          </cell>
          <cell r="V60">
            <v>21.8</v>
          </cell>
          <cell r="W60">
            <v>34.6</v>
          </cell>
          <cell r="X60">
            <v>26.6</v>
          </cell>
          <cell r="Y60">
            <v>22.6</v>
          </cell>
          <cell r="Z60">
            <v>18</v>
          </cell>
          <cell r="AA60" t="str">
            <v>сети</v>
          </cell>
          <cell r="AB60">
            <v>138.46</v>
          </cell>
          <cell r="AC60">
            <v>8</v>
          </cell>
          <cell r="AD60">
            <v>24</v>
          </cell>
          <cell r="AE60">
            <v>134.39999999999998</v>
          </cell>
          <cell r="AF60">
            <v>12</v>
          </cell>
          <cell r="AG60">
            <v>84</v>
          </cell>
        </row>
        <row r="61">
          <cell r="A61" t="str">
            <v>Пельмени Отборные из свинины и говядины 0,9 кг ТМ Стародворье ТС Медвежье ушко  ПОКОМ</v>
          </cell>
          <cell r="B61" t="str">
            <v>шт</v>
          </cell>
          <cell r="C61">
            <v>334</v>
          </cell>
          <cell r="E61">
            <v>129</v>
          </cell>
          <cell r="F61">
            <v>175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128</v>
          </cell>
          <cell r="K61">
            <v>1</v>
          </cell>
          <cell r="N61">
            <v>0</v>
          </cell>
          <cell r="O61">
            <v>25.8</v>
          </cell>
          <cell r="P61">
            <v>237.8</v>
          </cell>
          <cell r="Q61">
            <v>192</v>
          </cell>
          <cell r="T61">
            <v>14.224806201550388</v>
          </cell>
          <cell r="U61">
            <v>6.7829457364341081</v>
          </cell>
          <cell r="V61">
            <v>20.2</v>
          </cell>
          <cell r="W61">
            <v>22.4</v>
          </cell>
          <cell r="X61">
            <v>16.600000000000001</v>
          </cell>
          <cell r="Y61">
            <v>23</v>
          </cell>
          <cell r="Z61">
            <v>10.8</v>
          </cell>
          <cell r="AA61" t="str">
            <v>сети</v>
          </cell>
          <cell r="AB61">
            <v>214.02</v>
          </cell>
          <cell r="AC61">
            <v>8</v>
          </cell>
          <cell r="AD61">
            <v>24</v>
          </cell>
          <cell r="AE61">
            <v>172.8</v>
          </cell>
          <cell r="AF61">
            <v>12</v>
          </cell>
          <cell r="AG61">
            <v>84</v>
          </cell>
        </row>
        <row r="62">
          <cell r="A62" t="str">
            <v>Пельмени Отборные с говядиной 0,9 кг НОВА ТМ Стародворье ТС Медвежье ушко  ПОКОМ</v>
          </cell>
          <cell r="B62" t="str">
            <v>шт</v>
          </cell>
          <cell r="C62">
            <v>74</v>
          </cell>
          <cell r="E62">
            <v>55</v>
          </cell>
          <cell r="F62">
            <v>15</v>
          </cell>
          <cell r="G62">
            <v>0.9</v>
          </cell>
          <cell r="H62">
            <v>180</v>
          </cell>
          <cell r="I62" t="str">
            <v>матрица</v>
          </cell>
          <cell r="J62">
            <v>55</v>
          </cell>
          <cell r="K62">
            <v>0</v>
          </cell>
          <cell r="N62">
            <v>96</v>
          </cell>
          <cell r="O62">
            <v>11</v>
          </cell>
          <cell r="P62">
            <v>65</v>
          </cell>
          <cell r="Q62">
            <v>96</v>
          </cell>
          <cell r="T62">
            <v>18.818181818181817</v>
          </cell>
          <cell r="U62">
            <v>10.090909090909092</v>
          </cell>
          <cell r="V62">
            <v>8</v>
          </cell>
          <cell r="W62">
            <v>8</v>
          </cell>
          <cell r="X62">
            <v>11.2</v>
          </cell>
          <cell r="Y62">
            <v>5.4</v>
          </cell>
          <cell r="Z62">
            <v>4</v>
          </cell>
          <cell r="AB62">
            <v>58.5</v>
          </cell>
          <cell r="AC62">
            <v>8</v>
          </cell>
          <cell r="AD62">
            <v>12</v>
          </cell>
          <cell r="AE62">
            <v>86.4</v>
          </cell>
          <cell r="AF62">
            <v>12</v>
          </cell>
          <cell r="AG62">
            <v>84</v>
          </cell>
        </row>
        <row r="63">
          <cell r="A63" t="str">
            <v>Пельмени С говядиной и свининой, ВЕС, ТМ Славница сфера пуговки  ПОКОМ</v>
          </cell>
          <cell r="B63" t="str">
            <v>кг</v>
          </cell>
          <cell r="C63">
            <v>725</v>
          </cell>
          <cell r="E63">
            <v>270</v>
          </cell>
          <cell r="F63">
            <v>410</v>
          </cell>
          <cell r="G63">
            <v>1</v>
          </cell>
          <cell r="H63">
            <v>180</v>
          </cell>
          <cell r="I63" t="str">
            <v>матрица</v>
          </cell>
          <cell r="J63">
            <v>275</v>
          </cell>
          <cell r="K63">
            <v>-5</v>
          </cell>
          <cell r="N63">
            <v>0</v>
          </cell>
          <cell r="O63">
            <v>54</v>
          </cell>
          <cell r="P63">
            <v>454</v>
          </cell>
          <cell r="Q63">
            <v>480</v>
          </cell>
          <cell r="T63">
            <v>16.481481481481481</v>
          </cell>
          <cell r="U63">
            <v>7.5925925925925926</v>
          </cell>
          <cell r="V63">
            <v>49</v>
          </cell>
          <cell r="W63">
            <v>61</v>
          </cell>
          <cell r="X63">
            <v>65</v>
          </cell>
          <cell r="Y63">
            <v>68</v>
          </cell>
          <cell r="Z63">
            <v>46</v>
          </cell>
          <cell r="AB63">
            <v>454</v>
          </cell>
          <cell r="AC63">
            <v>5</v>
          </cell>
          <cell r="AD63">
            <v>96</v>
          </cell>
          <cell r="AE63">
            <v>480</v>
          </cell>
          <cell r="AF63">
            <v>12</v>
          </cell>
          <cell r="AG63">
            <v>144</v>
          </cell>
        </row>
        <row r="64">
          <cell r="A64" t="str">
            <v>Пельмени Со свининой и говядиной ТМ Особый рецепт Любимая ложка 1,0 кг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нет потребности</v>
          </cell>
          <cell r="AB64">
            <v>0</v>
          </cell>
          <cell r="AC64">
            <v>5</v>
          </cell>
          <cell r="AF64">
            <v>12</v>
          </cell>
          <cell r="AG64">
            <v>84</v>
          </cell>
        </row>
        <row r="65">
          <cell r="A65" t="str">
            <v>Пельмени Супермени с мясом, Горячая штучка 0,2кг  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8</v>
          </cell>
          <cell r="AF65">
            <v>8</v>
          </cell>
          <cell r="AG65">
            <v>48</v>
          </cell>
        </row>
        <row r="66">
          <cell r="A66" t="str">
            <v>Пельмени Супермени со сливочным маслом Супермени 0,2 Сфера Горячая штучка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8</v>
          </cell>
          <cell r="AF66">
            <v>6</v>
          </cell>
          <cell r="AG66">
            <v>72</v>
          </cell>
        </row>
        <row r="67">
          <cell r="A67" t="str">
            <v>Печеные пельмени Печь-мени с мясом Печеные пельмени Фикс.вес 0,2 сфера Вязанка  Поком</v>
          </cell>
          <cell r="B67" t="str">
            <v>шт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8</v>
          </cell>
          <cell r="AF67">
            <v>6</v>
          </cell>
          <cell r="AG67">
            <v>72</v>
          </cell>
        </row>
        <row r="68">
          <cell r="A68" t="str">
            <v>Пирожки с мясом 3,7кг ВЕС ТМ Зареченские  ПОКОМ</v>
          </cell>
          <cell r="B68" t="str">
            <v>кг</v>
          </cell>
          <cell r="C68">
            <v>551.29999999999995</v>
          </cell>
          <cell r="E68">
            <v>240.5</v>
          </cell>
          <cell r="F68">
            <v>299.7</v>
          </cell>
          <cell r="G68">
            <v>1</v>
          </cell>
          <cell r="H68">
            <v>180</v>
          </cell>
          <cell r="I68" t="str">
            <v>матрица</v>
          </cell>
          <cell r="J68">
            <v>240.5</v>
          </cell>
          <cell r="K68">
            <v>0</v>
          </cell>
          <cell r="N68">
            <v>0</v>
          </cell>
          <cell r="O68">
            <v>48.1</v>
          </cell>
          <cell r="P68">
            <v>469.90000000000003</v>
          </cell>
          <cell r="Q68">
            <v>466.20000000000005</v>
          </cell>
          <cell r="T68">
            <v>15.923076923076925</v>
          </cell>
          <cell r="U68">
            <v>6.2307692307692299</v>
          </cell>
          <cell r="V68">
            <v>38.479999999999997</v>
          </cell>
          <cell r="W68">
            <v>49.58</v>
          </cell>
          <cell r="X68">
            <v>48.84</v>
          </cell>
          <cell r="Y68">
            <v>45.88</v>
          </cell>
          <cell r="Z68">
            <v>36.260000000000012</v>
          </cell>
          <cell r="AB68">
            <v>469.90000000000003</v>
          </cell>
          <cell r="AC68">
            <v>3.7</v>
          </cell>
          <cell r="AD68">
            <v>126</v>
          </cell>
          <cell r="AE68">
            <v>466.20000000000005</v>
          </cell>
          <cell r="AF68">
            <v>14</v>
          </cell>
          <cell r="AG68">
            <v>126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494</v>
          </cell>
          <cell r="E69">
            <v>257</v>
          </cell>
          <cell r="F69">
            <v>188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255</v>
          </cell>
          <cell r="K69">
            <v>2</v>
          </cell>
          <cell r="N69">
            <v>336</v>
          </cell>
          <cell r="O69">
            <v>51.4</v>
          </cell>
          <cell r="P69">
            <v>298.39999999999998</v>
          </cell>
          <cell r="Q69">
            <v>336</v>
          </cell>
          <cell r="T69">
            <v>16.731517509727627</v>
          </cell>
          <cell r="U69">
            <v>10.19455252918288</v>
          </cell>
          <cell r="V69">
            <v>54.8</v>
          </cell>
          <cell r="W69">
            <v>48.2</v>
          </cell>
          <cell r="X69">
            <v>43.6</v>
          </cell>
          <cell r="Y69">
            <v>51.4</v>
          </cell>
          <cell r="Z69">
            <v>36.799999999999997</v>
          </cell>
          <cell r="AA69" t="str">
            <v>сети</v>
          </cell>
          <cell r="AB69">
            <v>74.599999999999994</v>
          </cell>
          <cell r="AC69">
            <v>12</v>
          </cell>
          <cell r="AD69">
            <v>28</v>
          </cell>
          <cell r="AE69">
            <v>84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C70">
            <v>775</v>
          </cell>
          <cell r="E70">
            <v>359</v>
          </cell>
          <cell r="F70">
            <v>368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359</v>
          </cell>
          <cell r="K70">
            <v>0</v>
          </cell>
          <cell r="N70">
            <v>168</v>
          </cell>
          <cell r="O70">
            <v>71.8</v>
          </cell>
          <cell r="P70">
            <v>612.79999999999995</v>
          </cell>
          <cell r="Q70">
            <v>672</v>
          </cell>
          <cell r="T70">
            <v>16.824512534818943</v>
          </cell>
          <cell r="U70">
            <v>7.4651810584958218</v>
          </cell>
          <cell r="V70">
            <v>55.8</v>
          </cell>
          <cell r="W70">
            <v>63.2</v>
          </cell>
          <cell r="X70">
            <v>87.4</v>
          </cell>
          <cell r="Y70">
            <v>71.8</v>
          </cell>
          <cell r="Z70">
            <v>64</v>
          </cell>
          <cell r="AA70" t="str">
            <v>сети</v>
          </cell>
          <cell r="AB70">
            <v>183.83999999999997</v>
          </cell>
          <cell r="AC70">
            <v>12</v>
          </cell>
          <cell r="AD70">
            <v>56</v>
          </cell>
          <cell r="AE70">
            <v>201.6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C71">
            <v>129.69999999999999</v>
          </cell>
          <cell r="E71">
            <v>77.5</v>
          </cell>
          <cell r="F71">
            <v>43.2</v>
          </cell>
          <cell r="G71">
            <v>1</v>
          </cell>
          <cell r="H71">
            <v>180</v>
          </cell>
          <cell r="I71" t="str">
            <v>матрица</v>
          </cell>
          <cell r="J71">
            <v>77.599999999999994</v>
          </cell>
          <cell r="K71">
            <v>-9.9999999999994316E-2</v>
          </cell>
          <cell r="N71">
            <v>64.8</v>
          </cell>
          <cell r="O71">
            <v>15.5</v>
          </cell>
          <cell r="P71">
            <v>140</v>
          </cell>
          <cell r="Q71">
            <v>129.6</v>
          </cell>
          <cell r="T71">
            <v>15.329032258064515</v>
          </cell>
          <cell r="U71">
            <v>6.967741935483871</v>
          </cell>
          <cell r="V71">
            <v>12.94</v>
          </cell>
          <cell r="W71">
            <v>11.16</v>
          </cell>
          <cell r="X71">
            <v>9.7200000000000006</v>
          </cell>
          <cell r="Y71">
            <v>8.2799999999999994</v>
          </cell>
          <cell r="Z71">
            <v>7.92</v>
          </cell>
          <cell r="AB71">
            <v>140</v>
          </cell>
          <cell r="AC71">
            <v>1.8</v>
          </cell>
          <cell r="AD71">
            <v>72</v>
          </cell>
          <cell r="AE71">
            <v>129.6</v>
          </cell>
          <cell r="AF71">
            <v>18</v>
          </cell>
          <cell r="AG71">
            <v>234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572</v>
          </cell>
          <cell r="E72">
            <v>302</v>
          </cell>
          <cell r="F72">
            <v>151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301</v>
          </cell>
          <cell r="K72">
            <v>1</v>
          </cell>
          <cell r="N72">
            <v>504</v>
          </cell>
          <cell r="O72">
            <v>60.4</v>
          </cell>
          <cell r="P72">
            <v>311.39999999999998</v>
          </cell>
          <cell r="Q72">
            <v>336</v>
          </cell>
          <cell r="T72">
            <v>16.40728476821192</v>
          </cell>
          <cell r="U72">
            <v>10.844370860927153</v>
          </cell>
          <cell r="V72">
            <v>66.599999999999994</v>
          </cell>
          <cell r="W72">
            <v>52</v>
          </cell>
          <cell r="X72">
            <v>47.6</v>
          </cell>
          <cell r="Y72">
            <v>55</v>
          </cell>
          <cell r="Z72">
            <v>59.8</v>
          </cell>
          <cell r="AA72" t="str">
            <v>сети</v>
          </cell>
          <cell r="AB72">
            <v>93.419999999999987</v>
          </cell>
          <cell r="AC72">
            <v>12</v>
          </cell>
          <cell r="AD72">
            <v>28</v>
          </cell>
          <cell r="AE72">
            <v>100.8</v>
          </cell>
          <cell r="AF72">
            <v>14</v>
          </cell>
          <cell r="AG72">
            <v>70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151</v>
          </cell>
          <cell r="E73">
            <v>136</v>
          </cell>
          <cell r="F73">
            <v>13</v>
          </cell>
          <cell r="G73">
            <v>0</v>
          </cell>
          <cell r="H73">
            <v>365</v>
          </cell>
          <cell r="I73" t="str">
            <v>не в матрице</v>
          </cell>
          <cell r="J73">
            <v>135</v>
          </cell>
          <cell r="K73">
            <v>1</v>
          </cell>
          <cell r="O73">
            <v>27.2</v>
          </cell>
          <cell r="T73">
            <v>0.47794117647058826</v>
          </cell>
          <cell r="U73">
            <v>0.47794117647058826</v>
          </cell>
          <cell r="V73">
            <v>30.4</v>
          </cell>
          <cell r="W73">
            <v>24.4</v>
          </cell>
          <cell r="X73">
            <v>28.2</v>
          </cell>
          <cell r="Y73">
            <v>38.200000000000003</v>
          </cell>
          <cell r="Z73">
            <v>10.6</v>
          </cell>
          <cell r="AA73" t="str">
            <v>вывод</v>
          </cell>
          <cell r="AB73">
            <v>0</v>
          </cell>
          <cell r="AC73">
            <v>0</v>
          </cell>
        </row>
        <row r="74">
          <cell r="A74" t="str">
            <v>Чебупели Курочка гриль Базовый ассортимент Фикс.вес 0,3 Пакет Горячая штучка  Поком</v>
          </cell>
          <cell r="B74" t="str">
            <v>шт</v>
          </cell>
          <cell r="G74">
            <v>0</v>
          </cell>
          <cell r="H74">
            <v>180</v>
          </cell>
          <cell r="I74" t="str">
            <v>матрица</v>
          </cell>
          <cell r="K74">
            <v>0</v>
          </cell>
          <cell r="O74">
            <v>0</v>
          </cell>
          <cell r="T74" t="e">
            <v>#DIV/0!</v>
          </cell>
          <cell r="U74" t="e">
            <v>#DIV/0!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>нет потребности</v>
          </cell>
          <cell r="AB74">
            <v>0</v>
          </cell>
          <cell r="AC74">
            <v>14</v>
          </cell>
          <cell r="AF74">
            <v>14</v>
          </cell>
          <cell r="AG74">
            <v>70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  <cell r="B75" t="str">
            <v>шт</v>
          </cell>
          <cell r="G75">
            <v>0</v>
          </cell>
          <cell r="H75">
            <v>180</v>
          </cell>
          <cell r="I75" t="str">
            <v>матрица</v>
          </cell>
          <cell r="K75">
            <v>0</v>
          </cell>
          <cell r="O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>нет потребности</v>
          </cell>
          <cell r="AB75">
            <v>0</v>
          </cell>
          <cell r="AC75">
            <v>8</v>
          </cell>
          <cell r="AF75">
            <v>14</v>
          </cell>
          <cell r="AG75">
            <v>70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1968</v>
          </cell>
          <cell r="D76">
            <v>32</v>
          </cell>
          <cell r="E76">
            <v>645</v>
          </cell>
          <cell r="F76">
            <v>1201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645</v>
          </cell>
          <cell r="K76">
            <v>0</v>
          </cell>
          <cell r="N76">
            <v>504</v>
          </cell>
          <cell r="O76">
            <v>129</v>
          </cell>
          <cell r="P76">
            <v>101</v>
          </cell>
          <cell r="Q76">
            <v>168</v>
          </cell>
          <cell r="T76">
            <v>14.519379844961239</v>
          </cell>
          <cell r="U76">
            <v>13.217054263565892</v>
          </cell>
          <cell r="V76">
            <v>169.2</v>
          </cell>
          <cell r="W76">
            <v>163.80000000000001</v>
          </cell>
          <cell r="X76">
            <v>206.2</v>
          </cell>
          <cell r="Y76">
            <v>275</v>
          </cell>
          <cell r="Z76">
            <v>132</v>
          </cell>
          <cell r="AA76" t="str">
            <v>сети</v>
          </cell>
          <cell r="AB76">
            <v>25.25</v>
          </cell>
          <cell r="AC76">
            <v>12</v>
          </cell>
          <cell r="AD76">
            <v>14</v>
          </cell>
          <cell r="AE76">
            <v>42</v>
          </cell>
          <cell r="AF76">
            <v>14</v>
          </cell>
          <cell r="AG76">
            <v>70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1320</v>
          </cell>
          <cell r="D77">
            <v>24</v>
          </cell>
          <cell r="E77">
            <v>630</v>
          </cell>
          <cell r="F77">
            <v>537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627</v>
          </cell>
          <cell r="K77">
            <v>3</v>
          </cell>
          <cell r="N77">
            <v>840</v>
          </cell>
          <cell r="O77">
            <v>126</v>
          </cell>
          <cell r="P77">
            <v>639</v>
          </cell>
          <cell r="Q77">
            <v>672</v>
          </cell>
          <cell r="T77">
            <v>16.261904761904763</v>
          </cell>
          <cell r="U77">
            <v>10.928571428571429</v>
          </cell>
          <cell r="V77">
            <v>136</v>
          </cell>
          <cell r="W77">
            <v>122.2</v>
          </cell>
          <cell r="X77">
            <v>142</v>
          </cell>
          <cell r="Y77">
            <v>147.80000000000001</v>
          </cell>
          <cell r="Z77">
            <v>145.4</v>
          </cell>
          <cell r="AA77" t="str">
            <v>сети</v>
          </cell>
          <cell r="AB77">
            <v>159.75</v>
          </cell>
          <cell r="AC77">
            <v>12</v>
          </cell>
          <cell r="AD77">
            <v>56</v>
          </cell>
          <cell r="AE77">
            <v>168</v>
          </cell>
          <cell r="AF77">
            <v>14</v>
          </cell>
          <cell r="AG77">
            <v>70</v>
          </cell>
        </row>
        <row r="78">
          <cell r="A78" t="str">
            <v>Чебуреки Мясные вес 2,7 кг ТМ Зареченские ТС Зареченские продукты   Поком</v>
          </cell>
          <cell r="B78" t="str">
            <v>кг</v>
          </cell>
          <cell r="C78">
            <v>55.7</v>
          </cell>
          <cell r="D78">
            <v>1</v>
          </cell>
          <cell r="E78">
            <v>54</v>
          </cell>
          <cell r="G78">
            <v>1</v>
          </cell>
          <cell r="H78">
            <v>180</v>
          </cell>
          <cell r="I78" t="str">
            <v>матрица</v>
          </cell>
          <cell r="J78">
            <v>57.7</v>
          </cell>
          <cell r="K78">
            <v>-3.7000000000000028</v>
          </cell>
          <cell r="N78">
            <v>113.4</v>
          </cell>
          <cell r="O78">
            <v>10.8</v>
          </cell>
          <cell r="P78">
            <v>59.400000000000006</v>
          </cell>
          <cell r="Q78">
            <v>75.600000000000009</v>
          </cell>
          <cell r="T78">
            <v>17.5</v>
          </cell>
          <cell r="U78">
            <v>10.5</v>
          </cell>
          <cell r="V78">
            <v>12.08</v>
          </cell>
          <cell r="W78">
            <v>3.24</v>
          </cell>
          <cell r="X78">
            <v>11.8</v>
          </cell>
          <cell r="Y78">
            <v>4.32</v>
          </cell>
          <cell r="Z78">
            <v>5.4</v>
          </cell>
          <cell r="AB78">
            <v>59.400000000000006</v>
          </cell>
          <cell r="AC78">
            <v>2.7</v>
          </cell>
          <cell r="AD78">
            <v>28</v>
          </cell>
          <cell r="AE78">
            <v>75.600000000000009</v>
          </cell>
          <cell r="AF78">
            <v>14</v>
          </cell>
          <cell r="AG78">
            <v>126</v>
          </cell>
        </row>
        <row r="79">
          <cell r="A79" t="str">
            <v>Чебуреки сочные ТМ Зареченские ТС Зареченские продукты.  Поком</v>
          </cell>
          <cell r="B79" t="str">
            <v>кг</v>
          </cell>
          <cell r="D79">
            <v>15</v>
          </cell>
          <cell r="E79">
            <v>250</v>
          </cell>
          <cell r="F79">
            <v>230</v>
          </cell>
          <cell r="G79">
            <v>1</v>
          </cell>
          <cell r="H79">
            <v>180</v>
          </cell>
          <cell r="I79" t="str">
            <v>матрица</v>
          </cell>
          <cell r="J79">
            <v>12.7</v>
          </cell>
          <cell r="K79">
            <v>237.3</v>
          </cell>
          <cell r="N79">
            <v>240</v>
          </cell>
          <cell r="O79">
            <v>50</v>
          </cell>
          <cell r="P79">
            <v>330</v>
          </cell>
          <cell r="Q79">
            <v>360</v>
          </cell>
          <cell r="T79">
            <v>16.600000000000001</v>
          </cell>
          <cell r="U79">
            <v>9.4</v>
          </cell>
          <cell r="V79">
            <v>49.54</v>
          </cell>
          <cell r="W79">
            <v>45</v>
          </cell>
          <cell r="X79">
            <v>49</v>
          </cell>
          <cell r="Y79">
            <v>45.62</v>
          </cell>
          <cell r="Z79">
            <v>35</v>
          </cell>
          <cell r="AA79" t="str">
            <v>есть дубль</v>
          </cell>
          <cell r="AB79">
            <v>330</v>
          </cell>
          <cell r="AC79">
            <v>5</v>
          </cell>
          <cell r="AD79">
            <v>72</v>
          </cell>
          <cell r="AE79">
            <v>360</v>
          </cell>
          <cell r="AF79">
            <v>12</v>
          </cell>
          <cell r="AG79">
            <v>84</v>
          </cell>
        </row>
        <row r="80">
          <cell r="A80" t="str">
            <v>Чебуреки сочные, ВЕС, куриные жарен. зам  ПОКОМ</v>
          </cell>
          <cell r="B80" t="str">
            <v>кг</v>
          </cell>
          <cell r="C80">
            <v>535</v>
          </cell>
          <cell r="E80">
            <v>235</v>
          </cell>
          <cell r="F80">
            <v>230</v>
          </cell>
          <cell r="G80">
            <v>0</v>
          </cell>
          <cell r="H80" t="e">
            <v>#N/A</v>
          </cell>
          <cell r="I80" t="str">
            <v>не в матрице</v>
          </cell>
          <cell r="J80">
            <v>235</v>
          </cell>
          <cell r="K80">
            <v>0</v>
          </cell>
          <cell r="O80">
            <v>47</v>
          </cell>
          <cell r="T80">
            <v>4.8936170212765955</v>
          </cell>
          <cell r="U80">
            <v>4.8936170212765955</v>
          </cell>
          <cell r="V80">
            <v>48.54</v>
          </cell>
          <cell r="W80">
            <v>44</v>
          </cell>
          <cell r="X80">
            <v>39</v>
          </cell>
          <cell r="Y80">
            <v>14</v>
          </cell>
          <cell r="Z80">
            <v>6</v>
          </cell>
          <cell r="AA80" t="str">
            <v>дубль / неправильно поставлен приход</v>
          </cell>
          <cell r="AB80">
            <v>0</v>
          </cell>
          <cell r="AC80">
            <v>0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C81">
            <v>1109</v>
          </cell>
          <cell r="E81">
            <v>271</v>
          </cell>
          <cell r="F81">
            <v>810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252</v>
          </cell>
          <cell r="K81">
            <v>19</v>
          </cell>
          <cell r="N81">
            <v>0</v>
          </cell>
          <cell r="O81">
            <v>54.2</v>
          </cell>
          <cell r="Q81">
            <v>0</v>
          </cell>
          <cell r="T81">
            <v>14.944649446494465</v>
          </cell>
          <cell r="U81">
            <v>14.944649446494465</v>
          </cell>
          <cell r="V81">
            <v>41.2</v>
          </cell>
          <cell r="W81">
            <v>45</v>
          </cell>
          <cell r="X81">
            <v>30.6</v>
          </cell>
          <cell r="Y81">
            <v>38.6</v>
          </cell>
          <cell r="Z81">
            <v>36.200000000000003</v>
          </cell>
          <cell r="AA81" t="str">
            <v>необходимо увеличить продажи / сети</v>
          </cell>
          <cell r="AB81">
            <v>0</v>
          </cell>
          <cell r="AC81">
            <v>22</v>
          </cell>
          <cell r="AD81">
            <v>0</v>
          </cell>
          <cell r="AE81">
            <v>0</v>
          </cell>
          <cell r="AF81">
            <v>12</v>
          </cell>
          <cell r="AG81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.28515625" style="8" customWidth="1"/>
    <col min="8" max="8" width="5.28515625" customWidth="1"/>
    <col min="9" max="9" width="15" bestFit="1" customWidth="1"/>
    <col min="10" max="11" width="6.42578125" customWidth="1"/>
    <col min="12" max="13" width="0.7109375" customWidth="1"/>
    <col min="14" max="15" width="6.42578125" customWidth="1"/>
    <col min="16" max="17" width="11.7109375" customWidth="1"/>
    <col min="18" max="18" width="6.42578125" customWidth="1"/>
    <col min="19" max="19" width="21.5703125" customWidth="1"/>
    <col min="20" max="21" width="5.28515625" customWidth="1"/>
    <col min="22" max="26" width="6.140625" customWidth="1"/>
    <col min="27" max="27" width="32.42578125" customWidth="1"/>
    <col min="28" max="28" width="6.7109375" customWidth="1"/>
    <col min="29" max="29" width="6.7109375" style="8" customWidth="1"/>
    <col min="30" max="30" width="6.7109375" style="13" customWidth="1"/>
    <col min="31" max="33" width="6.7109375" customWidth="1"/>
    <col min="34" max="34" width="6.7109375" style="13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6" t="s">
        <v>124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0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7" t="s">
        <v>125</v>
      </c>
      <c r="Q2" s="16" t="s">
        <v>126</v>
      </c>
      <c r="R2" s="1"/>
      <c r="S2" s="1"/>
      <c r="T2" s="1"/>
      <c r="U2" s="1"/>
      <c r="V2" s="1"/>
      <c r="W2" s="1"/>
      <c r="X2" s="1"/>
      <c r="Y2" s="1"/>
      <c r="Z2" s="1"/>
      <c r="AA2" s="1"/>
      <c r="AB2" s="17" t="s">
        <v>125</v>
      </c>
      <c r="AC2" s="18"/>
      <c r="AD2" s="19"/>
      <c r="AE2" s="16" t="s">
        <v>126</v>
      </c>
      <c r="AF2" s="1"/>
      <c r="AG2" s="1"/>
      <c r="AH2" s="1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121</v>
      </c>
      <c r="AG3" s="15" t="s">
        <v>122</v>
      </c>
      <c r="AH3" s="10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138</v>
      </c>
      <c r="AE4" s="1"/>
      <c r="AF4" s="1"/>
      <c r="AG4" s="1"/>
      <c r="AH4" s="10" t="s">
        <v>123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8863.6999999999989</v>
      </c>
      <c r="F5" s="4">
        <f>SUM(F6:F497)</f>
        <v>22116.1</v>
      </c>
      <c r="G5" s="6"/>
      <c r="H5" s="1"/>
      <c r="I5" s="1"/>
      <c r="J5" s="4">
        <f t="shared" ref="J5:R5" si="0">SUM(J6:J497)</f>
        <v>8721.1999999999989</v>
      </c>
      <c r="K5" s="4">
        <f t="shared" si="0"/>
        <v>142.5</v>
      </c>
      <c r="L5" s="4">
        <f t="shared" si="0"/>
        <v>0</v>
      </c>
      <c r="M5" s="4">
        <f t="shared" si="0"/>
        <v>0</v>
      </c>
      <c r="N5" s="4">
        <f t="shared" si="0"/>
        <v>9474.2000000000007</v>
      </c>
      <c r="O5" s="4">
        <f t="shared" si="0"/>
        <v>1772.7399999999998</v>
      </c>
      <c r="P5" s="4">
        <f t="shared" si="0"/>
        <v>3225.2</v>
      </c>
      <c r="Q5" s="4">
        <f t="shared" si="0"/>
        <v>3618</v>
      </c>
      <c r="R5" s="4">
        <f t="shared" si="0"/>
        <v>0</v>
      </c>
      <c r="S5" s="1"/>
      <c r="T5" s="1"/>
      <c r="U5" s="1"/>
      <c r="V5" s="4">
        <f>SUM(V6:V497)</f>
        <v>2240.12</v>
      </c>
      <c r="W5" s="4">
        <f>SUM(W6:W497)</f>
        <v>2116.5399999999995</v>
      </c>
      <c r="X5" s="4">
        <f>SUM(X6:X497)</f>
        <v>2313.2400000000002</v>
      </c>
      <c r="Y5" s="4">
        <f>SUM(Y6:Y497)</f>
        <v>2240.2799999999997</v>
      </c>
      <c r="Z5" s="4">
        <f>SUM(Z6:Z497)</f>
        <v>2531.2440000000006</v>
      </c>
      <c r="AA5" s="1"/>
      <c r="AB5" s="4">
        <f>SUM(AB6:AB497)</f>
        <v>1673.5559999999998</v>
      </c>
      <c r="AC5" s="6"/>
      <c r="AD5" s="12">
        <f>SUM(AD6:AD497)</f>
        <v>410</v>
      </c>
      <c r="AE5" s="4">
        <f>SUM(AE6:AE497)</f>
        <v>1785.24</v>
      </c>
      <c r="AF5" s="1"/>
      <c r="AG5" s="1"/>
      <c r="AH5" s="12">
        <f>SUM(AH6:AH482)</f>
        <v>4.3341269841269838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170</v>
      </c>
      <c r="D6" s="1"/>
      <c r="E6" s="1">
        <v>20</v>
      </c>
      <c r="F6" s="1">
        <v>145</v>
      </c>
      <c r="G6" s="6">
        <v>1</v>
      </c>
      <c r="H6" s="1">
        <v>90</v>
      </c>
      <c r="I6" s="1" t="s">
        <v>35</v>
      </c>
      <c r="J6" s="1">
        <v>20</v>
      </c>
      <c r="K6" s="1">
        <f t="shared" ref="K6:K37" si="1">E6-J6</f>
        <v>0</v>
      </c>
      <c r="L6" s="1"/>
      <c r="M6" s="1"/>
      <c r="N6" s="1">
        <v>0</v>
      </c>
      <c r="O6" s="1">
        <f t="shared" ref="O6:O37" si="2">E6/5</f>
        <v>4</v>
      </c>
      <c r="P6" s="5"/>
      <c r="Q6" s="38">
        <f t="shared" ref="Q6:Q16" si="3">AC6*AD6</f>
        <v>0</v>
      </c>
      <c r="R6" s="5"/>
      <c r="S6" s="1"/>
      <c r="T6" s="1">
        <f>(F6+N6+Q6)/O6</f>
        <v>36.25</v>
      </c>
      <c r="U6" s="1">
        <f>(F6+N6)/O6</f>
        <v>36.25</v>
      </c>
      <c r="V6" s="1">
        <v>5</v>
      </c>
      <c r="W6" s="1">
        <v>5</v>
      </c>
      <c r="X6" s="1">
        <v>1</v>
      </c>
      <c r="Y6" s="1">
        <v>3</v>
      </c>
      <c r="Z6" s="1">
        <v>8</v>
      </c>
      <c r="AA6" s="25" t="s">
        <v>134</v>
      </c>
      <c r="AB6" s="1">
        <f t="shared" ref="AB6:AB37" si="4">P6*G6</f>
        <v>0</v>
      </c>
      <c r="AC6" s="6">
        <v>5</v>
      </c>
      <c r="AD6" s="39">
        <f t="shared" ref="AD6:AD16" si="5">MROUND(P6,AC6*AF6)/AC6</f>
        <v>0</v>
      </c>
      <c r="AE6" s="40">
        <f t="shared" ref="AE6:AE16" si="6">AD6*AC6*G6</f>
        <v>0</v>
      </c>
      <c r="AF6" s="1">
        <f>VLOOKUP(A6,[1]Sheet!$A:$AG,32,0)</f>
        <v>12</v>
      </c>
      <c r="AG6" s="1">
        <f>VLOOKUP(A6,[1]Sheet!$A:$AG,33,0)</f>
        <v>144</v>
      </c>
      <c r="AH6" s="10">
        <f t="shared" ref="AH6:AH16" si="7">AD6/AG6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298</v>
      </c>
      <c r="D7" s="1"/>
      <c r="E7" s="1">
        <v>120</v>
      </c>
      <c r="F7" s="1">
        <v>159</v>
      </c>
      <c r="G7" s="6">
        <v>0.3</v>
      </c>
      <c r="H7" s="1">
        <v>180</v>
      </c>
      <c r="I7" s="1" t="s">
        <v>35</v>
      </c>
      <c r="J7" s="1">
        <v>119</v>
      </c>
      <c r="K7" s="1">
        <f t="shared" si="1"/>
        <v>1</v>
      </c>
      <c r="L7" s="1"/>
      <c r="M7" s="1"/>
      <c r="N7" s="1">
        <v>168</v>
      </c>
      <c r="O7" s="1">
        <f t="shared" si="2"/>
        <v>24</v>
      </c>
      <c r="P7" s="5"/>
      <c r="Q7" s="38">
        <f t="shared" si="3"/>
        <v>0</v>
      </c>
      <c r="R7" s="5"/>
      <c r="S7" s="1"/>
      <c r="T7" s="1">
        <f t="shared" ref="T7:T67" si="8">(F7+N7+Q7)/O7</f>
        <v>13.625</v>
      </c>
      <c r="U7" s="1">
        <f t="shared" ref="U7:U67" si="9">(F7+N7)/O7</f>
        <v>13.625</v>
      </c>
      <c r="V7" s="1">
        <v>23.2</v>
      </c>
      <c r="W7" s="1">
        <v>19.600000000000001</v>
      </c>
      <c r="X7" s="1">
        <v>24.2</v>
      </c>
      <c r="Y7" s="1">
        <v>28.8</v>
      </c>
      <c r="Z7" s="1">
        <v>29.2</v>
      </c>
      <c r="AA7" s="1" t="s">
        <v>38</v>
      </c>
      <c r="AB7" s="1">
        <f t="shared" si="4"/>
        <v>0</v>
      </c>
      <c r="AC7" s="6">
        <v>12</v>
      </c>
      <c r="AD7" s="39">
        <f t="shared" si="5"/>
        <v>0</v>
      </c>
      <c r="AE7" s="40">
        <f t="shared" si="6"/>
        <v>0</v>
      </c>
      <c r="AF7" s="1">
        <f>VLOOKUP(A7,[1]Sheet!$A:$AG,32,0)</f>
        <v>14</v>
      </c>
      <c r="AG7" s="1">
        <f>VLOOKUP(A7,[1]Sheet!$A:$AG,33,0)</f>
        <v>70</v>
      </c>
      <c r="AH7" s="10">
        <f t="shared" si="7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37</v>
      </c>
      <c r="C8" s="1">
        <v>266</v>
      </c>
      <c r="D8" s="1">
        <v>168</v>
      </c>
      <c r="E8" s="1">
        <v>139</v>
      </c>
      <c r="F8" s="1">
        <v>250</v>
      </c>
      <c r="G8" s="6">
        <v>0.3</v>
      </c>
      <c r="H8" s="1">
        <v>180</v>
      </c>
      <c r="I8" s="1" t="s">
        <v>35</v>
      </c>
      <c r="J8" s="1">
        <v>139</v>
      </c>
      <c r="K8" s="1">
        <f t="shared" si="1"/>
        <v>0</v>
      </c>
      <c r="L8" s="1"/>
      <c r="M8" s="1"/>
      <c r="N8" s="1">
        <v>168</v>
      </c>
      <c r="O8" s="1">
        <f t="shared" si="2"/>
        <v>27.8</v>
      </c>
      <c r="P8" s="5"/>
      <c r="Q8" s="38">
        <f t="shared" si="3"/>
        <v>0</v>
      </c>
      <c r="R8" s="5"/>
      <c r="S8" s="1"/>
      <c r="T8" s="1">
        <f t="shared" si="8"/>
        <v>15.035971223021582</v>
      </c>
      <c r="U8" s="1">
        <f t="shared" si="9"/>
        <v>15.035971223021582</v>
      </c>
      <c r="V8" s="1">
        <v>42</v>
      </c>
      <c r="W8" s="1">
        <v>42.2</v>
      </c>
      <c r="X8" s="1">
        <v>39.6</v>
      </c>
      <c r="Y8" s="1">
        <v>31.2</v>
      </c>
      <c r="Z8" s="1">
        <v>46.6</v>
      </c>
      <c r="AA8" s="1" t="s">
        <v>38</v>
      </c>
      <c r="AB8" s="1">
        <f t="shared" si="4"/>
        <v>0</v>
      </c>
      <c r="AC8" s="6">
        <v>12</v>
      </c>
      <c r="AD8" s="39">
        <f t="shared" si="5"/>
        <v>0</v>
      </c>
      <c r="AE8" s="40">
        <f t="shared" si="6"/>
        <v>0</v>
      </c>
      <c r="AF8" s="1">
        <f>VLOOKUP(A8,[1]Sheet!$A:$AG,32,0)</f>
        <v>14</v>
      </c>
      <c r="AG8" s="1">
        <f>VLOOKUP(A8,[1]Sheet!$A:$AG,33,0)</f>
        <v>70</v>
      </c>
      <c r="AH8" s="10">
        <f t="shared" si="7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37</v>
      </c>
      <c r="C9" s="1">
        <v>189</v>
      </c>
      <c r="D9" s="1">
        <v>672</v>
      </c>
      <c r="E9" s="1">
        <v>263</v>
      </c>
      <c r="F9" s="1">
        <v>557</v>
      </c>
      <c r="G9" s="6">
        <v>0.3</v>
      </c>
      <c r="H9" s="1">
        <v>180</v>
      </c>
      <c r="I9" s="1" t="s">
        <v>35</v>
      </c>
      <c r="J9" s="1">
        <v>274</v>
      </c>
      <c r="K9" s="1">
        <f t="shared" si="1"/>
        <v>-11</v>
      </c>
      <c r="L9" s="1"/>
      <c r="M9" s="1"/>
      <c r="N9" s="1">
        <v>336</v>
      </c>
      <c r="O9" s="1">
        <f t="shared" si="2"/>
        <v>52.6</v>
      </c>
      <c r="P9" s="5"/>
      <c r="Q9" s="38">
        <f t="shared" si="3"/>
        <v>0</v>
      </c>
      <c r="R9" s="5"/>
      <c r="S9" s="1"/>
      <c r="T9" s="1">
        <f t="shared" si="8"/>
        <v>16.977186311787072</v>
      </c>
      <c r="U9" s="1">
        <f t="shared" si="9"/>
        <v>16.977186311787072</v>
      </c>
      <c r="V9" s="1">
        <v>73.2</v>
      </c>
      <c r="W9" s="1">
        <v>79.599999999999994</v>
      </c>
      <c r="X9" s="1">
        <v>59.8</v>
      </c>
      <c r="Y9" s="1">
        <v>71.599999999999994</v>
      </c>
      <c r="Z9" s="1">
        <v>92.8</v>
      </c>
      <c r="AA9" s="1" t="s">
        <v>38</v>
      </c>
      <c r="AB9" s="1">
        <f t="shared" si="4"/>
        <v>0</v>
      </c>
      <c r="AC9" s="6">
        <v>12</v>
      </c>
      <c r="AD9" s="39">
        <f t="shared" si="5"/>
        <v>0</v>
      </c>
      <c r="AE9" s="40">
        <f t="shared" si="6"/>
        <v>0</v>
      </c>
      <c r="AF9" s="1">
        <f>VLOOKUP(A9,[1]Sheet!$A:$AG,32,0)</f>
        <v>14</v>
      </c>
      <c r="AG9" s="1">
        <f>VLOOKUP(A9,[1]Sheet!$A:$AG,33,0)</f>
        <v>70</v>
      </c>
      <c r="AH9" s="10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37</v>
      </c>
      <c r="C10" s="1">
        <v>269</v>
      </c>
      <c r="D10" s="1">
        <v>336</v>
      </c>
      <c r="E10" s="1">
        <v>241</v>
      </c>
      <c r="F10" s="1">
        <v>300</v>
      </c>
      <c r="G10" s="6">
        <v>0.3</v>
      </c>
      <c r="H10" s="1">
        <v>180</v>
      </c>
      <c r="I10" s="1" t="s">
        <v>35</v>
      </c>
      <c r="J10" s="1">
        <v>241</v>
      </c>
      <c r="K10" s="1">
        <f t="shared" si="1"/>
        <v>0</v>
      </c>
      <c r="L10" s="1"/>
      <c r="M10" s="1"/>
      <c r="N10" s="1">
        <v>504</v>
      </c>
      <c r="O10" s="1">
        <f t="shared" si="2"/>
        <v>48.2</v>
      </c>
      <c r="P10" s="5"/>
      <c r="Q10" s="38">
        <f t="shared" si="3"/>
        <v>0</v>
      </c>
      <c r="R10" s="5"/>
      <c r="S10" s="1"/>
      <c r="T10" s="1">
        <f t="shared" si="8"/>
        <v>16.680497925311201</v>
      </c>
      <c r="U10" s="1">
        <f t="shared" si="9"/>
        <v>16.680497925311201</v>
      </c>
      <c r="V10" s="1">
        <v>66.400000000000006</v>
      </c>
      <c r="W10" s="1">
        <v>60.6</v>
      </c>
      <c r="X10" s="1">
        <v>52.2</v>
      </c>
      <c r="Y10" s="1">
        <v>36.200000000000003</v>
      </c>
      <c r="Z10" s="1">
        <v>56.6</v>
      </c>
      <c r="AA10" s="1" t="s">
        <v>38</v>
      </c>
      <c r="AB10" s="1">
        <f t="shared" si="4"/>
        <v>0</v>
      </c>
      <c r="AC10" s="6">
        <v>12</v>
      </c>
      <c r="AD10" s="39">
        <f t="shared" si="5"/>
        <v>0</v>
      </c>
      <c r="AE10" s="40">
        <f t="shared" si="6"/>
        <v>0</v>
      </c>
      <c r="AF10" s="1">
        <f>VLOOKUP(A10,[1]Sheet!$A:$AG,32,0)</f>
        <v>14</v>
      </c>
      <c r="AG10" s="1">
        <f>VLOOKUP(A10,[1]Sheet!$A:$AG,33,0)</f>
        <v>70</v>
      </c>
      <c r="AH10" s="10">
        <f t="shared" si="7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37</v>
      </c>
      <c r="C11" s="1">
        <v>303</v>
      </c>
      <c r="D11" s="1">
        <v>1008</v>
      </c>
      <c r="E11" s="1">
        <v>304</v>
      </c>
      <c r="F11" s="1">
        <v>923</v>
      </c>
      <c r="G11" s="6">
        <v>0.3</v>
      </c>
      <c r="H11" s="1">
        <v>180</v>
      </c>
      <c r="I11" s="1" t="s">
        <v>35</v>
      </c>
      <c r="J11" s="1">
        <v>304</v>
      </c>
      <c r="K11" s="1">
        <f t="shared" si="1"/>
        <v>0</v>
      </c>
      <c r="L11" s="1"/>
      <c r="M11" s="1"/>
      <c r="N11" s="1">
        <v>0</v>
      </c>
      <c r="O11" s="1">
        <f t="shared" si="2"/>
        <v>60.8</v>
      </c>
      <c r="P11" s="5"/>
      <c r="Q11" s="38">
        <f t="shared" si="3"/>
        <v>0</v>
      </c>
      <c r="R11" s="5"/>
      <c r="S11" s="1"/>
      <c r="T11" s="1">
        <f t="shared" si="8"/>
        <v>15.180921052631581</v>
      </c>
      <c r="U11" s="1">
        <f t="shared" si="9"/>
        <v>15.180921052631581</v>
      </c>
      <c r="V11" s="1">
        <v>74.2</v>
      </c>
      <c r="W11" s="1">
        <v>94.6</v>
      </c>
      <c r="X11" s="1">
        <v>70.8</v>
      </c>
      <c r="Y11" s="1">
        <v>83.2</v>
      </c>
      <c r="Z11" s="1">
        <v>109</v>
      </c>
      <c r="AA11" s="1" t="s">
        <v>38</v>
      </c>
      <c r="AB11" s="1">
        <f t="shared" si="4"/>
        <v>0</v>
      </c>
      <c r="AC11" s="6">
        <v>12</v>
      </c>
      <c r="AD11" s="39">
        <f t="shared" si="5"/>
        <v>0</v>
      </c>
      <c r="AE11" s="40">
        <f t="shared" si="6"/>
        <v>0</v>
      </c>
      <c r="AF11" s="1">
        <f>VLOOKUP(A11,[1]Sheet!$A:$AG,32,0)</f>
        <v>14</v>
      </c>
      <c r="AG11" s="1">
        <f>VLOOKUP(A11,[1]Sheet!$A:$AG,33,0)</f>
        <v>70</v>
      </c>
      <c r="AH11" s="10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37</v>
      </c>
      <c r="C12" s="1">
        <v>235</v>
      </c>
      <c r="D12" s="1">
        <v>9</v>
      </c>
      <c r="E12" s="1">
        <v>102</v>
      </c>
      <c r="F12" s="1">
        <v>142</v>
      </c>
      <c r="G12" s="6">
        <v>0.09</v>
      </c>
      <c r="H12" s="1">
        <v>180</v>
      </c>
      <c r="I12" s="1" t="s">
        <v>35</v>
      </c>
      <c r="J12" s="1">
        <v>78</v>
      </c>
      <c r="K12" s="1">
        <f t="shared" si="1"/>
        <v>24</v>
      </c>
      <c r="L12" s="1"/>
      <c r="M12" s="1"/>
      <c r="N12" s="1">
        <v>0</v>
      </c>
      <c r="O12" s="1">
        <f t="shared" si="2"/>
        <v>20.399999999999999</v>
      </c>
      <c r="P12" s="5">
        <f>16*O12-N12-F12</f>
        <v>184.39999999999998</v>
      </c>
      <c r="Q12" s="38">
        <f t="shared" si="3"/>
        <v>336</v>
      </c>
      <c r="R12" s="5"/>
      <c r="S12" s="1"/>
      <c r="T12" s="1">
        <f t="shared" si="8"/>
        <v>23.43137254901961</v>
      </c>
      <c r="U12" s="1">
        <f t="shared" si="9"/>
        <v>6.9607843137254903</v>
      </c>
      <c r="V12" s="1">
        <v>11</v>
      </c>
      <c r="W12" s="1">
        <v>13</v>
      </c>
      <c r="X12" s="1">
        <v>38</v>
      </c>
      <c r="Y12" s="1">
        <v>16</v>
      </c>
      <c r="Z12" s="1">
        <v>10.4</v>
      </c>
      <c r="AA12" s="41" t="s">
        <v>44</v>
      </c>
      <c r="AB12" s="1">
        <f t="shared" si="4"/>
        <v>16.595999999999997</v>
      </c>
      <c r="AC12" s="6">
        <v>24</v>
      </c>
      <c r="AD12" s="39">
        <f t="shared" si="5"/>
        <v>14</v>
      </c>
      <c r="AE12" s="40">
        <f t="shared" si="6"/>
        <v>30.24</v>
      </c>
      <c r="AF12" s="1">
        <f>VLOOKUP(A12,[1]Sheet!$A:$AG,32,0)</f>
        <v>14</v>
      </c>
      <c r="AG12" s="1">
        <f>VLOOKUP(A12,[1]Sheet!$A:$AG,33,0)</f>
        <v>126</v>
      </c>
      <c r="AH12" s="10">
        <f t="shared" si="7"/>
        <v>0.1111111111111111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37</v>
      </c>
      <c r="C13" s="1">
        <v>226</v>
      </c>
      <c r="D13" s="1">
        <v>560</v>
      </c>
      <c r="E13" s="1">
        <v>166</v>
      </c>
      <c r="F13" s="1">
        <v>499</v>
      </c>
      <c r="G13" s="6">
        <v>0.36</v>
      </c>
      <c r="H13" s="1">
        <v>180</v>
      </c>
      <c r="I13" s="1" t="s">
        <v>35</v>
      </c>
      <c r="J13" s="1">
        <v>202</v>
      </c>
      <c r="K13" s="1">
        <f t="shared" si="1"/>
        <v>-36</v>
      </c>
      <c r="L13" s="1"/>
      <c r="M13" s="1"/>
      <c r="N13" s="1">
        <v>140</v>
      </c>
      <c r="O13" s="1">
        <f t="shared" si="2"/>
        <v>33.200000000000003</v>
      </c>
      <c r="P13" s="5"/>
      <c r="Q13" s="38">
        <f t="shared" si="3"/>
        <v>0</v>
      </c>
      <c r="R13" s="5"/>
      <c r="S13" s="1"/>
      <c r="T13" s="1">
        <f t="shared" si="8"/>
        <v>19.246987951807228</v>
      </c>
      <c r="U13" s="1">
        <f t="shared" si="9"/>
        <v>19.246987951807228</v>
      </c>
      <c r="V13" s="1">
        <v>56.4</v>
      </c>
      <c r="W13" s="1">
        <v>48.8</v>
      </c>
      <c r="X13" s="1">
        <v>36.6</v>
      </c>
      <c r="Y13" s="1">
        <v>55.4</v>
      </c>
      <c r="Z13" s="1">
        <v>47.6</v>
      </c>
      <c r="AA13" s="1" t="s">
        <v>38</v>
      </c>
      <c r="AB13" s="1">
        <f t="shared" si="4"/>
        <v>0</v>
      </c>
      <c r="AC13" s="6">
        <v>10</v>
      </c>
      <c r="AD13" s="39">
        <f t="shared" si="5"/>
        <v>0</v>
      </c>
      <c r="AE13" s="40">
        <f t="shared" si="6"/>
        <v>0</v>
      </c>
      <c r="AF13" s="1">
        <f>VLOOKUP(A13,[1]Sheet!$A:$AG,32,0)</f>
        <v>14</v>
      </c>
      <c r="AG13" s="1">
        <f>VLOOKUP(A13,[1]Sheet!$A:$AG,33,0)</f>
        <v>70</v>
      </c>
      <c r="AH13" s="10">
        <f t="shared" si="7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37</v>
      </c>
      <c r="C14" s="1">
        <v>82</v>
      </c>
      <c r="D14" s="1"/>
      <c r="E14" s="1">
        <v>26</v>
      </c>
      <c r="F14" s="1">
        <v>44</v>
      </c>
      <c r="G14" s="6">
        <v>0.2</v>
      </c>
      <c r="H14" s="1">
        <v>180</v>
      </c>
      <c r="I14" s="1" t="s">
        <v>35</v>
      </c>
      <c r="J14" s="1">
        <v>26</v>
      </c>
      <c r="K14" s="1">
        <f t="shared" si="1"/>
        <v>0</v>
      </c>
      <c r="L14" s="1"/>
      <c r="M14" s="1"/>
      <c r="N14" s="1">
        <v>168</v>
      </c>
      <c r="O14" s="1">
        <f t="shared" si="2"/>
        <v>5.2</v>
      </c>
      <c r="P14" s="5"/>
      <c r="Q14" s="38">
        <f t="shared" si="3"/>
        <v>0</v>
      </c>
      <c r="R14" s="5"/>
      <c r="S14" s="1"/>
      <c r="T14" s="1">
        <f t="shared" si="8"/>
        <v>40.769230769230766</v>
      </c>
      <c r="U14" s="1">
        <f t="shared" si="9"/>
        <v>40.769230769230766</v>
      </c>
      <c r="V14" s="1">
        <v>18.2</v>
      </c>
      <c r="W14" s="1">
        <v>1.2</v>
      </c>
      <c r="X14" s="1">
        <v>0</v>
      </c>
      <c r="Y14" s="1">
        <v>0</v>
      </c>
      <c r="Z14" s="1">
        <v>0</v>
      </c>
      <c r="AA14" s="41" t="s">
        <v>80</v>
      </c>
      <c r="AB14" s="1">
        <f t="shared" si="4"/>
        <v>0</v>
      </c>
      <c r="AC14" s="6">
        <v>12</v>
      </c>
      <c r="AD14" s="39">
        <f t="shared" si="5"/>
        <v>0</v>
      </c>
      <c r="AE14" s="40">
        <f t="shared" si="6"/>
        <v>0</v>
      </c>
      <c r="AF14" s="1">
        <f>VLOOKUP(A14,[1]Sheet!$A:$AG,32,0)</f>
        <v>14</v>
      </c>
      <c r="AG14" s="1">
        <f>VLOOKUP(A14,[1]Sheet!$A:$AG,33,0)</f>
        <v>70</v>
      </c>
      <c r="AH14" s="10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37</v>
      </c>
      <c r="C15" s="1">
        <v>108</v>
      </c>
      <c r="D15" s="1"/>
      <c r="E15" s="1">
        <v>19</v>
      </c>
      <c r="F15" s="1">
        <v>84</v>
      </c>
      <c r="G15" s="6">
        <v>0.2</v>
      </c>
      <c r="H15" s="1">
        <v>180</v>
      </c>
      <c r="I15" s="1" t="s">
        <v>35</v>
      </c>
      <c r="J15" s="1">
        <v>18</v>
      </c>
      <c r="K15" s="1">
        <f t="shared" si="1"/>
        <v>1</v>
      </c>
      <c r="L15" s="1"/>
      <c r="M15" s="1"/>
      <c r="N15" s="1">
        <v>0</v>
      </c>
      <c r="O15" s="1">
        <f t="shared" si="2"/>
        <v>3.8</v>
      </c>
      <c r="P15" s="5"/>
      <c r="Q15" s="38">
        <f t="shared" si="3"/>
        <v>0</v>
      </c>
      <c r="R15" s="5"/>
      <c r="S15" s="1"/>
      <c r="T15" s="1">
        <f t="shared" si="8"/>
        <v>22.105263157894736</v>
      </c>
      <c r="U15" s="1">
        <f t="shared" si="9"/>
        <v>22.105263157894736</v>
      </c>
      <c r="V15" s="1">
        <v>4.5999999999999996</v>
      </c>
      <c r="W15" s="1">
        <v>3.2</v>
      </c>
      <c r="X15" s="1">
        <v>4.8</v>
      </c>
      <c r="Y15" s="1">
        <v>0</v>
      </c>
      <c r="Z15" s="1">
        <v>0</v>
      </c>
      <c r="AA15" s="1" t="s">
        <v>47</v>
      </c>
      <c r="AB15" s="1">
        <f t="shared" si="4"/>
        <v>0</v>
      </c>
      <c r="AC15" s="6">
        <v>12</v>
      </c>
      <c r="AD15" s="39">
        <f t="shared" si="5"/>
        <v>0</v>
      </c>
      <c r="AE15" s="40">
        <f t="shared" si="6"/>
        <v>0</v>
      </c>
      <c r="AF15" s="1">
        <f>VLOOKUP(A15,[1]Sheet!$A:$AG,32,0)</f>
        <v>14</v>
      </c>
      <c r="AG15" s="1">
        <f>VLOOKUP(A15,[1]Sheet!$A:$AG,33,0)</f>
        <v>70</v>
      </c>
      <c r="AH15" s="10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37</v>
      </c>
      <c r="C16" s="1">
        <v>85</v>
      </c>
      <c r="D16" s="1"/>
      <c r="E16" s="1">
        <v>20</v>
      </c>
      <c r="F16" s="1">
        <v>53</v>
      </c>
      <c r="G16" s="6">
        <v>0.2</v>
      </c>
      <c r="H16" s="1">
        <v>180</v>
      </c>
      <c r="I16" s="1" t="s">
        <v>35</v>
      </c>
      <c r="J16" s="1">
        <v>20</v>
      </c>
      <c r="K16" s="1">
        <f t="shared" si="1"/>
        <v>0</v>
      </c>
      <c r="L16" s="1"/>
      <c r="M16" s="1"/>
      <c r="N16" s="1">
        <v>168</v>
      </c>
      <c r="O16" s="1">
        <f t="shared" si="2"/>
        <v>4</v>
      </c>
      <c r="P16" s="5"/>
      <c r="Q16" s="38">
        <f t="shared" si="3"/>
        <v>0</v>
      </c>
      <c r="R16" s="5"/>
      <c r="S16" s="1"/>
      <c r="T16" s="1">
        <f t="shared" si="8"/>
        <v>55.25</v>
      </c>
      <c r="U16" s="1">
        <f t="shared" si="9"/>
        <v>55.25</v>
      </c>
      <c r="V16" s="1">
        <v>17.600000000000001</v>
      </c>
      <c r="W16" s="1">
        <v>2.2000000000000002</v>
      </c>
      <c r="X16" s="1">
        <v>0</v>
      </c>
      <c r="Y16" s="1">
        <v>0</v>
      </c>
      <c r="Z16" s="1">
        <v>0</v>
      </c>
      <c r="AA16" s="41" t="s">
        <v>80</v>
      </c>
      <c r="AB16" s="1">
        <f t="shared" si="4"/>
        <v>0</v>
      </c>
      <c r="AC16" s="6">
        <v>12</v>
      </c>
      <c r="AD16" s="39">
        <f t="shared" si="5"/>
        <v>0</v>
      </c>
      <c r="AE16" s="40">
        <f t="shared" si="6"/>
        <v>0</v>
      </c>
      <c r="AF16" s="1">
        <f>VLOOKUP(A16,[1]Sheet!$A:$AG,32,0)</f>
        <v>14</v>
      </c>
      <c r="AG16" s="1">
        <f>VLOOKUP(A16,[1]Sheet!$A:$AG,33,0)</f>
        <v>70</v>
      </c>
      <c r="AH16" s="10">
        <f t="shared" si="7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0" t="s">
        <v>50</v>
      </c>
      <c r="B17" s="20" t="s">
        <v>34</v>
      </c>
      <c r="C17" s="20">
        <v>18.5</v>
      </c>
      <c r="D17" s="20"/>
      <c r="E17" s="20">
        <v>11.1</v>
      </c>
      <c r="F17" s="20"/>
      <c r="G17" s="21">
        <v>0</v>
      </c>
      <c r="H17" s="20">
        <v>180</v>
      </c>
      <c r="I17" s="20" t="s">
        <v>51</v>
      </c>
      <c r="J17" s="20">
        <v>11.1</v>
      </c>
      <c r="K17" s="20">
        <f t="shared" si="1"/>
        <v>0</v>
      </c>
      <c r="L17" s="20"/>
      <c r="M17" s="20"/>
      <c r="N17" s="20"/>
      <c r="O17" s="20">
        <f t="shared" si="2"/>
        <v>2.2199999999999998</v>
      </c>
      <c r="P17" s="22"/>
      <c r="Q17" s="22"/>
      <c r="R17" s="22"/>
      <c r="S17" s="20"/>
      <c r="T17" s="20">
        <f t="shared" si="8"/>
        <v>0</v>
      </c>
      <c r="U17" s="20">
        <f t="shared" si="9"/>
        <v>0</v>
      </c>
      <c r="V17" s="20">
        <v>0.74</v>
      </c>
      <c r="W17" s="20">
        <v>0.74</v>
      </c>
      <c r="X17" s="20">
        <v>1.48</v>
      </c>
      <c r="Y17" s="20">
        <v>2.2200000000000002</v>
      </c>
      <c r="Z17" s="20">
        <v>2.2200000000000002</v>
      </c>
      <c r="AA17" s="20" t="s">
        <v>52</v>
      </c>
      <c r="AB17" s="20">
        <f t="shared" si="4"/>
        <v>0</v>
      </c>
      <c r="AC17" s="21">
        <v>0</v>
      </c>
      <c r="AD17" s="23"/>
      <c r="AE17" s="20"/>
      <c r="AF17" s="20"/>
      <c r="AG17" s="20"/>
      <c r="AH17" s="10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37</v>
      </c>
      <c r="C18" s="1">
        <v>2141</v>
      </c>
      <c r="D18" s="1"/>
      <c r="E18" s="1">
        <v>243</v>
      </c>
      <c r="F18" s="1">
        <v>1814</v>
      </c>
      <c r="G18" s="6">
        <v>0.25</v>
      </c>
      <c r="H18" s="1">
        <v>180</v>
      </c>
      <c r="I18" s="1" t="s">
        <v>35</v>
      </c>
      <c r="J18" s="1">
        <v>243</v>
      </c>
      <c r="K18" s="1">
        <f t="shared" si="1"/>
        <v>0</v>
      </c>
      <c r="L18" s="1"/>
      <c r="M18" s="1"/>
      <c r="N18" s="1">
        <v>0</v>
      </c>
      <c r="O18" s="1">
        <f t="shared" si="2"/>
        <v>48.6</v>
      </c>
      <c r="P18" s="5"/>
      <c r="Q18" s="38">
        <f t="shared" ref="Q18:Q28" si="10">AC18*AD18</f>
        <v>0</v>
      </c>
      <c r="R18" s="5"/>
      <c r="S18" s="1"/>
      <c r="T18" s="1">
        <f t="shared" si="8"/>
        <v>37.325102880658434</v>
      </c>
      <c r="U18" s="1">
        <f t="shared" si="9"/>
        <v>37.325102880658434</v>
      </c>
      <c r="V18" s="1">
        <v>69.8</v>
      </c>
      <c r="W18" s="1">
        <v>51.4</v>
      </c>
      <c r="X18" s="1">
        <v>60</v>
      </c>
      <c r="Y18" s="1">
        <v>53.6</v>
      </c>
      <c r="Z18" s="1">
        <v>59.2</v>
      </c>
      <c r="AA18" s="25" t="s">
        <v>133</v>
      </c>
      <c r="AB18" s="1">
        <f t="shared" si="4"/>
        <v>0</v>
      </c>
      <c r="AC18" s="6">
        <v>12</v>
      </c>
      <c r="AD18" s="39">
        <f t="shared" ref="AD18:AD28" si="11">MROUND(P18,AC18*AF18)/AC18</f>
        <v>0</v>
      </c>
      <c r="AE18" s="40">
        <f t="shared" ref="AE18:AE28" si="12">AD18*AC18*G18</f>
        <v>0</v>
      </c>
      <c r="AF18" s="1">
        <f>VLOOKUP(A18,[1]Sheet!$A:$AG,32,0)</f>
        <v>14</v>
      </c>
      <c r="AG18" s="1">
        <f>VLOOKUP(A18,[1]Sheet!$A:$AG,33,0)</f>
        <v>70</v>
      </c>
      <c r="AH18" s="10">
        <f t="shared" ref="AH18:AH28" si="13">AD18/AG18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37</v>
      </c>
      <c r="C19" s="1">
        <v>2727</v>
      </c>
      <c r="D19" s="1"/>
      <c r="E19" s="1">
        <v>195</v>
      </c>
      <c r="F19" s="1">
        <v>2436</v>
      </c>
      <c r="G19" s="6">
        <v>0.25</v>
      </c>
      <c r="H19" s="1">
        <v>180</v>
      </c>
      <c r="I19" s="1" t="s">
        <v>35</v>
      </c>
      <c r="J19" s="1">
        <v>195</v>
      </c>
      <c r="K19" s="1">
        <f t="shared" si="1"/>
        <v>0</v>
      </c>
      <c r="L19" s="1"/>
      <c r="M19" s="1"/>
      <c r="N19" s="1">
        <v>0</v>
      </c>
      <c r="O19" s="1">
        <f t="shared" si="2"/>
        <v>39</v>
      </c>
      <c r="P19" s="5"/>
      <c r="Q19" s="38">
        <f t="shared" si="10"/>
        <v>0</v>
      </c>
      <c r="R19" s="5"/>
      <c r="S19" s="1"/>
      <c r="T19" s="1">
        <f t="shared" si="8"/>
        <v>62.46153846153846</v>
      </c>
      <c r="U19" s="1">
        <f t="shared" si="9"/>
        <v>62.46153846153846</v>
      </c>
      <c r="V19" s="1">
        <v>47.4</v>
      </c>
      <c r="W19" s="1">
        <v>40.4</v>
      </c>
      <c r="X19" s="1">
        <v>209.6</v>
      </c>
      <c r="Y19" s="1">
        <v>18</v>
      </c>
      <c r="Z19" s="1">
        <v>203</v>
      </c>
      <c r="AA19" s="25" t="s">
        <v>133</v>
      </c>
      <c r="AB19" s="1">
        <f t="shared" si="4"/>
        <v>0</v>
      </c>
      <c r="AC19" s="6">
        <v>12</v>
      </c>
      <c r="AD19" s="39">
        <f t="shared" si="11"/>
        <v>0</v>
      </c>
      <c r="AE19" s="40">
        <f t="shared" si="12"/>
        <v>0</v>
      </c>
      <c r="AF19" s="1">
        <f>VLOOKUP(A19,[1]Sheet!$A:$AG,32,0)</f>
        <v>14</v>
      </c>
      <c r="AG19" s="1">
        <f>VLOOKUP(A19,[1]Sheet!$A:$AG,33,0)</f>
        <v>70</v>
      </c>
      <c r="AH19" s="10">
        <f t="shared" si="13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34</v>
      </c>
      <c r="C20" s="1">
        <v>21</v>
      </c>
      <c r="D20" s="1"/>
      <c r="E20" s="1">
        <v>6</v>
      </c>
      <c r="F20" s="1">
        <v>15</v>
      </c>
      <c r="G20" s="6">
        <v>1</v>
      </c>
      <c r="H20" s="1">
        <v>180</v>
      </c>
      <c r="I20" s="1" t="s">
        <v>35</v>
      </c>
      <c r="J20" s="1">
        <v>6</v>
      </c>
      <c r="K20" s="1">
        <f t="shared" si="1"/>
        <v>0</v>
      </c>
      <c r="L20" s="1"/>
      <c r="M20" s="1"/>
      <c r="N20" s="1">
        <v>0</v>
      </c>
      <c r="O20" s="1">
        <f t="shared" si="2"/>
        <v>1.2</v>
      </c>
      <c r="P20" s="5"/>
      <c r="Q20" s="38">
        <f t="shared" si="10"/>
        <v>0</v>
      </c>
      <c r="R20" s="5"/>
      <c r="S20" s="1"/>
      <c r="T20" s="1">
        <f t="shared" si="8"/>
        <v>12.5</v>
      </c>
      <c r="U20" s="1">
        <f t="shared" si="9"/>
        <v>12.5</v>
      </c>
      <c r="V20" s="1">
        <v>0.6</v>
      </c>
      <c r="W20" s="1">
        <v>1.8</v>
      </c>
      <c r="X20" s="1">
        <v>2.5</v>
      </c>
      <c r="Y20" s="1">
        <v>1.2</v>
      </c>
      <c r="Z20" s="1">
        <v>3</v>
      </c>
      <c r="AA20" s="1"/>
      <c r="AB20" s="1">
        <f t="shared" si="4"/>
        <v>0</v>
      </c>
      <c r="AC20" s="6">
        <v>3</v>
      </c>
      <c r="AD20" s="39">
        <f t="shared" si="11"/>
        <v>0</v>
      </c>
      <c r="AE20" s="40">
        <f t="shared" si="12"/>
        <v>0</v>
      </c>
      <c r="AF20" s="1">
        <f>VLOOKUP(A20,[1]Sheet!$A:$AG,32,0)</f>
        <v>14</v>
      </c>
      <c r="AG20" s="1">
        <f>VLOOKUP(A20,[1]Sheet!$A:$AG,33,0)</f>
        <v>126</v>
      </c>
      <c r="AH20" s="10">
        <f t="shared" si="13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34</v>
      </c>
      <c r="C21" s="1">
        <v>73.2</v>
      </c>
      <c r="D21" s="1"/>
      <c r="E21" s="1">
        <v>62.9</v>
      </c>
      <c r="F21" s="1"/>
      <c r="G21" s="6">
        <v>1</v>
      </c>
      <c r="H21" s="1">
        <v>180</v>
      </c>
      <c r="I21" s="1" t="s">
        <v>35</v>
      </c>
      <c r="J21" s="1">
        <v>61.5</v>
      </c>
      <c r="K21" s="1">
        <f t="shared" si="1"/>
        <v>1.3999999999999986</v>
      </c>
      <c r="L21" s="1"/>
      <c r="M21" s="1"/>
      <c r="N21" s="1">
        <v>310.8</v>
      </c>
      <c r="O21" s="1">
        <f t="shared" si="2"/>
        <v>12.58</v>
      </c>
      <c r="P21" s="5"/>
      <c r="Q21" s="38">
        <f t="shared" si="10"/>
        <v>0</v>
      </c>
      <c r="R21" s="5"/>
      <c r="S21" s="1"/>
      <c r="T21" s="1">
        <f t="shared" si="8"/>
        <v>24.705882352941178</v>
      </c>
      <c r="U21" s="1">
        <f t="shared" si="9"/>
        <v>24.705882352941178</v>
      </c>
      <c r="V21" s="1">
        <v>23.68</v>
      </c>
      <c r="W21" s="1">
        <v>9.620000000000001</v>
      </c>
      <c r="X21" s="1">
        <v>12.58</v>
      </c>
      <c r="Y21" s="1">
        <v>15.4</v>
      </c>
      <c r="Z21" s="1">
        <v>11.1</v>
      </c>
      <c r="AA21" s="1"/>
      <c r="AB21" s="1">
        <f t="shared" si="4"/>
        <v>0</v>
      </c>
      <c r="AC21" s="6">
        <v>3.7</v>
      </c>
      <c r="AD21" s="39">
        <f t="shared" si="11"/>
        <v>0</v>
      </c>
      <c r="AE21" s="40">
        <f t="shared" si="12"/>
        <v>0</v>
      </c>
      <c r="AF21" s="1">
        <f>VLOOKUP(A21,[1]Sheet!$A:$AG,32,0)</f>
        <v>14</v>
      </c>
      <c r="AG21" s="1">
        <f>VLOOKUP(A21,[1]Sheet!$A:$AG,33,0)</f>
        <v>126</v>
      </c>
      <c r="AH21" s="10">
        <f t="shared" si="13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34</v>
      </c>
      <c r="C22" s="1">
        <v>93.5</v>
      </c>
      <c r="D22" s="1"/>
      <c r="E22" s="1">
        <v>38.5</v>
      </c>
      <c r="F22" s="1">
        <v>55</v>
      </c>
      <c r="G22" s="6">
        <v>1</v>
      </c>
      <c r="H22" s="1">
        <v>180</v>
      </c>
      <c r="I22" s="1" t="s">
        <v>35</v>
      </c>
      <c r="J22" s="1">
        <v>36.5</v>
      </c>
      <c r="K22" s="1">
        <f t="shared" si="1"/>
        <v>2</v>
      </c>
      <c r="L22" s="1"/>
      <c r="M22" s="1"/>
      <c r="N22" s="1">
        <v>132</v>
      </c>
      <c r="O22" s="1">
        <f t="shared" si="2"/>
        <v>7.7</v>
      </c>
      <c r="P22" s="5"/>
      <c r="Q22" s="38">
        <f t="shared" si="10"/>
        <v>0</v>
      </c>
      <c r="R22" s="5"/>
      <c r="S22" s="1"/>
      <c r="T22" s="1">
        <f t="shared" si="8"/>
        <v>24.285714285714285</v>
      </c>
      <c r="U22" s="1">
        <f t="shared" si="9"/>
        <v>24.285714285714285</v>
      </c>
      <c r="V22" s="1">
        <v>12.1</v>
      </c>
      <c r="W22" s="1">
        <v>8.8000000000000007</v>
      </c>
      <c r="X22" s="1">
        <v>12.1</v>
      </c>
      <c r="Y22" s="1">
        <v>9.9</v>
      </c>
      <c r="Z22" s="1">
        <v>6.04</v>
      </c>
      <c r="AA22" s="1"/>
      <c r="AB22" s="1">
        <f t="shared" si="4"/>
        <v>0</v>
      </c>
      <c r="AC22" s="6">
        <v>5.5</v>
      </c>
      <c r="AD22" s="39">
        <f t="shared" si="11"/>
        <v>0</v>
      </c>
      <c r="AE22" s="40">
        <f t="shared" si="12"/>
        <v>0</v>
      </c>
      <c r="AF22" s="1">
        <f>VLOOKUP(A22,[1]Sheet!$A:$AG,32,0)</f>
        <v>12</v>
      </c>
      <c r="AG22" s="1">
        <f>VLOOKUP(A22,[1]Sheet!$A:$AG,33,0)</f>
        <v>84</v>
      </c>
      <c r="AH22" s="10">
        <f t="shared" si="13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34</v>
      </c>
      <c r="C23" s="1">
        <v>117</v>
      </c>
      <c r="D23" s="1">
        <v>42</v>
      </c>
      <c r="E23" s="1">
        <v>69</v>
      </c>
      <c r="F23" s="1">
        <v>84</v>
      </c>
      <c r="G23" s="6">
        <v>1</v>
      </c>
      <c r="H23" s="1">
        <v>180</v>
      </c>
      <c r="I23" s="1" t="s">
        <v>35</v>
      </c>
      <c r="J23" s="1">
        <v>70.400000000000006</v>
      </c>
      <c r="K23" s="1">
        <f t="shared" si="1"/>
        <v>-1.4000000000000057</v>
      </c>
      <c r="L23" s="1"/>
      <c r="M23" s="1"/>
      <c r="N23" s="1">
        <v>0</v>
      </c>
      <c r="O23" s="1">
        <f t="shared" si="2"/>
        <v>13.8</v>
      </c>
      <c r="P23" s="5">
        <f t="shared" ref="P23:P28" si="14">14*O23-N23-F23</f>
        <v>109.20000000000002</v>
      </c>
      <c r="Q23" s="38">
        <f t="shared" si="10"/>
        <v>126</v>
      </c>
      <c r="R23" s="5"/>
      <c r="S23" s="1"/>
      <c r="T23" s="1">
        <f t="shared" si="8"/>
        <v>15.217391304347826</v>
      </c>
      <c r="U23" s="1">
        <f t="shared" si="9"/>
        <v>6.0869565217391299</v>
      </c>
      <c r="V23" s="1">
        <v>9</v>
      </c>
      <c r="W23" s="1">
        <v>14.4</v>
      </c>
      <c r="X23" s="1">
        <v>13.6</v>
      </c>
      <c r="Y23" s="1">
        <v>9.6</v>
      </c>
      <c r="Z23" s="1">
        <v>17.54</v>
      </c>
      <c r="AA23" s="1"/>
      <c r="AB23" s="1">
        <f t="shared" si="4"/>
        <v>109.20000000000002</v>
      </c>
      <c r="AC23" s="6">
        <v>3</v>
      </c>
      <c r="AD23" s="39">
        <f t="shared" si="11"/>
        <v>42</v>
      </c>
      <c r="AE23" s="40">
        <f t="shared" si="12"/>
        <v>126</v>
      </c>
      <c r="AF23" s="1">
        <f>VLOOKUP(A23,[1]Sheet!$A:$AG,32,0)</f>
        <v>14</v>
      </c>
      <c r="AG23" s="1">
        <f>VLOOKUP(A23,[1]Sheet!$A:$AG,33,0)</f>
        <v>126</v>
      </c>
      <c r="AH23" s="10">
        <f t="shared" si="13"/>
        <v>0.33333333333333331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37</v>
      </c>
      <c r="C24" s="1">
        <v>610</v>
      </c>
      <c r="D24" s="1">
        <v>11</v>
      </c>
      <c r="E24" s="1">
        <v>161</v>
      </c>
      <c r="F24" s="1">
        <v>419</v>
      </c>
      <c r="G24" s="6">
        <v>0.25</v>
      </c>
      <c r="H24" s="1">
        <v>180</v>
      </c>
      <c r="I24" s="1" t="s">
        <v>35</v>
      </c>
      <c r="J24" s="1">
        <v>161</v>
      </c>
      <c r="K24" s="1">
        <f t="shared" si="1"/>
        <v>0</v>
      </c>
      <c r="L24" s="1"/>
      <c r="M24" s="1"/>
      <c r="N24" s="1">
        <v>84</v>
      </c>
      <c r="O24" s="1">
        <f t="shared" si="2"/>
        <v>32.200000000000003</v>
      </c>
      <c r="P24" s="5"/>
      <c r="Q24" s="38">
        <f t="shared" si="10"/>
        <v>0</v>
      </c>
      <c r="R24" s="5"/>
      <c r="S24" s="1"/>
      <c r="T24" s="1">
        <f t="shared" si="8"/>
        <v>15.621118012422359</v>
      </c>
      <c r="U24" s="1">
        <f t="shared" si="9"/>
        <v>15.621118012422359</v>
      </c>
      <c r="V24" s="1">
        <v>44</v>
      </c>
      <c r="W24" s="1">
        <v>54.6</v>
      </c>
      <c r="X24" s="1">
        <v>67.599999999999994</v>
      </c>
      <c r="Y24" s="1">
        <v>69.2</v>
      </c>
      <c r="Z24" s="1">
        <v>46.8</v>
      </c>
      <c r="AA24" s="1" t="s">
        <v>38</v>
      </c>
      <c r="AB24" s="1">
        <f t="shared" si="4"/>
        <v>0</v>
      </c>
      <c r="AC24" s="6">
        <v>6</v>
      </c>
      <c r="AD24" s="39">
        <f t="shared" si="11"/>
        <v>0</v>
      </c>
      <c r="AE24" s="40">
        <f t="shared" si="12"/>
        <v>0</v>
      </c>
      <c r="AF24" s="1">
        <f>VLOOKUP(A24,[1]Sheet!$A:$AG,32,0)</f>
        <v>14</v>
      </c>
      <c r="AG24" s="42">
        <v>140</v>
      </c>
      <c r="AH24" s="10">
        <f t="shared" si="13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37</v>
      </c>
      <c r="C25" s="1">
        <v>171</v>
      </c>
      <c r="D25" s="1">
        <v>168</v>
      </c>
      <c r="E25" s="1">
        <v>113</v>
      </c>
      <c r="F25" s="1">
        <v>188</v>
      </c>
      <c r="G25" s="6">
        <v>0.25</v>
      </c>
      <c r="H25" s="1">
        <v>180</v>
      </c>
      <c r="I25" s="1" t="s">
        <v>35</v>
      </c>
      <c r="J25" s="1">
        <v>113</v>
      </c>
      <c r="K25" s="1">
        <f t="shared" si="1"/>
        <v>0</v>
      </c>
      <c r="L25" s="1"/>
      <c r="M25" s="1"/>
      <c r="N25" s="1">
        <v>252</v>
      </c>
      <c r="O25" s="1">
        <f t="shared" si="2"/>
        <v>22.6</v>
      </c>
      <c r="P25" s="5"/>
      <c r="Q25" s="38">
        <f t="shared" si="10"/>
        <v>0</v>
      </c>
      <c r="R25" s="5"/>
      <c r="S25" s="1"/>
      <c r="T25" s="1">
        <f t="shared" si="8"/>
        <v>19.469026548672566</v>
      </c>
      <c r="U25" s="1">
        <f t="shared" si="9"/>
        <v>19.469026548672566</v>
      </c>
      <c r="V25" s="1">
        <v>38.799999999999997</v>
      </c>
      <c r="W25" s="1">
        <v>23.2</v>
      </c>
      <c r="X25" s="1">
        <v>31.2</v>
      </c>
      <c r="Y25" s="1">
        <v>40.4</v>
      </c>
      <c r="Z25" s="1">
        <v>49.4</v>
      </c>
      <c r="AA25" s="1" t="s">
        <v>38</v>
      </c>
      <c r="AB25" s="1">
        <f t="shared" si="4"/>
        <v>0</v>
      </c>
      <c r="AC25" s="6">
        <v>6</v>
      </c>
      <c r="AD25" s="39">
        <f t="shared" si="11"/>
        <v>0</v>
      </c>
      <c r="AE25" s="40">
        <f t="shared" si="12"/>
        <v>0</v>
      </c>
      <c r="AF25" s="1">
        <f>VLOOKUP(A25,[1]Sheet!$A:$AG,32,0)</f>
        <v>14</v>
      </c>
      <c r="AG25" s="42">
        <v>140</v>
      </c>
      <c r="AH25" s="10">
        <f t="shared" si="13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37</v>
      </c>
      <c r="C26" s="1">
        <v>222</v>
      </c>
      <c r="D26" s="1">
        <v>168</v>
      </c>
      <c r="E26" s="1">
        <v>94</v>
      </c>
      <c r="F26" s="1">
        <v>279</v>
      </c>
      <c r="G26" s="6">
        <v>0.25</v>
      </c>
      <c r="H26" s="1">
        <v>180</v>
      </c>
      <c r="I26" s="1" t="s">
        <v>35</v>
      </c>
      <c r="J26" s="1">
        <v>94</v>
      </c>
      <c r="K26" s="1">
        <f t="shared" si="1"/>
        <v>0</v>
      </c>
      <c r="L26" s="1"/>
      <c r="M26" s="1"/>
      <c r="N26" s="1">
        <v>168</v>
      </c>
      <c r="O26" s="1">
        <f t="shared" si="2"/>
        <v>18.8</v>
      </c>
      <c r="P26" s="5"/>
      <c r="Q26" s="38">
        <f t="shared" si="10"/>
        <v>0</v>
      </c>
      <c r="R26" s="5"/>
      <c r="S26" s="1"/>
      <c r="T26" s="1">
        <f t="shared" si="8"/>
        <v>23.776595744680851</v>
      </c>
      <c r="U26" s="1">
        <f t="shared" si="9"/>
        <v>23.776595744680851</v>
      </c>
      <c r="V26" s="1">
        <v>31.6</v>
      </c>
      <c r="W26" s="1">
        <v>22.8</v>
      </c>
      <c r="X26" s="1">
        <v>19.2</v>
      </c>
      <c r="Y26" s="1">
        <v>25.2</v>
      </c>
      <c r="Z26" s="1">
        <v>22.6</v>
      </c>
      <c r="AA26" s="25" t="s">
        <v>44</v>
      </c>
      <c r="AB26" s="1">
        <f t="shared" si="4"/>
        <v>0</v>
      </c>
      <c r="AC26" s="6">
        <v>6</v>
      </c>
      <c r="AD26" s="39">
        <f t="shared" si="11"/>
        <v>0</v>
      </c>
      <c r="AE26" s="40">
        <f t="shared" si="12"/>
        <v>0</v>
      </c>
      <c r="AF26" s="1">
        <f>VLOOKUP(A26,[1]Sheet!$A:$AG,32,0)</f>
        <v>14</v>
      </c>
      <c r="AG26" s="42">
        <v>140</v>
      </c>
      <c r="AH26" s="10">
        <f t="shared" si="13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355</v>
      </c>
      <c r="D27" s="1">
        <v>144</v>
      </c>
      <c r="E27" s="1">
        <v>210</v>
      </c>
      <c r="F27" s="1">
        <v>265</v>
      </c>
      <c r="G27" s="6">
        <v>1</v>
      </c>
      <c r="H27" s="1">
        <v>180</v>
      </c>
      <c r="I27" s="1" t="s">
        <v>35</v>
      </c>
      <c r="J27" s="1">
        <v>204</v>
      </c>
      <c r="K27" s="1">
        <f t="shared" si="1"/>
        <v>6</v>
      </c>
      <c r="L27" s="1"/>
      <c r="M27" s="1"/>
      <c r="N27" s="1">
        <v>72</v>
      </c>
      <c r="O27" s="1">
        <f t="shared" si="2"/>
        <v>42</v>
      </c>
      <c r="P27" s="5">
        <f t="shared" si="14"/>
        <v>251</v>
      </c>
      <c r="Q27" s="38">
        <f t="shared" si="10"/>
        <v>216</v>
      </c>
      <c r="R27" s="5"/>
      <c r="S27" s="1"/>
      <c r="T27" s="1">
        <f t="shared" si="8"/>
        <v>13.166666666666666</v>
      </c>
      <c r="U27" s="1">
        <f t="shared" si="9"/>
        <v>8.0238095238095237</v>
      </c>
      <c r="V27" s="1">
        <v>37.200000000000003</v>
      </c>
      <c r="W27" s="1">
        <v>46.6</v>
      </c>
      <c r="X27" s="1">
        <v>51.6</v>
      </c>
      <c r="Y27" s="1">
        <v>50.4</v>
      </c>
      <c r="Z27" s="1">
        <v>52.844000000000008</v>
      </c>
      <c r="AA27" s="1"/>
      <c r="AB27" s="1">
        <f t="shared" si="4"/>
        <v>251</v>
      </c>
      <c r="AC27" s="6">
        <v>6</v>
      </c>
      <c r="AD27" s="39">
        <f t="shared" si="11"/>
        <v>36</v>
      </c>
      <c r="AE27" s="40">
        <f t="shared" si="12"/>
        <v>216</v>
      </c>
      <c r="AF27" s="1">
        <f>VLOOKUP(A27,[1]Sheet!$A:$AG,32,0)</f>
        <v>12</v>
      </c>
      <c r="AG27" s="1">
        <f>VLOOKUP(A27,[1]Sheet!$A:$AG,33,0)</f>
        <v>84</v>
      </c>
      <c r="AH27" s="10">
        <f t="shared" si="13"/>
        <v>0.42857142857142855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37</v>
      </c>
      <c r="C28" s="1">
        <v>698</v>
      </c>
      <c r="D28" s="1">
        <v>193</v>
      </c>
      <c r="E28" s="1">
        <v>453</v>
      </c>
      <c r="F28" s="1">
        <v>319</v>
      </c>
      <c r="G28" s="6">
        <v>0.25</v>
      </c>
      <c r="H28" s="1">
        <v>365</v>
      </c>
      <c r="I28" s="1" t="s">
        <v>35</v>
      </c>
      <c r="J28" s="1">
        <v>449</v>
      </c>
      <c r="K28" s="1">
        <f t="shared" si="1"/>
        <v>4</v>
      </c>
      <c r="L28" s="1"/>
      <c r="M28" s="1"/>
      <c r="N28" s="1">
        <v>840</v>
      </c>
      <c r="O28" s="1">
        <f t="shared" si="2"/>
        <v>90.6</v>
      </c>
      <c r="P28" s="5">
        <f t="shared" si="14"/>
        <v>109.39999999999986</v>
      </c>
      <c r="Q28" s="38">
        <f t="shared" si="10"/>
        <v>168</v>
      </c>
      <c r="R28" s="5"/>
      <c r="S28" s="1"/>
      <c r="T28" s="1">
        <f t="shared" si="8"/>
        <v>14.646799116997794</v>
      </c>
      <c r="U28" s="1">
        <f t="shared" si="9"/>
        <v>12.792494481236204</v>
      </c>
      <c r="V28" s="1">
        <v>104.2</v>
      </c>
      <c r="W28" s="1">
        <v>86.4</v>
      </c>
      <c r="X28" s="1">
        <v>97.6</v>
      </c>
      <c r="Y28" s="1">
        <v>78.8</v>
      </c>
      <c r="Z28" s="1">
        <v>84.2</v>
      </c>
      <c r="AA28" s="1" t="s">
        <v>38</v>
      </c>
      <c r="AB28" s="1">
        <f t="shared" si="4"/>
        <v>27.349999999999966</v>
      </c>
      <c r="AC28" s="6">
        <v>12</v>
      </c>
      <c r="AD28" s="39">
        <f t="shared" si="11"/>
        <v>14</v>
      </c>
      <c r="AE28" s="40">
        <f t="shared" si="12"/>
        <v>42</v>
      </c>
      <c r="AF28" s="1">
        <f>VLOOKUP(A28,[1]Sheet!$A:$AG,32,0)</f>
        <v>14</v>
      </c>
      <c r="AG28" s="1">
        <f>VLOOKUP(A28,[1]Sheet!$A:$AG,33,0)</f>
        <v>70</v>
      </c>
      <c r="AH28" s="10">
        <f t="shared" si="13"/>
        <v>0.2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0" t="s">
        <v>65</v>
      </c>
      <c r="B29" s="20" t="s">
        <v>37</v>
      </c>
      <c r="C29" s="20"/>
      <c r="D29" s="24">
        <v>1176</v>
      </c>
      <c r="E29" s="26">
        <v>123</v>
      </c>
      <c r="F29" s="26">
        <v>1044</v>
      </c>
      <c r="G29" s="21">
        <v>0</v>
      </c>
      <c r="H29" s="20">
        <v>180</v>
      </c>
      <c r="I29" s="20" t="s">
        <v>51</v>
      </c>
      <c r="J29" s="20">
        <v>123</v>
      </c>
      <c r="K29" s="20">
        <f t="shared" si="1"/>
        <v>0</v>
      </c>
      <c r="L29" s="20"/>
      <c r="M29" s="20"/>
      <c r="N29" s="20"/>
      <c r="O29" s="20">
        <f t="shared" si="2"/>
        <v>24.6</v>
      </c>
      <c r="P29" s="22"/>
      <c r="Q29" s="22"/>
      <c r="R29" s="22"/>
      <c r="S29" s="20"/>
      <c r="T29" s="20">
        <f t="shared" si="8"/>
        <v>42.439024390243901</v>
      </c>
      <c r="U29" s="20">
        <f t="shared" si="9"/>
        <v>42.439024390243901</v>
      </c>
      <c r="V29" s="20">
        <v>1.6</v>
      </c>
      <c r="W29" s="20">
        <v>6.8</v>
      </c>
      <c r="X29" s="20">
        <v>32.6</v>
      </c>
      <c r="Y29" s="20">
        <v>67.599999999999994</v>
      </c>
      <c r="Z29" s="20">
        <v>60.8</v>
      </c>
      <c r="AA29" s="24" t="s">
        <v>66</v>
      </c>
      <c r="AB29" s="20">
        <f t="shared" si="4"/>
        <v>0</v>
      </c>
      <c r="AC29" s="21">
        <v>0</v>
      </c>
      <c r="AD29" s="23"/>
      <c r="AE29" s="20"/>
      <c r="AF29" s="20"/>
      <c r="AG29" s="20"/>
      <c r="AH29" s="10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37</v>
      </c>
      <c r="C30" s="1">
        <v>659</v>
      </c>
      <c r="D30" s="1">
        <v>12</v>
      </c>
      <c r="E30" s="26">
        <f>580+E29</f>
        <v>703</v>
      </c>
      <c r="F30" s="26">
        <f>F29</f>
        <v>1044</v>
      </c>
      <c r="G30" s="6">
        <v>0.25</v>
      </c>
      <c r="H30" s="1">
        <v>365</v>
      </c>
      <c r="I30" s="1" t="s">
        <v>35</v>
      </c>
      <c r="J30" s="1">
        <v>578</v>
      </c>
      <c r="K30" s="1">
        <f t="shared" si="1"/>
        <v>125</v>
      </c>
      <c r="L30" s="1"/>
      <c r="M30" s="1"/>
      <c r="N30" s="1">
        <v>0</v>
      </c>
      <c r="O30" s="1">
        <f t="shared" si="2"/>
        <v>140.6</v>
      </c>
      <c r="P30" s="5">
        <f t="shared" ref="P30:P31" si="15">14*O30-N30-F30</f>
        <v>924.39999999999986</v>
      </c>
      <c r="Q30" s="38">
        <f t="shared" ref="Q30:Q33" si="16">AC30*AD30</f>
        <v>1008</v>
      </c>
      <c r="R30" s="5"/>
      <c r="S30" s="1"/>
      <c r="T30" s="1">
        <f t="shared" si="8"/>
        <v>14.594594594594595</v>
      </c>
      <c r="U30" s="1">
        <f t="shared" si="9"/>
        <v>7.4253200568990048</v>
      </c>
      <c r="V30" s="1">
        <v>90.4</v>
      </c>
      <c r="W30" s="1">
        <v>101</v>
      </c>
      <c r="X30" s="1">
        <v>107</v>
      </c>
      <c r="Y30" s="1">
        <v>130.19999999999999</v>
      </c>
      <c r="Z30" s="1">
        <v>127.4</v>
      </c>
      <c r="AA30" s="1" t="s">
        <v>68</v>
      </c>
      <c r="AB30" s="1">
        <f t="shared" si="4"/>
        <v>231.09999999999997</v>
      </c>
      <c r="AC30" s="6">
        <v>12</v>
      </c>
      <c r="AD30" s="39">
        <f t="shared" ref="AD30:AD33" si="17">MROUND(P30,AC30*AF30)/AC30</f>
        <v>84</v>
      </c>
      <c r="AE30" s="40">
        <f t="shared" ref="AE30:AE33" si="18">AD30*AC30*G30</f>
        <v>252</v>
      </c>
      <c r="AF30" s="1">
        <f>VLOOKUP(A30,[1]Sheet!$A:$AG,32,0)</f>
        <v>14</v>
      </c>
      <c r="AG30" s="1">
        <f>VLOOKUP(A30,[1]Sheet!$A:$AG,33,0)</f>
        <v>70</v>
      </c>
      <c r="AH30" s="10">
        <f t="shared" ref="AH30:AH33" si="19">AD30/AG30</f>
        <v>1.2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37</v>
      </c>
      <c r="C31" s="1">
        <v>382</v>
      </c>
      <c r="D31" s="1">
        <v>176</v>
      </c>
      <c r="E31" s="1">
        <v>255</v>
      </c>
      <c r="F31" s="1">
        <v>231</v>
      </c>
      <c r="G31" s="6">
        <v>0.25</v>
      </c>
      <c r="H31" s="1">
        <v>180</v>
      </c>
      <c r="I31" s="1" t="s">
        <v>35</v>
      </c>
      <c r="J31" s="1">
        <v>246</v>
      </c>
      <c r="K31" s="1">
        <f t="shared" si="1"/>
        <v>9</v>
      </c>
      <c r="L31" s="1"/>
      <c r="M31" s="1"/>
      <c r="N31" s="1">
        <v>336</v>
      </c>
      <c r="O31" s="1">
        <f t="shared" si="2"/>
        <v>51</v>
      </c>
      <c r="P31" s="5">
        <f t="shared" si="15"/>
        <v>147</v>
      </c>
      <c r="Q31" s="38">
        <f t="shared" si="16"/>
        <v>168</v>
      </c>
      <c r="R31" s="5"/>
      <c r="S31" s="1"/>
      <c r="T31" s="1">
        <f t="shared" si="8"/>
        <v>14.411764705882353</v>
      </c>
      <c r="U31" s="1">
        <f t="shared" si="9"/>
        <v>11.117647058823529</v>
      </c>
      <c r="V31" s="1">
        <v>57.6</v>
      </c>
      <c r="W31" s="1">
        <v>53.4</v>
      </c>
      <c r="X31" s="1">
        <v>58.2</v>
      </c>
      <c r="Y31" s="1">
        <v>47</v>
      </c>
      <c r="Z31" s="1">
        <v>54.2</v>
      </c>
      <c r="AA31" s="1" t="s">
        <v>38</v>
      </c>
      <c r="AB31" s="1">
        <f t="shared" si="4"/>
        <v>36.75</v>
      </c>
      <c r="AC31" s="6">
        <v>12</v>
      </c>
      <c r="AD31" s="39">
        <f t="shared" si="17"/>
        <v>14</v>
      </c>
      <c r="AE31" s="40">
        <f t="shared" si="18"/>
        <v>42</v>
      </c>
      <c r="AF31" s="1">
        <f>VLOOKUP(A31,[1]Sheet!$A:$AG,32,0)</f>
        <v>14</v>
      </c>
      <c r="AG31" s="1">
        <f>VLOOKUP(A31,[1]Sheet!$A:$AG,33,0)</f>
        <v>70</v>
      </c>
      <c r="AH31" s="10">
        <f t="shared" si="19"/>
        <v>0.2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37</v>
      </c>
      <c r="C32" s="1">
        <v>132</v>
      </c>
      <c r="D32" s="1"/>
      <c r="E32" s="1">
        <v>86</v>
      </c>
      <c r="F32" s="1">
        <v>22</v>
      </c>
      <c r="G32" s="6">
        <v>0.25</v>
      </c>
      <c r="H32" s="1">
        <v>180</v>
      </c>
      <c r="I32" s="1" t="s">
        <v>35</v>
      </c>
      <c r="J32" s="1">
        <v>87</v>
      </c>
      <c r="K32" s="1">
        <f t="shared" si="1"/>
        <v>-1</v>
      </c>
      <c r="L32" s="1"/>
      <c r="M32" s="1"/>
      <c r="N32" s="1">
        <v>336</v>
      </c>
      <c r="O32" s="1">
        <f t="shared" si="2"/>
        <v>17.2</v>
      </c>
      <c r="P32" s="5"/>
      <c r="Q32" s="38">
        <f t="shared" si="16"/>
        <v>0</v>
      </c>
      <c r="R32" s="5"/>
      <c r="S32" s="1"/>
      <c r="T32" s="1">
        <f t="shared" si="8"/>
        <v>20.813953488372093</v>
      </c>
      <c r="U32" s="1">
        <f t="shared" si="9"/>
        <v>20.813953488372093</v>
      </c>
      <c r="V32" s="1">
        <v>30.2</v>
      </c>
      <c r="W32" s="1">
        <v>17.600000000000001</v>
      </c>
      <c r="X32" s="1">
        <v>22.8</v>
      </c>
      <c r="Y32" s="1">
        <v>20.2</v>
      </c>
      <c r="Z32" s="1">
        <v>17.399999999999999</v>
      </c>
      <c r="AA32" s="1" t="s">
        <v>38</v>
      </c>
      <c r="AB32" s="1">
        <f t="shared" si="4"/>
        <v>0</v>
      </c>
      <c r="AC32" s="6">
        <v>6</v>
      </c>
      <c r="AD32" s="39">
        <f t="shared" si="17"/>
        <v>0</v>
      </c>
      <c r="AE32" s="40">
        <f t="shared" si="18"/>
        <v>0</v>
      </c>
      <c r="AF32" s="1">
        <f>VLOOKUP(A32,[1]Sheet!$A:$AG,32,0)</f>
        <v>14</v>
      </c>
      <c r="AG32" s="1">
        <f>VLOOKUP(A32,[1]Sheet!$A:$AG,33,0)</f>
        <v>126</v>
      </c>
      <c r="AH32" s="10">
        <f t="shared" si="19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37</v>
      </c>
      <c r="C33" s="1">
        <v>235</v>
      </c>
      <c r="D33" s="1">
        <v>352</v>
      </c>
      <c r="E33" s="1">
        <v>86</v>
      </c>
      <c r="F33" s="1">
        <v>466</v>
      </c>
      <c r="G33" s="6">
        <v>0.25</v>
      </c>
      <c r="H33" s="1">
        <v>180</v>
      </c>
      <c r="I33" s="1" t="s">
        <v>35</v>
      </c>
      <c r="J33" s="1">
        <v>86</v>
      </c>
      <c r="K33" s="1">
        <f t="shared" si="1"/>
        <v>0</v>
      </c>
      <c r="L33" s="1"/>
      <c r="M33" s="1"/>
      <c r="N33" s="1">
        <v>0</v>
      </c>
      <c r="O33" s="1">
        <f t="shared" si="2"/>
        <v>17.2</v>
      </c>
      <c r="P33" s="5"/>
      <c r="Q33" s="38">
        <f t="shared" si="16"/>
        <v>0</v>
      </c>
      <c r="R33" s="5"/>
      <c r="S33" s="1"/>
      <c r="T33" s="1">
        <f t="shared" si="8"/>
        <v>27.093023255813954</v>
      </c>
      <c r="U33" s="1">
        <f t="shared" si="9"/>
        <v>27.093023255813954</v>
      </c>
      <c r="V33" s="1">
        <v>21.6</v>
      </c>
      <c r="W33" s="1">
        <v>25.8</v>
      </c>
      <c r="X33" s="1">
        <v>20.6</v>
      </c>
      <c r="Y33" s="1">
        <v>37.200000000000003</v>
      </c>
      <c r="Z33" s="1">
        <v>33.6</v>
      </c>
      <c r="AA33" s="25" t="s">
        <v>44</v>
      </c>
      <c r="AB33" s="1">
        <f t="shared" si="4"/>
        <v>0</v>
      </c>
      <c r="AC33" s="6">
        <v>12</v>
      </c>
      <c r="AD33" s="39">
        <f t="shared" si="17"/>
        <v>0</v>
      </c>
      <c r="AE33" s="40">
        <f t="shared" si="18"/>
        <v>0</v>
      </c>
      <c r="AF33" s="1">
        <f>VLOOKUP(A33,[1]Sheet!$A:$AG,32,0)</f>
        <v>14</v>
      </c>
      <c r="AG33" s="1">
        <f>VLOOKUP(A33,[1]Sheet!$A:$AG,33,0)</f>
        <v>70</v>
      </c>
      <c r="AH33" s="10">
        <f t="shared" si="19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31" t="s">
        <v>72</v>
      </c>
      <c r="B34" s="20" t="s">
        <v>37</v>
      </c>
      <c r="C34" s="20"/>
      <c r="D34" s="20"/>
      <c r="E34" s="20"/>
      <c r="F34" s="20"/>
      <c r="G34" s="21">
        <v>0</v>
      </c>
      <c r="H34" s="20">
        <v>180</v>
      </c>
      <c r="I34" s="20" t="s">
        <v>51</v>
      </c>
      <c r="J34" s="20"/>
      <c r="K34" s="20">
        <f t="shared" si="1"/>
        <v>0</v>
      </c>
      <c r="L34" s="20"/>
      <c r="M34" s="20"/>
      <c r="N34" s="20"/>
      <c r="O34" s="20">
        <f t="shared" si="2"/>
        <v>0</v>
      </c>
      <c r="P34" s="22"/>
      <c r="Q34" s="22"/>
      <c r="R34" s="22"/>
      <c r="S34" s="20"/>
      <c r="T34" s="20" t="e">
        <f t="shared" si="8"/>
        <v>#DIV/0!</v>
      </c>
      <c r="U34" s="20" t="e">
        <f t="shared" si="9"/>
        <v>#DIV/0!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 t="s">
        <v>128</v>
      </c>
      <c r="AB34" s="20">
        <f t="shared" si="4"/>
        <v>0</v>
      </c>
      <c r="AC34" s="21">
        <v>0</v>
      </c>
      <c r="AD34" s="23"/>
      <c r="AE34" s="20"/>
      <c r="AF34" s="20"/>
      <c r="AG34" s="20"/>
      <c r="AH34" s="10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37</v>
      </c>
      <c r="C35" s="1">
        <v>2825</v>
      </c>
      <c r="D35" s="1"/>
      <c r="E35" s="1">
        <v>214</v>
      </c>
      <c r="F35" s="1">
        <v>2574</v>
      </c>
      <c r="G35" s="6">
        <v>0.75</v>
      </c>
      <c r="H35" s="1">
        <v>180</v>
      </c>
      <c r="I35" s="1" t="s">
        <v>75</v>
      </c>
      <c r="J35" s="1">
        <v>214</v>
      </c>
      <c r="K35" s="1">
        <f t="shared" si="1"/>
        <v>0</v>
      </c>
      <c r="L35" s="1"/>
      <c r="M35" s="1"/>
      <c r="N35" s="1">
        <v>0</v>
      </c>
      <c r="O35" s="1">
        <f t="shared" si="2"/>
        <v>42.8</v>
      </c>
      <c r="P35" s="5"/>
      <c r="Q35" s="38">
        <f t="shared" ref="Q35" si="20">AC35*AD35</f>
        <v>0</v>
      </c>
      <c r="R35" s="5"/>
      <c r="S35" s="1"/>
      <c r="T35" s="1">
        <f t="shared" si="8"/>
        <v>60.140186915887853</v>
      </c>
      <c r="U35" s="1">
        <f t="shared" si="9"/>
        <v>60.140186915887853</v>
      </c>
      <c r="V35" s="1">
        <v>47.6</v>
      </c>
      <c r="W35" s="1">
        <v>48.4</v>
      </c>
      <c r="X35" s="1">
        <v>30.8</v>
      </c>
      <c r="Y35" s="1">
        <v>32.6</v>
      </c>
      <c r="Z35" s="1">
        <v>25</v>
      </c>
      <c r="AA35" s="25" t="s">
        <v>133</v>
      </c>
      <c r="AB35" s="1">
        <f t="shared" si="4"/>
        <v>0</v>
      </c>
      <c r="AC35" s="6">
        <v>8</v>
      </c>
      <c r="AD35" s="39">
        <f t="shared" ref="AD35" si="21">MROUND(P35,AC35*AF35)/AC35</f>
        <v>0</v>
      </c>
      <c r="AE35" s="40">
        <f t="shared" ref="AE35" si="22">AD35*AC35*G35</f>
        <v>0</v>
      </c>
      <c r="AF35" s="1">
        <f>VLOOKUP(A35,[1]Sheet!$A:$AG,32,0)</f>
        <v>12</v>
      </c>
      <c r="AG35" s="1">
        <f>VLOOKUP(A35,[1]Sheet!$A:$AG,33,0)</f>
        <v>84</v>
      </c>
      <c r="AH35" s="10">
        <f t="shared" ref="AH35" si="23">AD35/AG35</f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31" t="s">
        <v>76</v>
      </c>
      <c r="B36" s="20" t="s">
        <v>37</v>
      </c>
      <c r="C36" s="20"/>
      <c r="D36" s="20"/>
      <c r="E36" s="20"/>
      <c r="F36" s="20"/>
      <c r="G36" s="21">
        <v>0</v>
      </c>
      <c r="H36" s="20">
        <v>180</v>
      </c>
      <c r="I36" s="20" t="s">
        <v>51</v>
      </c>
      <c r="J36" s="20"/>
      <c r="K36" s="20">
        <f t="shared" si="1"/>
        <v>0</v>
      </c>
      <c r="L36" s="20"/>
      <c r="M36" s="20"/>
      <c r="N36" s="20"/>
      <c r="O36" s="20">
        <f t="shared" si="2"/>
        <v>0</v>
      </c>
      <c r="P36" s="22"/>
      <c r="Q36" s="22"/>
      <c r="R36" s="22"/>
      <c r="S36" s="20"/>
      <c r="T36" s="20" t="e">
        <f t="shared" si="8"/>
        <v>#DIV/0!</v>
      </c>
      <c r="U36" s="20" t="e">
        <f t="shared" si="9"/>
        <v>#DIV/0!</v>
      </c>
      <c r="V36" s="20">
        <v>0</v>
      </c>
      <c r="W36" s="20">
        <v>0</v>
      </c>
      <c r="X36" s="20">
        <v>0.4</v>
      </c>
      <c r="Y36" s="20">
        <v>9.1999999999999993</v>
      </c>
      <c r="Z36" s="20">
        <v>11</v>
      </c>
      <c r="AA36" s="20" t="s">
        <v>128</v>
      </c>
      <c r="AB36" s="20">
        <f t="shared" si="4"/>
        <v>0</v>
      </c>
      <c r="AC36" s="21">
        <v>0</v>
      </c>
      <c r="AD36" s="23"/>
      <c r="AE36" s="20"/>
      <c r="AF36" s="20"/>
      <c r="AG36" s="20"/>
      <c r="AH36" s="10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37</v>
      </c>
      <c r="C37" s="1">
        <v>394</v>
      </c>
      <c r="D37" s="1">
        <v>1</v>
      </c>
      <c r="E37" s="1">
        <v>140</v>
      </c>
      <c r="F37" s="1">
        <v>218</v>
      </c>
      <c r="G37" s="6">
        <v>0.75</v>
      </c>
      <c r="H37" s="1">
        <v>180</v>
      </c>
      <c r="I37" s="1" t="s">
        <v>35</v>
      </c>
      <c r="J37" s="1">
        <v>138</v>
      </c>
      <c r="K37" s="1">
        <f t="shared" si="1"/>
        <v>2</v>
      </c>
      <c r="L37" s="1"/>
      <c r="M37" s="1"/>
      <c r="N37" s="1">
        <v>192</v>
      </c>
      <c r="O37" s="1">
        <f t="shared" si="2"/>
        <v>28</v>
      </c>
      <c r="P37" s="5"/>
      <c r="Q37" s="38">
        <f t="shared" ref="Q37" si="24">AC37*AD37</f>
        <v>0</v>
      </c>
      <c r="R37" s="5"/>
      <c r="S37" s="1"/>
      <c r="T37" s="1">
        <f t="shared" si="8"/>
        <v>14.642857142857142</v>
      </c>
      <c r="U37" s="1">
        <f t="shared" si="9"/>
        <v>14.642857142857142</v>
      </c>
      <c r="V37" s="1">
        <v>35.4</v>
      </c>
      <c r="W37" s="1">
        <v>25.4</v>
      </c>
      <c r="X37" s="1">
        <v>44</v>
      </c>
      <c r="Y37" s="1">
        <v>24.6</v>
      </c>
      <c r="Z37" s="1">
        <v>40.4</v>
      </c>
      <c r="AA37" s="1" t="s">
        <v>38</v>
      </c>
      <c r="AB37" s="1">
        <f t="shared" si="4"/>
        <v>0</v>
      </c>
      <c r="AC37" s="6">
        <v>8</v>
      </c>
      <c r="AD37" s="39">
        <f t="shared" ref="AD37" si="25">MROUND(P37,AC37*AF37)/AC37</f>
        <v>0</v>
      </c>
      <c r="AE37" s="40">
        <f t="shared" ref="AE37" si="26">AD37*AC37*G37</f>
        <v>0</v>
      </c>
      <c r="AF37" s="1">
        <f>VLOOKUP(A37,[1]Sheet!$A:$AG,32,0)</f>
        <v>12</v>
      </c>
      <c r="AG37" s="1">
        <f>VLOOKUP(A37,[1]Sheet!$A:$AG,33,0)</f>
        <v>84</v>
      </c>
      <c r="AH37" s="10">
        <f t="shared" ref="AH37" si="27">AD37/AG37</f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7" t="s">
        <v>78</v>
      </c>
      <c r="B38" s="27" t="s">
        <v>37</v>
      </c>
      <c r="C38" s="27"/>
      <c r="D38" s="27"/>
      <c r="E38" s="27"/>
      <c r="F38" s="27"/>
      <c r="G38" s="28">
        <v>0</v>
      </c>
      <c r="H38" s="27">
        <v>180</v>
      </c>
      <c r="I38" s="27" t="s">
        <v>35</v>
      </c>
      <c r="J38" s="27"/>
      <c r="K38" s="27">
        <f t="shared" ref="K38:K66" si="28">E38-J38</f>
        <v>0</v>
      </c>
      <c r="L38" s="27"/>
      <c r="M38" s="27"/>
      <c r="N38" s="27"/>
      <c r="O38" s="27">
        <f t="shared" ref="O38:O69" si="29">E38/5</f>
        <v>0</v>
      </c>
      <c r="P38" s="29"/>
      <c r="Q38" s="29"/>
      <c r="R38" s="29"/>
      <c r="S38" s="27"/>
      <c r="T38" s="27" t="e">
        <f t="shared" si="8"/>
        <v>#DIV/0!</v>
      </c>
      <c r="U38" s="27" t="e">
        <f t="shared" si="9"/>
        <v>#DIV/0!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 t="s">
        <v>73</v>
      </c>
      <c r="AB38" s="27">
        <f t="shared" ref="AB38:AB69" si="30">P38*G38</f>
        <v>0</v>
      </c>
      <c r="AC38" s="28">
        <v>16</v>
      </c>
      <c r="AD38" s="30"/>
      <c r="AE38" s="27"/>
      <c r="AF38" s="27">
        <f>VLOOKUP(A38,[1]Sheet!$A:$AG,32,0)</f>
        <v>12</v>
      </c>
      <c r="AG38" s="27">
        <f>VLOOKUP(A38,[1]Sheet!$A:$AG,33,0)</f>
        <v>84</v>
      </c>
      <c r="AH38" s="10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37</v>
      </c>
      <c r="C39" s="1">
        <v>107</v>
      </c>
      <c r="D39" s="1"/>
      <c r="E39" s="1">
        <v>44</v>
      </c>
      <c r="F39" s="1">
        <v>57</v>
      </c>
      <c r="G39" s="6">
        <v>0.7</v>
      </c>
      <c r="H39" s="1">
        <v>180</v>
      </c>
      <c r="I39" s="1" t="s">
        <v>35</v>
      </c>
      <c r="J39" s="1">
        <v>42</v>
      </c>
      <c r="K39" s="1">
        <f t="shared" si="28"/>
        <v>2</v>
      </c>
      <c r="L39" s="1"/>
      <c r="M39" s="1"/>
      <c r="N39" s="1">
        <v>0</v>
      </c>
      <c r="O39" s="1">
        <f t="shared" si="29"/>
        <v>8.8000000000000007</v>
      </c>
      <c r="P39" s="5">
        <f>14*O39-N39-F39</f>
        <v>66.200000000000017</v>
      </c>
      <c r="Q39" s="38">
        <f t="shared" ref="Q39" si="31">AC39*AD39</f>
        <v>120</v>
      </c>
      <c r="R39" s="5"/>
      <c r="S39" s="1"/>
      <c r="T39" s="1">
        <f t="shared" si="8"/>
        <v>20.113636363636363</v>
      </c>
      <c r="U39" s="1">
        <f t="shared" si="9"/>
        <v>6.4772727272727266</v>
      </c>
      <c r="V39" s="1">
        <v>3.8</v>
      </c>
      <c r="W39" s="1">
        <v>0</v>
      </c>
      <c r="X39" s="1">
        <v>0</v>
      </c>
      <c r="Y39" s="1">
        <v>0</v>
      </c>
      <c r="Z39" s="1">
        <v>0</v>
      </c>
      <c r="AA39" s="17" t="s">
        <v>47</v>
      </c>
      <c r="AB39" s="1">
        <f t="shared" si="30"/>
        <v>46.340000000000011</v>
      </c>
      <c r="AC39" s="6">
        <v>10</v>
      </c>
      <c r="AD39" s="39">
        <f t="shared" ref="AD39" si="32">MROUND(P39,AC39*AF39)/AC39</f>
        <v>12</v>
      </c>
      <c r="AE39" s="40">
        <f t="shared" ref="AE39" si="33">AD39*AC39*G39</f>
        <v>84</v>
      </c>
      <c r="AF39" s="1">
        <f>VLOOKUP(A39,[1]Sheet!$A:$AG,32,0)</f>
        <v>12</v>
      </c>
      <c r="AG39" s="1">
        <f>VLOOKUP(A39,[1]Sheet!$A:$AG,33,0)</f>
        <v>84</v>
      </c>
      <c r="AH39" s="10">
        <f t="shared" ref="AH39" si="34">AD39/AG39</f>
        <v>0.14285714285714285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7" t="s">
        <v>82</v>
      </c>
      <c r="B40" s="27" t="s">
        <v>37</v>
      </c>
      <c r="C40" s="27"/>
      <c r="D40" s="27"/>
      <c r="E40" s="27"/>
      <c r="F40" s="27"/>
      <c r="G40" s="28">
        <v>0</v>
      </c>
      <c r="H40" s="27">
        <v>180</v>
      </c>
      <c r="I40" s="27" t="s">
        <v>35</v>
      </c>
      <c r="J40" s="27"/>
      <c r="K40" s="27">
        <f t="shared" si="28"/>
        <v>0</v>
      </c>
      <c r="L40" s="27"/>
      <c r="M40" s="27"/>
      <c r="N40" s="27"/>
      <c r="O40" s="27">
        <f t="shared" si="29"/>
        <v>0</v>
      </c>
      <c r="P40" s="29"/>
      <c r="Q40" s="29"/>
      <c r="R40" s="29"/>
      <c r="S40" s="27"/>
      <c r="T40" s="27" t="e">
        <f t="shared" si="8"/>
        <v>#DIV/0!</v>
      </c>
      <c r="U40" s="27" t="e">
        <f t="shared" si="9"/>
        <v>#DIV/0!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 t="s">
        <v>73</v>
      </c>
      <c r="AB40" s="27">
        <f t="shared" si="30"/>
        <v>0</v>
      </c>
      <c r="AC40" s="28">
        <v>16</v>
      </c>
      <c r="AD40" s="30"/>
      <c r="AE40" s="27"/>
      <c r="AF40" s="27">
        <f>VLOOKUP(A40,[1]Sheet!$A:$AG,32,0)</f>
        <v>12</v>
      </c>
      <c r="AG40" s="27">
        <f>VLOOKUP(A40,[1]Sheet!$A:$AG,33,0)</f>
        <v>84</v>
      </c>
      <c r="AH40" s="1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37</v>
      </c>
      <c r="C41" s="1">
        <v>77</v>
      </c>
      <c r="D41" s="1">
        <v>293</v>
      </c>
      <c r="E41" s="1">
        <v>147</v>
      </c>
      <c r="F41" s="1">
        <v>198</v>
      </c>
      <c r="G41" s="6">
        <v>0.9</v>
      </c>
      <c r="H41" s="1">
        <v>180</v>
      </c>
      <c r="I41" s="1" t="s">
        <v>35</v>
      </c>
      <c r="J41" s="1">
        <v>148</v>
      </c>
      <c r="K41" s="1">
        <f t="shared" si="28"/>
        <v>-1</v>
      </c>
      <c r="L41" s="1"/>
      <c r="M41" s="1"/>
      <c r="N41" s="1">
        <v>288</v>
      </c>
      <c r="O41" s="1">
        <f t="shared" si="29"/>
        <v>29.4</v>
      </c>
      <c r="P41" s="5"/>
      <c r="Q41" s="38">
        <f t="shared" ref="Q41:Q43" si="35">AC41*AD41</f>
        <v>0</v>
      </c>
      <c r="R41" s="5"/>
      <c r="S41" s="1"/>
      <c r="T41" s="1">
        <f t="shared" si="8"/>
        <v>16.530612244897959</v>
      </c>
      <c r="U41" s="1">
        <f t="shared" si="9"/>
        <v>16.530612244897959</v>
      </c>
      <c r="V41" s="1">
        <v>41</v>
      </c>
      <c r="W41" s="1">
        <v>38.6</v>
      </c>
      <c r="X41" s="1">
        <v>27.2</v>
      </c>
      <c r="Y41" s="1">
        <v>28</v>
      </c>
      <c r="Z41" s="1">
        <v>25.4</v>
      </c>
      <c r="AA41" s="1" t="s">
        <v>38</v>
      </c>
      <c r="AB41" s="1">
        <f t="shared" si="30"/>
        <v>0</v>
      </c>
      <c r="AC41" s="6">
        <v>8</v>
      </c>
      <c r="AD41" s="39">
        <f t="shared" ref="AD41:AD43" si="36">MROUND(P41,AC41*AF41)/AC41</f>
        <v>0</v>
      </c>
      <c r="AE41" s="40">
        <f t="shared" ref="AE41:AE43" si="37">AD41*AC41*G41</f>
        <v>0</v>
      </c>
      <c r="AF41" s="1">
        <f>VLOOKUP(A41,[1]Sheet!$A:$AG,32,0)</f>
        <v>12</v>
      </c>
      <c r="AG41" s="1">
        <f>VLOOKUP(A41,[1]Sheet!$A:$AG,33,0)</f>
        <v>84</v>
      </c>
      <c r="AH41" s="10">
        <f t="shared" ref="AH41:AH43" si="38">AD41/AG41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37</v>
      </c>
      <c r="C42" s="1">
        <v>263</v>
      </c>
      <c r="D42" s="1"/>
      <c r="E42" s="1">
        <v>81</v>
      </c>
      <c r="F42" s="1">
        <v>167</v>
      </c>
      <c r="G42" s="6">
        <v>0.9</v>
      </c>
      <c r="H42" s="1">
        <v>180</v>
      </c>
      <c r="I42" s="1" t="s">
        <v>35</v>
      </c>
      <c r="J42" s="1">
        <v>81</v>
      </c>
      <c r="K42" s="1">
        <f t="shared" si="28"/>
        <v>0</v>
      </c>
      <c r="L42" s="1"/>
      <c r="M42" s="1"/>
      <c r="N42" s="1">
        <v>96</v>
      </c>
      <c r="O42" s="1">
        <f t="shared" si="29"/>
        <v>16.2</v>
      </c>
      <c r="P42" s="5"/>
      <c r="Q42" s="38">
        <f t="shared" si="35"/>
        <v>0</v>
      </c>
      <c r="R42" s="5"/>
      <c r="S42" s="1"/>
      <c r="T42" s="1">
        <f t="shared" si="8"/>
        <v>16.23456790123457</v>
      </c>
      <c r="U42" s="1">
        <f t="shared" si="9"/>
        <v>16.23456790123457</v>
      </c>
      <c r="V42" s="1">
        <v>24.6</v>
      </c>
      <c r="W42" s="1">
        <v>17.600000000000001</v>
      </c>
      <c r="X42" s="1">
        <v>25.8</v>
      </c>
      <c r="Y42" s="1">
        <v>17.8</v>
      </c>
      <c r="Z42" s="1">
        <v>19.600000000000001</v>
      </c>
      <c r="AA42" s="1" t="s">
        <v>38</v>
      </c>
      <c r="AB42" s="1">
        <f t="shared" si="30"/>
        <v>0</v>
      </c>
      <c r="AC42" s="6">
        <v>8</v>
      </c>
      <c r="AD42" s="39">
        <f t="shared" si="36"/>
        <v>0</v>
      </c>
      <c r="AE42" s="40">
        <f t="shared" si="37"/>
        <v>0</v>
      </c>
      <c r="AF42" s="1">
        <f>VLOOKUP(A42,[1]Sheet!$A:$AG,32,0)</f>
        <v>12</v>
      </c>
      <c r="AG42" s="1">
        <f>VLOOKUP(A42,[1]Sheet!$A:$AG,33,0)</f>
        <v>84</v>
      </c>
      <c r="AH42" s="10">
        <f t="shared" si="38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37</v>
      </c>
      <c r="C43" s="1">
        <v>185</v>
      </c>
      <c r="D43" s="1"/>
      <c r="E43" s="1">
        <v>12</v>
      </c>
      <c r="F43" s="1">
        <v>171</v>
      </c>
      <c r="G43" s="6">
        <v>0.4</v>
      </c>
      <c r="H43" s="1">
        <v>180</v>
      </c>
      <c r="I43" s="1" t="s">
        <v>35</v>
      </c>
      <c r="J43" s="1">
        <v>12</v>
      </c>
      <c r="K43" s="1">
        <f t="shared" si="28"/>
        <v>0</v>
      </c>
      <c r="L43" s="1"/>
      <c r="M43" s="1"/>
      <c r="N43" s="1">
        <v>0</v>
      </c>
      <c r="O43" s="1">
        <f t="shared" si="29"/>
        <v>2.4</v>
      </c>
      <c r="P43" s="5"/>
      <c r="Q43" s="38">
        <f t="shared" si="35"/>
        <v>0</v>
      </c>
      <c r="R43" s="5"/>
      <c r="S43" s="1"/>
      <c r="T43" s="1">
        <f t="shared" si="8"/>
        <v>71.25</v>
      </c>
      <c r="U43" s="1">
        <f t="shared" si="9"/>
        <v>71.25</v>
      </c>
      <c r="V43" s="1">
        <v>1.8</v>
      </c>
      <c r="W43" s="1">
        <v>0</v>
      </c>
      <c r="X43" s="1">
        <v>0</v>
      </c>
      <c r="Y43" s="1">
        <v>0</v>
      </c>
      <c r="Z43" s="1">
        <v>0</v>
      </c>
      <c r="AA43" s="41" t="s">
        <v>80</v>
      </c>
      <c r="AB43" s="1">
        <f t="shared" si="30"/>
        <v>0</v>
      </c>
      <c r="AC43" s="6">
        <v>16</v>
      </c>
      <c r="AD43" s="39">
        <f t="shared" si="36"/>
        <v>0</v>
      </c>
      <c r="AE43" s="40">
        <f t="shared" si="37"/>
        <v>0</v>
      </c>
      <c r="AF43" s="1">
        <f>VLOOKUP(A43,[1]Sheet!$A:$AG,32,0)</f>
        <v>12</v>
      </c>
      <c r="AG43" s="1">
        <f>VLOOKUP(A43,[1]Sheet!$A:$AG,33,0)</f>
        <v>84</v>
      </c>
      <c r="AH43" s="10">
        <f t="shared" si="38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0" t="s">
        <v>86</v>
      </c>
      <c r="B44" s="20" t="s">
        <v>37</v>
      </c>
      <c r="C44" s="20">
        <v>784</v>
      </c>
      <c r="D44" s="20"/>
      <c r="E44" s="20">
        <v>132</v>
      </c>
      <c r="F44" s="20">
        <v>635</v>
      </c>
      <c r="G44" s="21">
        <v>0</v>
      </c>
      <c r="H44" s="20">
        <v>180</v>
      </c>
      <c r="I44" s="20" t="s">
        <v>51</v>
      </c>
      <c r="J44" s="20">
        <v>132</v>
      </c>
      <c r="K44" s="20">
        <f t="shared" si="28"/>
        <v>0</v>
      </c>
      <c r="L44" s="20"/>
      <c r="M44" s="20"/>
      <c r="N44" s="20"/>
      <c r="O44" s="20">
        <f t="shared" si="29"/>
        <v>26.4</v>
      </c>
      <c r="P44" s="22"/>
      <c r="Q44" s="22"/>
      <c r="R44" s="22"/>
      <c r="S44" s="20"/>
      <c r="T44" s="20">
        <f t="shared" si="8"/>
        <v>24.053030303030305</v>
      </c>
      <c r="U44" s="20">
        <f t="shared" si="9"/>
        <v>24.053030303030305</v>
      </c>
      <c r="V44" s="20">
        <v>33.4</v>
      </c>
      <c r="W44" s="20">
        <v>29.2</v>
      </c>
      <c r="X44" s="20">
        <v>28.6</v>
      </c>
      <c r="Y44" s="20">
        <v>30.6</v>
      </c>
      <c r="Z44" s="20">
        <v>33.4</v>
      </c>
      <c r="AA44" s="25" t="s">
        <v>127</v>
      </c>
      <c r="AB44" s="20">
        <f t="shared" si="30"/>
        <v>0</v>
      </c>
      <c r="AC44" s="21">
        <v>0</v>
      </c>
      <c r="AD44" s="23"/>
      <c r="AE44" s="20"/>
      <c r="AF44" s="20"/>
      <c r="AG44" s="20"/>
      <c r="AH44" s="10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0" t="s">
        <v>87</v>
      </c>
      <c r="B45" s="20" t="s">
        <v>37</v>
      </c>
      <c r="C45" s="20">
        <v>199</v>
      </c>
      <c r="D45" s="20"/>
      <c r="E45" s="20">
        <v>44</v>
      </c>
      <c r="F45" s="20">
        <v>99</v>
      </c>
      <c r="G45" s="21">
        <v>0</v>
      </c>
      <c r="H45" s="20">
        <v>180</v>
      </c>
      <c r="I45" s="20" t="s">
        <v>51</v>
      </c>
      <c r="J45" s="20">
        <v>221</v>
      </c>
      <c r="K45" s="20">
        <f t="shared" si="28"/>
        <v>-177</v>
      </c>
      <c r="L45" s="20"/>
      <c r="M45" s="20"/>
      <c r="N45" s="20"/>
      <c r="O45" s="20">
        <f t="shared" si="29"/>
        <v>8.8000000000000007</v>
      </c>
      <c r="P45" s="22"/>
      <c r="Q45" s="22"/>
      <c r="R45" s="22"/>
      <c r="S45" s="20"/>
      <c r="T45" s="20">
        <f t="shared" si="8"/>
        <v>11.249999999999998</v>
      </c>
      <c r="U45" s="20">
        <f t="shared" si="9"/>
        <v>11.249999999999998</v>
      </c>
      <c r="V45" s="20">
        <v>52</v>
      </c>
      <c r="W45" s="20">
        <v>42.2</v>
      </c>
      <c r="X45" s="20">
        <v>47</v>
      </c>
      <c r="Y45" s="20">
        <v>51.4</v>
      </c>
      <c r="Z45" s="20">
        <v>59.4</v>
      </c>
      <c r="AA45" s="20" t="s">
        <v>81</v>
      </c>
      <c r="AB45" s="20">
        <f t="shared" si="30"/>
        <v>0</v>
      </c>
      <c r="AC45" s="21">
        <v>0</v>
      </c>
      <c r="AD45" s="23"/>
      <c r="AE45" s="20"/>
      <c r="AF45" s="20"/>
      <c r="AG45" s="20"/>
      <c r="AH45" s="10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34</v>
      </c>
      <c r="C46" s="1">
        <v>520</v>
      </c>
      <c r="D46" s="1">
        <v>25</v>
      </c>
      <c r="E46" s="1">
        <v>275</v>
      </c>
      <c r="F46" s="1">
        <v>210</v>
      </c>
      <c r="G46" s="6">
        <v>1</v>
      </c>
      <c r="H46" s="1">
        <v>180</v>
      </c>
      <c r="I46" s="1" t="s">
        <v>35</v>
      </c>
      <c r="J46" s="1">
        <v>275</v>
      </c>
      <c r="K46" s="1">
        <f t="shared" si="28"/>
        <v>0</v>
      </c>
      <c r="L46" s="1"/>
      <c r="M46" s="1"/>
      <c r="N46" s="1">
        <v>540</v>
      </c>
      <c r="O46" s="1">
        <f t="shared" si="29"/>
        <v>55</v>
      </c>
      <c r="P46" s="5"/>
      <c r="Q46" s="38">
        <f t="shared" ref="Q46:Q48" si="39">AC46*AD46</f>
        <v>0</v>
      </c>
      <c r="R46" s="5"/>
      <c r="S46" s="1"/>
      <c r="T46" s="1">
        <f t="shared" si="8"/>
        <v>13.636363636363637</v>
      </c>
      <c r="U46" s="1">
        <f t="shared" si="9"/>
        <v>13.636363636363637</v>
      </c>
      <c r="V46" s="1">
        <v>63</v>
      </c>
      <c r="W46" s="1">
        <v>54</v>
      </c>
      <c r="X46" s="1">
        <v>71</v>
      </c>
      <c r="Y46" s="1">
        <v>54</v>
      </c>
      <c r="Z46" s="1">
        <v>55</v>
      </c>
      <c r="AA46" s="1" t="s">
        <v>38</v>
      </c>
      <c r="AB46" s="1">
        <f t="shared" si="30"/>
        <v>0</v>
      </c>
      <c r="AC46" s="6">
        <v>5</v>
      </c>
      <c r="AD46" s="39">
        <f t="shared" ref="AD46:AD48" si="40">MROUND(P46,AC46*AF46)/AC46</f>
        <v>0</v>
      </c>
      <c r="AE46" s="40">
        <f t="shared" ref="AE46:AE48" si="41">AD46*AC46*G46</f>
        <v>0</v>
      </c>
      <c r="AF46" s="1">
        <f>VLOOKUP(A46,[1]Sheet!$A:$AG,32,0)</f>
        <v>12</v>
      </c>
      <c r="AG46" s="1">
        <f>VLOOKUP(A46,[1]Sheet!$A:$AG,33,0)</f>
        <v>144</v>
      </c>
      <c r="AH46" s="10">
        <f t="shared" ref="AH46:AH48" si="42">AD46/AG46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37</v>
      </c>
      <c r="C47" s="1">
        <v>190</v>
      </c>
      <c r="D47" s="1"/>
      <c r="E47" s="1">
        <v>20</v>
      </c>
      <c r="F47" s="1">
        <v>168</v>
      </c>
      <c r="G47" s="6">
        <v>0.4</v>
      </c>
      <c r="H47" s="1">
        <v>180</v>
      </c>
      <c r="I47" s="1" t="s">
        <v>35</v>
      </c>
      <c r="J47" s="1">
        <v>20</v>
      </c>
      <c r="K47" s="1">
        <f t="shared" si="28"/>
        <v>0</v>
      </c>
      <c r="L47" s="1"/>
      <c r="M47" s="1"/>
      <c r="N47" s="1">
        <v>0</v>
      </c>
      <c r="O47" s="1">
        <f t="shared" si="29"/>
        <v>4</v>
      </c>
      <c r="P47" s="5"/>
      <c r="Q47" s="38">
        <f t="shared" si="39"/>
        <v>0</v>
      </c>
      <c r="R47" s="5"/>
      <c r="S47" s="1"/>
      <c r="T47" s="1">
        <f t="shared" si="8"/>
        <v>42</v>
      </c>
      <c r="U47" s="1">
        <f t="shared" si="9"/>
        <v>42</v>
      </c>
      <c r="V47" s="1">
        <v>0.8</v>
      </c>
      <c r="W47" s="1">
        <v>0</v>
      </c>
      <c r="X47" s="1">
        <v>0</v>
      </c>
      <c r="Y47" s="1">
        <v>0</v>
      </c>
      <c r="Z47" s="1">
        <v>0</v>
      </c>
      <c r="AA47" s="41" t="s">
        <v>80</v>
      </c>
      <c r="AB47" s="1">
        <f t="shared" si="30"/>
        <v>0</v>
      </c>
      <c r="AC47" s="6">
        <v>16</v>
      </c>
      <c r="AD47" s="39">
        <f t="shared" si="40"/>
        <v>0</v>
      </c>
      <c r="AE47" s="40">
        <f t="shared" si="41"/>
        <v>0</v>
      </c>
      <c r="AF47" s="1">
        <f>VLOOKUP(A47,[1]Sheet!$A:$AG,32,0)</f>
        <v>12</v>
      </c>
      <c r="AG47" s="1">
        <f>VLOOKUP(A47,[1]Sheet!$A:$AG,33,0)</f>
        <v>84</v>
      </c>
      <c r="AH47" s="10">
        <f t="shared" si="42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37</v>
      </c>
      <c r="C48" s="1">
        <v>114</v>
      </c>
      <c r="D48" s="1"/>
      <c r="E48" s="1">
        <v>19</v>
      </c>
      <c r="F48" s="1">
        <v>86</v>
      </c>
      <c r="G48" s="6">
        <v>0.7</v>
      </c>
      <c r="H48" s="1">
        <v>180</v>
      </c>
      <c r="I48" s="1" t="s">
        <v>35</v>
      </c>
      <c r="J48" s="1">
        <v>19</v>
      </c>
      <c r="K48" s="1">
        <f t="shared" si="28"/>
        <v>0</v>
      </c>
      <c r="L48" s="1"/>
      <c r="M48" s="1"/>
      <c r="N48" s="1">
        <v>0</v>
      </c>
      <c r="O48" s="1">
        <f t="shared" si="29"/>
        <v>3.8</v>
      </c>
      <c r="P48" s="5"/>
      <c r="Q48" s="38">
        <f t="shared" si="39"/>
        <v>0</v>
      </c>
      <c r="R48" s="5"/>
      <c r="S48" s="1"/>
      <c r="T48" s="1">
        <f t="shared" si="8"/>
        <v>22.631578947368421</v>
      </c>
      <c r="U48" s="1">
        <f t="shared" si="9"/>
        <v>22.631578947368421</v>
      </c>
      <c r="V48" s="1">
        <v>2.6</v>
      </c>
      <c r="W48" s="1">
        <v>0</v>
      </c>
      <c r="X48" s="1">
        <v>0</v>
      </c>
      <c r="Y48" s="1">
        <v>0</v>
      </c>
      <c r="Z48" s="1">
        <v>0</v>
      </c>
      <c r="AA48" s="41" t="s">
        <v>80</v>
      </c>
      <c r="AB48" s="1">
        <f t="shared" si="30"/>
        <v>0</v>
      </c>
      <c r="AC48" s="6">
        <v>10</v>
      </c>
      <c r="AD48" s="39">
        <f t="shared" si="40"/>
        <v>0</v>
      </c>
      <c r="AE48" s="40">
        <f t="shared" si="41"/>
        <v>0</v>
      </c>
      <c r="AF48" s="1">
        <f>VLOOKUP(A48,[1]Sheet!$A:$AG,32,0)</f>
        <v>12</v>
      </c>
      <c r="AG48" s="1">
        <f>VLOOKUP(A48,[1]Sheet!$A:$AG,33,0)</f>
        <v>84</v>
      </c>
      <c r="AH48" s="10">
        <f t="shared" si="42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20" t="s">
        <v>91</v>
      </c>
      <c r="B49" s="20" t="s">
        <v>37</v>
      </c>
      <c r="C49" s="20">
        <v>237</v>
      </c>
      <c r="D49" s="20"/>
      <c r="E49" s="20">
        <v>196</v>
      </c>
      <c r="F49" s="20"/>
      <c r="G49" s="21">
        <v>0</v>
      </c>
      <c r="H49" s="20">
        <v>180</v>
      </c>
      <c r="I49" s="20" t="s">
        <v>51</v>
      </c>
      <c r="J49" s="20">
        <v>238</v>
      </c>
      <c r="K49" s="20">
        <f t="shared" si="28"/>
        <v>-42</v>
      </c>
      <c r="L49" s="20"/>
      <c r="M49" s="20"/>
      <c r="N49" s="20"/>
      <c r="O49" s="20">
        <f t="shared" si="29"/>
        <v>39.200000000000003</v>
      </c>
      <c r="P49" s="22"/>
      <c r="Q49" s="22"/>
      <c r="R49" s="22"/>
      <c r="S49" s="20"/>
      <c r="T49" s="20">
        <f t="shared" si="8"/>
        <v>0</v>
      </c>
      <c r="U49" s="20">
        <f t="shared" si="9"/>
        <v>0</v>
      </c>
      <c r="V49" s="20">
        <v>66.8</v>
      </c>
      <c r="W49" s="20">
        <v>63.4</v>
      </c>
      <c r="X49" s="20">
        <v>59</v>
      </c>
      <c r="Y49" s="20">
        <v>78.599999999999994</v>
      </c>
      <c r="Z49" s="20">
        <v>53.2</v>
      </c>
      <c r="AA49" s="20" t="s">
        <v>81</v>
      </c>
      <c r="AB49" s="20">
        <f t="shared" si="30"/>
        <v>0</v>
      </c>
      <c r="AC49" s="21">
        <v>0</v>
      </c>
      <c r="AD49" s="23"/>
      <c r="AE49" s="20"/>
      <c r="AF49" s="20"/>
      <c r="AG49" s="20"/>
      <c r="AH49" s="10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20" t="s">
        <v>92</v>
      </c>
      <c r="B50" s="20" t="s">
        <v>37</v>
      </c>
      <c r="C50" s="20">
        <v>114</v>
      </c>
      <c r="D50" s="20"/>
      <c r="E50" s="20">
        <v>62</v>
      </c>
      <c r="F50" s="20">
        <v>46</v>
      </c>
      <c r="G50" s="21">
        <v>0</v>
      </c>
      <c r="H50" s="20">
        <v>180</v>
      </c>
      <c r="I50" s="20" t="s">
        <v>51</v>
      </c>
      <c r="J50" s="20">
        <v>62</v>
      </c>
      <c r="K50" s="20">
        <f t="shared" si="28"/>
        <v>0</v>
      </c>
      <c r="L50" s="20"/>
      <c r="M50" s="20"/>
      <c r="N50" s="20"/>
      <c r="O50" s="20">
        <f t="shared" si="29"/>
        <v>12.4</v>
      </c>
      <c r="P50" s="22"/>
      <c r="Q50" s="22"/>
      <c r="R50" s="22"/>
      <c r="S50" s="20"/>
      <c r="T50" s="20">
        <f t="shared" si="8"/>
        <v>3.7096774193548385</v>
      </c>
      <c r="U50" s="20">
        <f t="shared" si="9"/>
        <v>3.7096774193548385</v>
      </c>
      <c r="V50" s="20">
        <v>15.8</v>
      </c>
      <c r="W50" s="20">
        <v>23.4</v>
      </c>
      <c r="X50" s="20">
        <v>16</v>
      </c>
      <c r="Y50" s="20">
        <v>22.4</v>
      </c>
      <c r="Z50" s="20">
        <v>15.2</v>
      </c>
      <c r="AA50" s="20" t="s">
        <v>81</v>
      </c>
      <c r="AB50" s="20">
        <f t="shared" si="30"/>
        <v>0</v>
      </c>
      <c r="AC50" s="21">
        <v>0</v>
      </c>
      <c r="AD50" s="23"/>
      <c r="AE50" s="20"/>
      <c r="AF50" s="20"/>
      <c r="AG50" s="20"/>
      <c r="AH50" s="10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37</v>
      </c>
      <c r="C51" s="1">
        <v>188</v>
      </c>
      <c r="D51" s="1"/>
      <c r="E51" s="1">
        <v>13</v>
      </c>
      <c r="F51" s="1">
        <v>175</v>
      </c>
      <c r="G51" s="6">
        <v>0.4</v>
      </c>
      <c r="H51" s="1">
        <v>180</v>
      </c>
      <c r="I51" s="1" t="s">
        <v>35</v>
      </c>
      <c r="J51" s="1">
        <v>13</v>
      </c>
      <c r="K51" s="1">
        <f t="shared" si="28"/>
        <v>0</v>
      </c>
      <c r="L51" s="1"/>
      <c r="M51" s="1"/>
      <c r="N51" s="1">
        <v>0</v>
      </c>
      <c r="O51" s="1">
        <f t="shared" si="29"/>
        <v>2.6</v>
      </c>
      <c r="P51" s="5"/>
      <c r="Q51" s="38">
        <f t="shared" ref="Q51:Q60" si="43">AC51*AD51</f>
        <v>0</v>
      </c>
      <c r="R51" s="5"/>
      <c r="S51" s="1"/>
      <c r="T51" s="1">
        <f t="shared" si="8"/>
        <v>67.307692307692307</v>
      </c>
      <c r="U51" s="1">
        <f t="shared" si="9"/>
        <v>67.307692307692307</v>
      </c>
      <c r="V51" s="1">
        <v>0.8</v>
      </c>
      <c r="W51" s="1">
        <v>0</v>
      </c>
      <c r="X51" s="1">
        <v>0</v>
      </c>
      <c r="Y51" s="1">
        <v>0</v>
      </c>
      <c r="Z51" s="1">
        <v>0</v>
      </c>
      <c r="AA51" s="41" t="s">
        <v>80</v>
      </c>
      <c r="AB51" s="1">
        <f t="shared" si="30"/>
        <v>0</v>
      </c>
      <c r="AC51" s="6">
        <v>16</v>
      </c>
      <c r="AD51" s="39">
        <f t="shared" ref="AD51:AD60" si="44">MROUND(P51,AC51*AF51)/AC51</f>
        <v>0</v>
      </c>
      <c r="AE51" s="40">
        <f t="shared" ref="AE51:AE60" si="45">AD51*AC51*G51</f>
        <v>0</v>
      </c>
      <c r="AF51" s="1">
        <f>VLOOKUP(A51,[1]Sheet!$A:$AG,32,0)</f>
        <v>12</v>
      </c>
      <c r="AG51" s="1">
        <f>VLOOKUP(A51,[1]Sheet!$A:$AG,33,0)</f>
        <v>84</v>
      </c>
      <c r="AH51" s="10">
        <f t="shared" ref="AH51:AH60" si="46">AD51/AG51</f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37</v>
      </c>
      <c r="C52" s="1">
        <v>112</v>
      </c>
      <c r="D52" s="1"/>
      <c r="E52" s="1">
        <v>29</v>
      </c>
      <c r="F52" s="1">
        <v>78</v>
      </c>
      <c r="G52" s="6">
        <v>0.7</v>
      </c>
      <c r="H52" s="1">
        <v>180</v>
      </c>
      <c r="I52" s="1" t="s">
        <v>35</v>
      </c>
      <c r="J52" s="1">
        <v>29</v>
      </c>
      <c r="K52" s="1">
        <f t="shared" si="28"/>
        <v>0</v>
      </c>
      <c r="L52" s="1"/>
      <c r="M52" s="1"/>
      <c r="N52" s="1">
        <v>0</v>
      </c>
      <c r="O52" s="1">
        <f t="shared" si="29"/>
        <v>5.8</v>
      </c>
      <c r="P52" s="5"/>
      <c r="Q52" s="38">
        <f t="shared" si="43"/>
        <v>0</v>
      </c>
      <c r="R52" s="5"/>
      <c r="S52" s="1"/>
      <c r="T52" s="1">
        <f t="shared" si="8"/>
        <v>13.448275862068966</v>
      </c>
      <c r="U52" s="1">
        <f t="shared" si="9"/>
        <v>13.448275862068966</v>
      </c>
      <c r="V52" s="1">
        <v>2.2000000000000002</v>
      </c>
      <c r="W52" s="1">
        <v>0</v>
      </c>
      <c r="X52" s="1">
        <v>0</v>
      </c>
      <c r="Y52" s="1">
        <v>0</v>
      </c>
      <c r="Z52" s="1">
        <v>0</v>
      </c>
      <c r="AA52" s="17" t="s">
        <v>47</v>
      </c>
      <c r="AB52" s="1">
        <f t="shared" si="30"/>
        <v>0</v>
      </c>
      <c r="AC52" s="6">
        <v>10</v>
      </c>
      <c r="AD52" s="39">
        <f t="shared" si="44"/>
        <v>0</v>
      </c>
      <c r="AE52" s="40">
        <f t="shared" si="45"/>
        <v>0</v>
      </c>
      <c r="AF52" s="1">
        <f>VLOOKUP(A52,[1]Sheet!$A:$AG,32,0)</f>
        <v>12</v>
      </c>
      <c r="AG52" s="1">
        <f>VLOOKUP(A52,[1]Sheet!$A:$AG,33,0)</f>
        <v>84</v>
      </c>
      <c r="AH52" s="10">
        <f t="shared" si="46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0" t="s">
        <v>95</v>
      </c>
      <c r="B53" s="20" t="s">
        <v>37</v>
      </c>
      <c r="C53" s="20">
        <v>32</v>
      </c>
      <c r="D53" s="20">
        <v>120</v>
      </c>
      <c r="E53" s="20">
        <v>44</v>
      </c>
      <c r="F53" s="20">
        <v>108</v>
      </c>
      <c r="G53" s="21">
        <v>0</v>
      </c>
      <c r="H53" s="20">
        <v>180</v>
      </c>
      <c r="I53" s="20" t="s">
        <v>51</v>
      </c>
      <c r="J53" s="20">
        <v>44</v>
      </c>
      <c r="K53" s="20">
        <f t="shared" si="28"/>
        <v>0</v>
      </c>
      <c r="L53" s="20"/>
      <c r="M53" s="20"/>
      <c r="N53" s="20">
        <v>0</v>
      </c>
      <c r="O53" s="20">
        <f t="shared" si="29"/>
        <v>8.8000000000000007</v>
      </c>
      <c r="P53" s="22"/>
      <c r="Q53" s="22"/>
      <c r="R53" s="22"/>
      <c r="S53" s="20"/>
      <c r="T53" s="20">
        <f t="shared" si="8"/>
        <v>12.272727272727272</v>
      </c>
      <c r="U53" s="20">
        <f t="shared" si="9"/>
        <v>12.272727272727272</v>
      </c>
      <c r="V53" s="20">
        <v>12.4</v>
      </c>
      <c r="W53" s="20">
        <v>9.6</v>
      </c>
      <c r="X53" s="20">
        <v>5.2</v>
      </c>
      <c r="Y53" s="20">
        <v>7</v>
      </c>
      <c r="Z53" s="20">
        <v>5.2</v>
      </c>
      <c r="AA53" s="20" t="s">
        <v>135</v>
      </c>
      <c r="AB53" s="20">
        <f t="shared" si="30"/>
        <v>0</v>
      </c>
      <c r="AC53" s="21">
        <v>0</v>
      </c>
      <c r="AD53" s="23"/>
      <c r="AE53" s="20"/>
      <c r="AF53" s="20"/>
      <c r="AG53" s="20"/>
      <c r="AH53" s="10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37</v>
      </c>
      <c r="C54" s="1">
        <v>247</v>
      </c>
      <c r="D54" s="1"/>
      <c r="E54" s="1">
        <v>11</v>
      </c>
      <c r="F54" s="1">
        <v>234</v>
      </c>
      <c r="G54" s="6">
        <v>0.7</v>
      </c>
      <c r="H54" s="1">
        <v>180</v>
      </c>
      <c r="I54" s="1" t="s">
        <v>35</v>
      </c>
      <c r="J54" s="1">
        <v>11</v>
      </c>
      <c r="K54" s="1">
        <f t="shared" si="28"/>
        <v>0</v>
      </c>
      <c r="L54" s="1"/>
      <c r="M54" s="1"/>
      <c r="N54" s="1">
        <v>0</v>
      </c>
      <c r="O54" s="1">
        <f t="shared" si="29"/>
        <v>2.2000000000000002</v>
      </c>
      <c r="P54" s="5"/>
      <c r="Q54" s="38">
        <f t="shared" si="43"/>
        <v>0</v>
      </c>
      <c r="R54" s="5"/>
      <c r="S54" s="1"/>
      <c r="T54" s="1">
        <f t="shared" si="8"/>
        <v>106.36363636363636</v>
      </c>
      <c r="U54" s="1">
        <f t="shared" si="9"/>
        <v>106.36363636363636</v>
      </c>
      <c r="V54" s="1">
        <v>4.8</v>
      </c>
      <c r="W54" s="1">
        <v>2</v>
      </c>
      <c r="X54" s="1">
        <v>3.8</v>
      </c>
      <c r="Y54" s="1">
        <v>8.6</v>
      </c>
      <c r="Z54" s="1">
        <v>7</v>
      </c>
      <c r="AA54" s="25" t="s">
        <v>133</v>
      </c>
      <c r="AB54" s="1">
        <f t="shared" si="30"/>
        <v>0</v>
      </c>
      <c r="AC54" s="6">
        <v>8</v>
      </c>
      <c r="AD54" s="39">
        <f t="shared" si="44"/>
        <v>0</v>
      </c>
      <c r="AE54" s="40">
        <f t="shared" si="45"/>
        <v>0</v>
      </c>
      <c r="AF54" s="1">
        <f>VLOOKUP(A54,[1]Sheet!$A:$AG,32,0)</f>
        <v>12</v>
      </c>
      <c r="AG54" s="1">
        <f>VLOOKUP(A54,[1]Sheet!$A:$AG,33,0)</f>
        <v>84</v>
      </c>
      <c r="AH54" s="10">
        <f t="shared" si="46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37</v>
      </c>
      <c r="C55" s="1">
        <v>186</v>
      </c>
      <c r="D55" s="1">
        <v>2</v>
      </c>
      <c r="E55" s="1">
        <v>21</v>
      </c>
      <c r="F55" s="1">
        <v>164</v>
      </c>
      <c r="G55" s="6">
        <v>0.7</v>
      </c>
      <c r="H55" s="1">
        <v>180</v>
      </c>
      <c r="I55" s="1" t="s">
        <v>35</v>
      </c>
      <c r="J55" s="1">
        <v>21</v>
      </c>
      <c r="K55" s="1">
        <f t="shared" si="28"/>
        <v>0</v>
      </c>
      <c r="L55" s="1"/>
      <c r="M55" s="1"/>
      <c r="N55" s="1">
        <v>0</v>
      </c>
      <c r="O55" s="1">
        <f t="shared" si="29"/>
        <v>4.2</v>
      </c>
      <c r="P55" s="5"/>
      <c r="Q55" s="38">
        <f t="shared" si="43"/>
        <v>0</v>
      </c>
      <c r="R55" s="5"/>
      <c r="S55" s="1"/>
      <c r="T55" s="1">
        <f t="shared" si="8"/>
        <v>39.047619047619044</v>
      </c>
      <c r="U55" s="1">
        <f t="shared" si="9"/>
        <v>39.047619047619044</v>
      </c>
      <c r="V55" s="1">
        <v>5</v>
      </c>
      <c r="W55" s="1">
        <v>7.6</v>
      </c>
      <c r="X55" s="1">
        <v>5.2</v>
      </c>
      <c r="Y55" s="1">
        <v>6.4</v>
      </c>
      <c r="Z55" s="1">
        <v>8.6</v>
      </c>
      <c r="AA55" s="25" t="s">
        <v>133</v>
      </c>
      <c r="AB55" s="1">
        <f t="shared" si="30"/>
        <v>0</v>
      </c>
      <c r="AC55" s="6">
        <v>8</v>
      </c>
      <c r="AD55" s="39">
        <f t="shared" si="44"/>
        <v>0</v>
      </c>
      <c r="AE55" s="40">
        <f t="shared" si="45"/>
        <v>0</v>
      </c>
      <c r="AF55" s="1">
        <f>VLOOKUP(A55,[1]Sheet!$A:$AG,32,0)</f>
        <v>12</v>
      </c>
      <c r="AG55" s="1">
        <f>VLOOKUP(A55,[1]Sheet!$A:$AG,33,0)</f>
        <v>84</v>
      </c>
      <c r="AH55" s="10">
        <f t="shared" si="46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37</v>
      </c>
      <c r="C56" s="1">
        <v>17</v>
      </c>
      <c r="D56" s="1">
        <v>98</v>
      </c>
      <c r="E56" s="1">
        <v>9</v>
      </c>
      <c r="F56" s="1">
        <v>102</v>
      </c>
      <c r="G56" s="6">
        <v>0.7</v>
      </c>
      <c r="H56" s="1">
        <v>180</v>
      </c>
      <c r="I56" s="1" t="s">
        <v>35</v>
      </c>
      <c r="J56" s="1">
        <v>9</v>
      </c>
      <c r="K56" s="1">
        <f t="shared" si="28"/>
        <v>0</v>
      </c>
      <c r="L56" s="1"/>
      <c r="M56" s="1"/>
      <c r="N56" s="1">
        <v>0</v>
      </c>
      <c r="O56" s="1">
        <f t="shared" si="29"/>
        <v>1.8</v>
      </c>
      <c r="P56" s="5"/>
      <c r="Q56" s="38">
        <f t="shared" si="43"/>
        <v>0</v>
      </c>
      <c r="R56" s="5"/>
      <c r="S56" s="1"/>
      <c r="T56" s="1">
        <f t="shared" si="8"/>
        <v>56.666666666666664</v>
      </c>
      <c r="U56" s="1">
        <f t="shared" si="9"/>
        <v>56.666666666666664</v>
      </c>
      <c r="V56" s="1">
        <v>3</v>
      </c>
      <c r="W56" s="1">
        <v>5.2</v>
      </c>
      <c r="X56" s="1">
        <v>4.2</v>
      </c>
      <c r="Y56" s="1">
        <v>4.2</v>
      </c>
      <c r="Z56" s="1">
        <v>6.4</v>
      </c>
      <c r="AA56" s="25" t="s">
        <v>133</v>
      </c>
      <c r="AB56" s="1">
        <f t="shared" si="30"/>
        <v>0</v>
      </c>
      <c r="AC56" s="6">
        <v>8</v>
      </c>
      <c r="AD56" s="39">
        <f t="shared" si="44"/>
        <v>0</v>
      </c>
      <c r="AE56" s="40">
        <f t="shared" si="45"/>
        <v>0</v>
      </c>
      <c r="AF56" s="1">
        <f>VLOOKUP(A56,[1]Sheet!$A:$AG,32,0)</f>
        <v>12</v>
      </c>
      <c r="AG56" s="1">
        <f>VLOOKUP(A56,[1]Sheet!$A:$AG,33,0)</f>
        <v>84</v>
      </c>
      <c r="AH56" s="10">
        <f t="shared" si="46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37</v>
      </c>
      <c r="C57" s="1">
        <v>291</v>
      </c>
      <c r="D57" s="1"/>
      <c r="E57" s="1">
        <v>142</v>
      </c>
      <c r="F57" s="1">
        <v>125</v>
      </c>
      <c r="G57" s="6">
        <v>0.7</v>
      </c>
      <c r="H57" s="1">
        <v>180</v>
      </c>
      <c r="I57" s="1" t="s">
        <v>35</v>
      </c>
      <c r="J57" s="1">
        <v>134</v>
      </c>
      <c r="K57" s="1">
        <f t="shared" si="28"/>
        <v>8</v>
      </c>
      <c r="L57" s="1"/>
      <c r="M57" s="1"/>
      <c r="N57" s="1">
        <v>192</v>
      </c>
      <c r="O57" s="1">
        <f t="shared" si="29"/>
        <v>28.4</v>
      </c>
      <c r="P57" s="5">
        <f t="shared" ref="P57:P60" si="47">14*O57-N57-F57</f>
        <v>80.599999999999966</v>
      </c>
      <c r="Q57" s="38">
        <f t="shared" si="43"/>
        <v>96</v>
      </c>
      <c r="R57" s="5"/>
      <c r="S57" s="1"/>
      <c r="T57" s="1">
        <f t="shared" si="8"/>
        <v>14.542253521126762</v>
      </c>
      <c r="U57" s="1">
        <f t="shared" si="9"/>
        <v>11.161971830985916</v>
      </c>
      <c r="V57" s="1">
        <v>28.8</v>
      </c>
      <c r="W57" s="1">
        <v>21.8</v>
      </c>
      <c r="X57" s="1">
        <v>34.6</v>
      </c>
      <c r="Y57" s="1">
        <v>26.6</v>
      </c>
      <c r="Z57" s="1">
        <v>22.6</v>
      </c>
      <c r="AA57" s="1" t="s">
        <v>38</v>
      </c>
      <c r="AB57" s="1">
        <f t="shared" si="30"/>
        <v>56.419999999999973</v>
      </c>
      <c r="AC57" s="6">
        <v>8</v>
      </c>
      <c r="AD57" s="39">
        <f t="shared" si="44"/>
        <v>12</v>
      </c>
      <c r="AE57" s="40">
        <f t="shared" si="45"/>
        <v>67.199999999999989</v>
      </c>
      <c r="AF57" s="1">
        <f>VLOOKUP(A57,[1]Sheet!$A:$AG,32,0)</f>
        <v>12</v>
      </c>
      <c r="AG57" s="1">
        <f>VLOOKUP(A57,[1]Sheet!$A:$AG,33,0)</f>
        <v>84</v>
      </c>
      <c r="AH57" s="10">
        <f t="shared" si="46"/>
        <v>0.14285714285714285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37</v>
      </c>
      <c r="C58" s="1">
        <v>186</v>
      </c>
      <c r="D58" s="1"/>
      <c r="E58" s="1">
        <v>85</v>
      </c>
      <c r="F58" s="1">
        <v>92</v>
      </c>
      <c r="G58" s="6">
        <v>0.9</v>
      </c>
      <c r="H58" s="1">
        <v>180</v>
      </c>
      <c r="I58" s="1" t="s">
        <v>35</v>
      </c>
      <c r="J58" s="1">
        <v>85</v>
      </c>
      <c r="K58" s="1">
        <f t="shared" si="28"/>
        <v>0</v>
      </c>
      <c r="L58" s="1"/>
      <c r="M58" s="1"/>
      <c r="N58" s="1">
        <v>192</v>
      </c>
      <c r="O58" s="1">
        <f t="shared" si="29"/>
        <v>17</v>
      </c>
      <c r="P58" s="5"/>
      <c r="Q58" s="38">
        <f t="shared" si="43"/>
        <v>0</v>
      </c>
      <c r="R58" s="5"/>
      <c r="S58" s="1"/>
      <c r="T58" s="1">
        <f t="shared" si="8"/>
        <v>16.705882352941178</v>
      </c>
      <c r="U58" s="1">
        <f t="shared" si="9"/>
        <v>16.705882352941178</v>
      </c>
      <c r="V58" s="1">
        <v>25.8</v>
      </c>
      <c r="W58" s="1">
        <v>20.2</v>
      </c>
      <c r="X58" s="1">
        <v>22.4</v>
      </c>
      <c r="Y58" s="1">
        <v>16.600000000000001</v>
      </c>
      <c r="Z58" s="1">
        <v>23</v>
      </c>
      <c r="AA58" s="1" t="s">
        <v>38</v>
      </c>
      <c r="AB58" s="1">
        <f t="shared" si="30"/>
        <v>0</v>
      </c>
      <c r="AC58" s="6">
        <v>8</v>
      </c>
      <c r="AD58" s="39">
        <f t="shared" si="44"/>
        <v>0</v>
      </c>
      <c r="AE58" s="40">
        <f t="shared" si="45"/>
        <v>0</v>
      </c>
      <c r="AF58" s="1">
        <f>VLOOKUP(A58,[1]Sheet!$A:$AG,32,0)</f>
        <v>12</v>
      </c>
      <c r="AG58" s="1">
        <f>VLOOKUP(A58,[1]Sheet!$A:$AG,33,0)</f>
        <v>84</v>
      </c>
      <c r="AH58" s="10">
        <f t="shared" si="46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37</v>
      </c>
      <c r="C59" s="1">
        <v>18</v>
      </c>
      <c r="D59" s="1">
        <v>96</v>
      </c>
      <c r="E59" s="1">
        <v>20</v>
      </c>
      <c r="F59" s="1">
        <v>86</v>
      </c>
      <c r="G59" s="6">
        <v>0.9</v>
      </c>
      <c r="H59" s="1">
        <v>180</v>
      </c>
      <c r="I59" s="1" t="s">
        <v>35</v>
      </c>
      <c r="J59" s="1">
        <v>20</v>
      </c>
      <c r="K59" s="1">
        <f t="shared" si="28"/>
        <v>0</v>
      </c>
      <c r="L59" s="1"/>
      <c r="M59" s="1"/>
      <c r="N59" s="1">
        <v>96</v>
      </c>
      <c r="O59" s="1">
        <f t="shared" si="29"/>
        <v>4</v>
      </c>
      <c r="P59" s="5"/>
      <c r="Q59" s="38">
        <f t="shared" si="43"/>
        <v>0</v>
      </c>
      <c r="R59" s="5"/>
      <c r="S59" s="1"/>
      <c r="T59" s="1">
        <f t="shared" si="8"/>
        <v>45.5</v>
      </c>
      <c r="U59" s="1">
        <f t="shared" si="9"/>
        <v>45.5</v>
      </c>
      <c r="V59" s="1">
        <v>11</v>
      </c>
      <c r="W59" s="1">
        <v>8</v>
      </c>
      <c r="X59" s="1">
        <v>8</v>
      </c>
      <c r="Y59" s="1">
        <v>11.2</v>
      </c>
      <c r="Z59" s="1">
        <v>5.4</v>
      </c>
      <c r="AA59" s="1"/>
      <c r="AB59" s="1">
        <f t="shared" si="30"/>
        <v>0</v>
      </c>
      <c r="AC59" s="6">
        <v>8</v>
      </c>
      <c r="AD59" s="39">
        <f t="shared" si="44"/>
        <v>0</v>
      </c>
      <c r="AE59" s="40">
        <f t="shared" si="45"/>
        <v>0</v>
      </c>
      <c r="AF59" s="1">
        <f>VLOOKUP(A59,[1]Sheet!$A:$AG,32,0)</f>
        <v>12</v>
      </c>
      <c r="AG59" s="1">
        <f>VLOOKUP(A59,[1]Sheet!$A:$AG,33,0)</f>
        <v>84</v>
      </c>
      <c r="AH59" s="10">
        <f t="shared" si="46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34</v>
      </c>
      <c r="C60" s="1">
        <v>465</v>
      </c>
      <c r="D60" s="1"/>
      <c r="E60" s="1">
        <v>375</v>
      </c>
      <c r="F60" s="1">
        <v>35</v>
      </c>
      <c r="G60" s="6">
        <v>1</v>
      </c>
      <c r="H60" s="1">
        <v>180</v>
      </c>
      <c r="I60" s="1" t="s">
        <v>35</v>
      </c>
      <c r="J60" s="1">
        <v>375</v>
      </c>
      <c r="K60" s="1">
        <f t="shared" si="28"/>
        <v>0</v>
      </c>
      <c r="L60" s="1"/>
      <c r="M60" s="1"/>
      <c r="N60" s="1">
        <v>480</v>
      </c>
      <c r="O60" s="1">
        <f t="shared" si="29"/>
        <v>75</v>
      </c>
      <c r="P60" s="5">
        <f t="shared" si="47"/>
        <v>535</v>
      </c>
      <c r="Q60" s="38">
        <f t="shared" si="43"/>
        <v>540</v>
      </c>
      <c r="R60" s="5"/>
      <c r="S60" s="1"/>
      <c r="T60" s="1">
        <f t="shared" si="8"/>
        <v>14.066666666666666</v>
      </c>
      <c r="U60" s="1">
        <f t="shared" si="9"/>
        <v>6.8666666666666663</v>
      </c>
      <c r="V60" s="1">
        <v>54</v>
      </c>
      <c r="W60" s="1">
        <v>49</v>
      </c>
      <c r="X60" s="1">
        <v>61</v>
      </c>
      <c r="Y60" s="1">
        <v>65</v>
      </c>
      <c r="Z60" s="1">
        <v>68</v>
      </c>
      <c r="AA60" s="1"/>
      <c r="AB60" s="1">
        <f t="shared" si="30"/>
        <v>535</v>
      </c>
      <c r="AC60" s="6">
        <v>5</v>
      </c>
      <c r="AD60" s="39">
        <f t="shared" si="44"/>
        <v>108</v>
      </c>
      <c r="AE60" s="40">
        <f t="shared" si="45"/>
        <v>540</v>
      </c>
      <c r="AF60" s="1">
        <f>VLOOKUP(A60,[1]Sheet!$A:$AG,32,0)</f>
        <v>12</v>
      </c>
      <c r="AG60" s="1">
        <f>VLOOKUP(A60,[1]Sheet!$A:$AG,33,0)</f>
        <v>144</v>
      </c>
      <c r="AH60" s="10">
        <f t="shared" si="46"/>
        <v>0.75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7" t="s">
        <v>103</v>
      </c>
      <c r="B61" s="27" t="s">
        <v>37</v>
      </c>
      <c r="C61" s="27"/>
      <c r="D61" s="27"/>
      <c r="E61" s="27"/>
      <c r="F61" s="27"/>
      <c r="G61" s="28">
        <v>0</v>
      </c>
      <c r="H61" s="27">
        <v>180</v>
      </c>
      <c r="I61" s="27" t="s">
        <v>35</v>
      </c>
      <c r="J61" s="27"/>
      <c r="K61" s="27">
        <f t="shared" si="28"/>
        <v>0</v>
      </c>
      <c r="L61" s="27"/>
      <c r="M61" s="27"/>
      <c r="N61" s="27"/>
      <c r="O61" s="27">
        <f t="shared" si="29"/>
        <v>0</v>
      </c>
      <c r="P61" s="29"/>
      <c r="Q61" s="29"/>
      <c r="R61" s="29"/>
      <c r="S61" s="27"/>
      <c r="T61" s="27" t="e">
        <f t="shared" si="8"/>
        <v>#DIV/0!</v>
      </c>
      <c r="U61" s="27" t="e">
        <f t="shared" si="9"/>
        <v>#DIV/0!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 t="s">
        <v>73</v>
      </c>
      <c r="AB61" s="27">
        <f t="shared" si="30"/>
        <v>0</v>
      </c>
      <c r="AC61" s="28">
        <v>5</v>
      </c>
      <c r="AD61" s="30"/>
      <c r="AE61" s="27"/>
      <c r="AF61" s="27">
        <f>VLOOKUP(A61,[1]Sheet!$A:$AG,32,0)</f>
        <v>12</v>
      </c>
      <c r="AG61" s="27">
        <f>VLOOKUP(A61,[1]Sheet!$A:$AG,33,0)</f>
        <v>84</v>
      </c>
      <c r="AH61" s="10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7" t="s">
        <v>104</v>
      </c>
      <c r="B62" s="27" t="s">
        <v>37</v>
      </c>
      <c r="C62" s="27"/>
      <c r="D62" s="27"/>
      <c r="E62" s="27"/>
      <c r="F62" s="27"/>
      <c r="G62" s="28">
        <v>0</v>
      </c>
      <c r="H62" s="27">
        <v>180</v>
      </c>
      <c r="I62" s="27" t="s">
        <v>35</v>
      </c>
      <c r="J62" s="27"/>
      <c r="K62" s="27">
        <f t="shared" si="28"/>
        <v>0</v>
      </c>
      <c r="L62" s="27"/>
      <c r="M62" s="27"/>
      <c r="N62" s="27"/>
      <c r="O62" s="27">
        <f t="shared" si="29"/>
        <v>0</v>
      </c>
      <c r="P62" s="29"/>
      <c r="Q62" s="29"/>
      <c r="R62" s="29"/>
      <c r="S62" s="27"/>
      <c r="T62" s="27" t="e">
        <f t="shared" si="8"/>
        <v>#DIV/0!</v>
      </c>
      <c r="U62" s="27" t="e">
        <f t="shared" si="9"/>
        <v>#DIV/0!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 t="s">
        <v>73</v>
      </c>
      <c r="AB62" s="27">
        <f t="shared" si="30"/>
        <v>0</v>
      </c>
      <c r="AC62" s="28">
        <v>8</v>
      </c>
      <c r="AD62" s="30"/>
      <c r="AE62" s="27"/>
      <c r="AF62" s="27">
        <f>VLOOKUP(A62,[1]Sheet!$A:$AG,32,0)</f>
        <v>8</v>
      </c>
      <c r="AG62" s="27">
        <f>VLOOKUP(A62,[1]Sheet!$A:$AG,33,0)</f>
        <v>48</v>
      </c>
      <c r="AH62" s="10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7" t="s">
        <v>105</v>
      </c>
      <c r="B63" s="27" t="s">
        <v>37</v>
      </c>
      <c r="C63" s="27"/>
      <c r="D63" s="27"/>
      <c r="E63" s="27"/>
      <c r="F63" s="27"/>
      <c r="G63" s="28">
        <v>0</v>
      </c>
      <c r="H63" s="27">
        <v>180</v>
      </c>
      <c r="I63" s="27" t="s">
        <v>35</v>
      </c>
      <c r="J63" s="27"/>
      <c r="K63" s="27">
        <f t="shared" si="28"/>
        <v>0</v>
      </c>
      <c r="L63" s="27"/>
      <c r="M63" s="27"/>
      <c r="N63" s="27"/>
      <c r="O63" s="27">
        <f t="shared" si="29"/>
        <v>0</v>
      </c>
      <c r="P63" s="29"/>
      <c r="Q63" s="29"/>
      <c r="R63" s="29"/>
      <c r="S63" s="27"/>
      <c r="T63" s="27" t="e">
        <f t="shared" si="8"/>
        <v>#DIV/0!</v>
      </c>
      <c r="U63" s="27" t="e">
        <f t="shared" si="9"/>
        <v>#DIV/0!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 t="s">
        <v>73</v>
      </c>
      <c r="AB63" s="27">
        <f t="shared" si="30"/>
        <v>0</v>
      </c>
      <c r="AC63" s="28">
        <v>8</v>
      </c>
      <c r="AD63" s="30"/>
      <c r="AE63" s="27"/>
      <c r="AF63" s="27">
        <f>VLOOKUP(A63,[1]Sheet!$A:$AG,32,0)</f>
        <v>6</v>
      </c>
      <c r="AG63" s="27">
        <f>VLOOKUP(A63,[1]Sheet!$A:$AG,33,0)</f>
        <v>72</v>
      </c>
      <c r="AH63" s="10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7" t="s">
        <v>106</v>
      </c>
      <c r="B64" s="27" t="s">
        <v>37</v>
      </c>
      <c r="C64" s="27"/>
      <c r="D64" s="27"/>
      <c r="E64" s="27"/>
      <c r="F64" s="27"/>
      <c r="G64" s="28">
        <v>0</v>
      </c>
      <c r="H64" s="27">
        <v>180</v>
      </c>
      <c r="I64" s="27" t="s">
        <v>35</v>
      </c>
      <c r="J64" s="27"/>
      <c r="K64" s="27">
        <f t="shared" si="28"/>
        <v>0</v>
      </c>
      <c r="L64" s="27"/>
      <c r="M64" s="27"/>
      <c r="N64" s="27"/>
      <c r="O64" s="27">
        <f t="shared" si="29"/>
        <v>0</v>
      </c>
      <c r="P64" s="29"/>
      <c r="Q64" s="29"/>
      <c r="R64" s="29"/>
      <c r="S64" s="27"/>
      <c r="T64" s="27" t="e">
        <f t="shared" si="8"/>
        <v>#DIV/0!</v>
      </c>
      <c r="U64" s="27" t="e">
        <f t="shared" si="9"/>
        <v>#DIV/0!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 t="s">
        <v>73</v>
      </c>
      <c r="AB64" s="27">
        <f t="shared" si="30"/>
        <v>0</v>
      </c>
      <c r="AC64" s="28">
        <v>8</v>
      </c>
      <c r="AD64" s="30"/>
      <c r="AE64" s="27"/>
      <c r="AF64" s="27">
        <f>VLOOKUP(A64,[1]Sheet!$A:$AG,32,0)</f>
        <v>6</v>
      </c>
      <c r="AG64" s="27">
        <f>VLOOKUP(A64,[1]Sheet!$A:$AG,33,0)</f>
        <v>72</v>
      </c>
      <c r="AH64" s="10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34</v>
      </c>
      <c r="C65" s="1">
        <v>329.3</v>
      </c>
      <c r="D65" s="1"/>
      <c r="E65" s="1">
        <v>159.1</v>
      </c>
      <c r="F65" s="1">
        <v>140.6</v>
      </c>
      <c r="G65" s="6">
        <v>1</v>
      </c>
      <c r="H65" s="1">
        <v>180</v>
      </c>
      <c r="I65" s="1" t="s">
        <v>35</v>
      </c>
      <c r="J65" s="1">
        <v>159.30000000000001</v>
      </c>
      <c r="K65" s="1">
        <f t="shared" si="28"/>
        <v>-0.20000000000001705</v>
      </c>
      <c r="L65" s="1"/>
      <c r="M65" s="1"/>
      <c r="N65" s="1">
        <v>466.2</v>
      </c>
      <c r="O65" s="1">
        <f t="shared" si="29"/>
        <v>31.82</v>
      </c>
      <c r="P65" s="5"/>
      <c r="Q65" s="38">
        <f t="shared" ref="Q65:Q69" si="48">AC65*AD65</f>
        <v>0</v>
      </c>
      <c r="R65" s="5"/>
      <c r="S65" s="1"/>
      <c r="T65" s="1">
        <f t="shared" si="8"/>
        <v>19.069767441860463</v>
      </c>
      <c r="U65" s="1">
        <f t="shared" si="9"/>
        <v>19.069767441860463</v>
      </c>
      <c r="V65" s="1">
        <v>48.1</v>
      </c>
      <c r="W65" s="1">
        <v>38.479999999999997</v>
      </c>
      <c r="X65" s="1">
        <v>49.58</v>
      </c>
      <c r="Y65" s="1">
        <v>48.84</v>
      </c>
      <c r="Z65" s="1">
        <v>45.88</v>
      </c>
      <c r="AA65" s="1"/>
      <c r="AB65" s="1">
        <f t="shared" si="30"/>
        <v>0</v>
      </c>
      <c r="AC65" s="6">
        <v>3.7</v>
      </c>
      <c r="AD65" s="39">
        <f t="shared" ref="AD65:AD69" si="49">MROUND(P65,AC65*AF65)/AC65</f>
        <v>0</v>
      </c>
      <c r="AE65" s="40">
        <f t="shared" ref="AE65:AE69" si="50">AD65*AC65*G65</f>
        <v>0</v>
      </c>
      <c r="AF65" s="1">
        <f>VLOOKUP(A65,[1]Sheet!$A:$AG,32,0)</f>
        <v>14</v>
      </c>
      <c r="AG65" s="1">
        <f>VLOOKUP(A65,[1]Sheet!$A:$AG,33,0)</f>
        <v>126</v>
      </c>
      <c r="AH65" s="10">
        <f t="shared" ref="AH65:AH69" si="51">AD65/AG65</f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37</v>
      </c>
      <c r="C66" s="1">
        <v>244</v>
      </c>
      <c r="D66" s="1">
        <v>336</v>
      </c>
      <c r="E66" s="1">
        <v>153</v>
      </c>
      <c r="F66" s="1">
        <v>372</v>
      </c>
      <c r="G66" s="6">
        <v>0.25</v>
      </c>
      <c r="H66" s="1">
        <v>180</v>
      </c>
      <c r="I66" s="1" t="s">
        <v>35</v>
      </c>
      <c r="J66" s="1">
        <v>137</v>
      </c>
      <c r="K66" s="1">
        <f t="shared" si="28"/>
        <v>16</v>
      </c>
      <c r="L66" s="1"/>
      <c r="M66" s="1"/>
      <c r="N66" s="1">
        <v>336</v>
      </c>
      <c r="O66" s="1">
        <f t="shared" si="29"/>
        <v>30.6</v>
      </c>
      <c r="P66" s="5"/>
      <c r="Q66" s="38">
        <f t="shared" si="48"/>
        <v>0</v>
      </c>
      <c r="R66" s="5"/>
      <c r="S66" s="1"/>
      <c r="T66" s="1">
        <f t="shared" si="8"/>
        <v>23.137254901960784</v>
      </c>
      <c r="U66" s="1">
        <f t="shared" si="9"/>
        <v>23.137254901960784</v>
      </c>
      <c r="V66" s="1">
        <v>51.4</v>
      </c>
      <c r="W66" s="1">
        <v>54.8</v>
      </c>
      <c r="X66" s="1">
        <v>48.2</v>
      </c>
      <c r="Y66" s="1">
        <v>43.6</v>
      </c>
      <c r="Z66" s="1">
        <v>51.4</v>
      </c>
      <c r="AA66" s="25" t="s">
        <v>44</v>
      </c>
      <c r="AB66" s="1">
        <f t="shared" si="30"/>
        <v>0</v>
      </c>
      <c r="AC66" s="6">
        <v>12</v>
      </c>
      <c r="AD66" s="39">
        <f t="shared" si="49"/>
        <v>0</v>
      </c>
      <c r="AE66" s="40">
        <f t="shared" si="50"/>
        <v>0</v>
      </c>
      <c r="AF66" s="1">
        <f>VLOOKUP(A66,[1]Sheet!$A:$AG,32,0)</f>
        <v>14</v>
      </c>
      <c r="AG66" s="1">
        <f>VLOOKUP(A66,[1]Sheet!$A:$AG,33,0)</f>
        <v>70</v>
      </c>
      <c r="AH66" s="10">
        <f t="shared" si="51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37</v>
      </c>
      <c r="C67" s="1">
        <v>431</v>
      </c>
      <c r="D67" s="1">
        <v>168</v>
      </c>
      <c r="E67" s="1">
        <v>256</v>
      </c>
      <c r="F67" s="1">
        <v>283</v>
      </c>
      <c r="G67" s="6">
        <v>0.3</v>
      </c>
      <c r="H67" s="1">
        <v>180</v>
      </c>
      <c r="I67" s="1" t="s">
        <v>35</v>
      </c>
      <c r="J67" s="1">
        <v>257</v>
      </c>
      <c r="K67" s="1">
        <f t="shared" ref="K67:K78" si="52">E67-J67</f>
        <v>-1</v>
      </c>
      <c r="L67" s="1"/>
      <c r="M67" s="1"/>
      <c r="N67" s="1">
        <v>672</v>
      </c>
      <c r="O67" s="1">
        <f t="shared" si="29"/>
        <v>51.2</v>
      </c>
      <c r="P67" s="5"/>
      <c r="Q67" s="38">
        <f t="shared" si="48"/>
        <v>0</v>
      </c>
      <c r="R67" s="5"/>
      <c r="S67" s="1"/>
      <c r="T67" s="1">
        <f t="shared" si="8"/>
        <v>18.65234375</v>
      </c>
      <c r="U67" s="1">
        <f t="shared" si="9"/>
        <v>18.65234375</v>
      </c>
      <c r="V67" s="1">
        <v>71.8</v>
      </c>
      <c r="W67" s="1">
        <v>55.8</v>
      </c>
      <c r="X67" s="1">
        <v>63.2</v>
      </c>
      <c r="Y67" s="1">
        <v>87.4</v>
      </c>
      <c r="Z67" s="1">
        <v>71.8</v>
      </c>
      <c r="AA67" s="1" t="s">
        <v>38</v>
      </c>
      <c r="AB67" s="1">
        <f t="shared" si="30"/>
        <v>0</v>
      </c>
      <c r="AC67" s="6">
        <v>12</v>
      </c>
      <c r="AD67" s="39">
        <f t="shared" si="49"/>
        <v>0</v>
      </c>
      <c r="AE67" s="40">
        <f t="shared" si="50"/>
        <v>0</v>
      </c>
      <c r="AF67" s="1">
        <f>VLOOKUP(A67,[1]Sheet!$A:$AG,32,0)</f>
        <v>14</v>
      </c>
      <c r="AG67" s="1">
        <f>VLOOKUP(A67,[1]Sheet!$A:$AG,33,0)</f>
        <v>70</v>
      </c>
      <c r="AH67" s="10">
        <f t="shared" si="51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110</v>
      </c>
      <c r="B68" s="1" t="s">
        <v>34</v>
      </c>
      <c r="C68" s="1">
        <v>45</v>
      </c>
      <c r="D68" s="1">
        <v>64.8</v>
      </c>
      <c r="E68" s="1">
        <v>34.200000000000003</v>
      </c>
      <c r="F68" s="1">
        <v>72</v>
      </c>
      <c r="G68" s="6">
        <v>1</v>
      </c>
      <c r="H68" s="1">
        <v>180</v>
      </c>
      <c r="I68" s="1" t="s">
        <v>35</v>
      </c>
      <c r="J68" s="1">
        <v>33.5</v>
      </c>
      <c r="K68" s="1">
        <f t="shared" si="52"/>
        <v>0.70000000000000284</v>
      </c>
      <c r="L68" s="1"/>
      <c r="M68" s="1"/>
      <c r="N68" s="1">
        <v>129.6</v>
      </c>
      <c r="O68" s="1">
        <f t="shared" si="29"/>
        <v>6.8400000000000007</v>
      </c>
      <c r="P68" s="5"/>
      <c r="Q68" s="38">
        <f t="shared" si="48"/>
        <v>0</v>
      </c>
      <c r="R68" s="5"/>
      <c r="S68" s="1"/>
      <c r="T68" s="1">
        <f t="shared" ref="T68:T78" si="53">(F68+N68+Q68)/O68</f>
        <v>29.473684210526311</v>
      </c>
      <c r="U68" s="1">
        <f t="shared" ref="U68:U78" si="54">(F68+N68)/O68</f>
        <v>29.473684210526311</v>
      </c>
      <c r="V68" s="1">
        <v>15.5</v>
      </c>
      <c r="W68" s="1">
        <v>12.94</v>
      </c>
      <c r="X68" s="1">
        <v>11.16</v>
      </c>
      <c r="Y68" s="1">
        <v>9.7200000000000006</v>
      </c>
      <c r="Z68" s="1">
        <v>8.2799999999999994</v>
      </c>
      <c r="AA68" s="41" t="s">
        <v>56</v>
      </c>
      <c r="AB68" s="1">
        <f t="shared" si="30"/>
        <v>0</v>
      </c>
      <c r="AC68" s="6">
        <v>1.8</v>
      </c>
      <c r="AD68" s="39">
        <f t="shared" si="49"/>
        <v>0</v>
      </c>
      <c r="AE68" s="40">
        <f t="shared" si="50"/>
        <v>0</v>
      </c>
      <c r="AF68" s="1">
        <f>VLOOKUP(A68,[1]Sheet!$A:$AG,32,0)</f>
        <v>18</v>
      </c>
      <c r="AG68" s="1">
        <f>VLOOKUP(A68,[1]Sheet!$A:$AG,33,0)</f>
        <v>234</v>
      </c>
      <c r="AH68" s="10">
        <f t="shared" si="51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37</v>
      </c>
      <c r="C69" s="1">
        <v>248</v>
      </c>
      <c r="D69" s="1">
        <v>504</v>
      </c>
      <c r="E69" s="1">
        <v>186</v>
      </c>
      <c r="F69" s="1">
        <v>470</v>
      </c>
      <c r="G69" s="6">
        <v>0.3</v>
      </c>
      <c r="H69" s="1">
        <v>180</v>
      </c>
      <c r="I69" s="1" t="s">
        <v>35</v>
      </c>
      <c r="J69" s="1">
        <v>182</v>
      </c>
      <c r="K69" s="1">
        <f t="shared" si="52"/>
        <v>4</v>
      </c>
      <c r="L69" s="1"/>
      <c r="M69" s="1"/>
      <c r="N69" s="1">
        <v>336</v>
      </c>
      <c r="O69" s="1">
        <f t="shared" si="29"/>
        <v>37.200000000000003</v>
      </c>
      <c r="P69" s="5"/>
      <c r="Q69" s="38">
        <f t="shared" si="48"/>
        <v>0</v>
      </c>
      <c r="R69" s="5"/>
      <c r="S69" s="1"/>
      <c r="T69" s="1">
        <f t="shared" si="53"/>
        <v>21.666666666666664</v>
      </c>
      <c r="U69" s="1">
        <f t="shared" si="54"/>
        <v>21.666666666666664</v>
      </c>
      <c r="V69" s="1">
        <v>60.4</v>
      </c>
      <c r="W69" s="1">
        <v>66.599999999999994</v>
      </c>
      <c r="X69" s="1">
        <v>52</v>
      </c>
      <c r="Y69" s="1">
        <v>47.6</v>
      </c>
      <c r="Z69" s="1">
        <v>55</v>
      </c>
      <c r="AA69" s="1" t="s">
        <v>38</v>
      </c>
      <c r="AB69" s="1">
        <f t="shared" si="30"/>
        <v>0</v>
      </c>
      <c r="AC69" s="6">
        <v>12</v>
      </c>
      <c r="AD69" s="39">
        <f t="shared" si="49"/>
        <v>0</v>
      </c>
      <c r="AE69" s="40">
        <f t="shared" si="50"/>
        <v>0</v>
      </c>
      <c r="AF69" s="1">
        <f>VLOOKUP(A69,[1]Sheet!$A:$AG,32,0)</f>
        <v>14</v>
      </c>
      <c r="AG69" s="1">
        <f>VLOOKUP(A69,[1]Sheet!$A:$AG,33,0)</f>
        <v>70</v>
      </c>
      <c r="AH69" s="10">
        <f t="shared" si="51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0" t="s">
        <v>112</v>
      </c>
      <c r="B70" s="20" t="s">
        <v>37</v>
      </c>
      <c r="C70" s="20">
        <v>38</v>
      </c>
      <c r="D70" s="20"/>
      <c r="E70" s="20">
        <v>19</v>
      </c>
      <c r="F70" s="20"/>
      <c r="G70" s="21">
        <v>0</v>
      </c>
      <c r="H70" s="20">
        <v>365</v>
      </c>
      <c r="I70" s="20" t="s">
        <v>51</v>
      </c>
      <c r="J70" s="20">
        <v>41</v>
      </c>
      <c r="K70" s="20">
        <f t="shared" si="52"/>
        <v>-22</v>
      </c>
      <c r="L70" s="20"/>
      <c r="M70" s="20"/>
      <c r="N70" s="20"/>
      <c r="O70" s="20">
        <f t="shared" ref="O70:O78" si="55">E70/5</f>
        <v>3.8</v>
      </c>
      <c r="P70" s="22"/>
      <c r="Q70" s="22"/>
      <c r="R70" s="22"/>
      <c r="S70" s="20"/>
      <c r="T70" s="20">
        <f t="shared" si="53"/>
        <v>0</v>
      </c>
      <c r="U70" s="20">
        <f t="shared" si="54"/>
        <v>0</v>
      </c>
      <c r="V70" s="20">
        <v>27.2</v>
      </c>
      <c r="W70" s="20">
        <v>30.4</v>
      </c>
      <c r="X70" s="20">
        <v>24.4</v>
      </c>
      <c r="Y70" s="20">
        <v>28.2</v>
      </c>
      <c r="Z70" s="20">
        <v>38.200000000000003</v>
      </c>
      <c r="AA70" s="20" t="s">
        <v>81</v>
      </c>
      <c r="AB70" s="20">
        <f t="shared" ref="AB70:AB81" si="56">P70*G70</f>
        <v>0</v>
      </c>
      <c r="AC70" s="21">
        <v>0</v>
      </c>
      <c r="AD70" s="23"/>
      <c r="AE70" s="20"/>
      <c r="AF70" s="20"/>
      <c r="AG70" s="20"/>
      <c r="AH70" s="10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7" t="s">
        <v>113</v>
      </c>
      <c r="B71" s="27" t="s">
        <v>37</v>
      </c>
      <c r="C71" s="27"/>
      <c r="D71" s="27"/>
      <c r="E71" s="27"/>
      <c r="F71" s="27"/>
      <c r="G71" s="28">
        <v>0</v>
      </c>
      <c r="H71" s="27">
        <v>180</v>
      </c>
      <c r="I71" s="27" t="s">
        <v>35</v>
      </c>
      <c r="J71" s="27"/>
      <c r="K71" s="27">
        <f t="shared" si="52"/>
        <v>0</v>
      </c>
      <c r="L71" s="27"/>
      <c r="M71" s="27"/>
      <c r="N71" s="27"/>
      <c r="O71" s="27">
        <f t="shared" si="55"/>
        <v>0</v>
      </c>
      <c r="P71" s="29"/>
      <c r="Q71" s="29"/>
      <c r="R71" s="29"/>
      <c r="S71" s="27"/>
      <c r="T71" s="27" t="e">
        <f t="shared" si="53"/>
        <v>#DIV/0!</v>
      </c>
      <c r="U71" s="27" t="e">
        <f t="shared" si="54"/>
        <v>#DIV/0!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 t="s">
        <v>73</v>
      </c>
      <c r="AB71" s="27">
        <f t="shared" si="56"/>
        <v>0</v>
      </c>
      <c r="AC71" s="28">
        <v>14</v>
      </c>
      <c r="AD71" s="30"/>
      <c r="AE71" s="27"/>
      <c r="AF71" s="27">
        <f>VLOOKUP(A71,[1]Sheet!$A:$AG,32,0)</f>
        <v>14</v>
      </c>
      <c r="AG71" s="27">
        <f>VLOOKUP(A71,[1]Sheet!$A:$AG,33,0)</f>
        <v>70</v>
      </c>
      <c r="AH71" s="10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7" t="s">
        <v>114</v>
      </c>
      <c r="B72" s="27" t="s">
        <v>37</v>
      </c>
      <c r="C72" s="27"/>
      <c r="D72" s="27"/>
      <c r="E72" s="27"/>
      <c r="F72" s="27"/>
      <c r="G72" s="28">
        <v>0</v>
      </c>
      <c r="H72" s="27">
        <v>180</v>
      </c>
      <c r="I72" s="27" t="s">
        <v>35</v>
      </c>
      <c r="J72" s="27"/>
      <c r="K72" s="27">
        <f t="shared" si="52"/>
        <v>0</v>
      </c>
      <c r="L72" s="27"/>
      <c r="M72" s="27"/>
      <c r="N72" s="27"/>
      <c r="O72" s="27">
        <f t="shared" si="55"/>
        <v>0</v>
      </c>
      <c r="P72" s="29"/>
      <c r="Q72" s="29"/>
      <c r="R72" s="29"/>
      <c r="S72" s="27"/>
      <c r="T72" s="27" t="e">
        <f t="shared" si="53"/>
        <v>#DIV/0!</v>
      </c>
      <c r="U72" s="27" t="e">
        <f t="shared" si="54"/>
        <v>#DIV/0!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 t="s">
        <v>73</v>
      </c>
      <c r="AB72" s="27">
        <f t="shared" si="56"/>
        <v>0</v>
      </c>
      <c r="AC72" s="28">
        <v>8</v>
      </c>
      <c r="AD72" s="30"/>
      <c r="AE72" s="27"/>
      <c r="AF72" s="27">
        <f>VLOOKUP(A72,[1]Sheet!$A:$AG,32,0)</f>
        <v>14</v>
      </c>
      <c r="AG72" s="27">
        <f>VLOOKUP(A72,[1]Sheet!$A:$AG,33,0)</f>
        <v>70</v>
      </c>
      <c r="AH72" s="10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115</v>
      </c>
      <c r="B73" s="1" t="s">
        <v>37</v>
      </c>
      <c r="C73" s="1">
        <v>1324</v>
      </c>
      <c r="D73" s="1">
        <v>504</v>
      </c>
      <c r="E73" s="1">
        <v>396</v>
      </c>
      <c r="F73" s="1">
        <v>1309</v>
      </c>
      <c r="G73" s="6">
        <v>0.25</v>
      </c>
      <c r="H73" s="1">
        <v>180</v>
      </c>
      <c r="I73" s="1" t="s">
        <v>35</v>
      </c>
      <c r="J73" s="1">
        <v>392</v>
      </c>
      <c r="K73" s="1">
        <f t="shared" si="52"/>
        <v>4</v>
      </c>
      <c r="L73" s="1"/>
      <c r="M73" s="1"/>
      <c r="N73" s="1">
        <v>168</v>
      </c>
      <c r="O73" s="1">
        <f t="shared" si="55"/>
        <v>79.2</v>
      </c>
      <c r="P73" s="5"/>
      <c r="Q73" s="38">
        <f t="shared" ref="Q73:Q76" si="57">AC73*AD73</f>
        <v>0</v>
      </c>
      <c r="R73" s="5"/>
      <c r="S73" s="1"/>
      <c r="T73" s="1">
        <f t="shared" si="53"/>
        <v>18.6489898989899</v>
      </c>
      <c r="U73" s="1">
        <f t="shared" si="54"/>
        <v>18.6489898989899</v>
      </c>
      <c r="V73" s="1">
        <v>129</v>
      </c>
      <c r="W73" s="1">
        <v>169.2</v>
      </c>
      <c r="X73" s="1">
        <v>163.80000000000001</v>
      </c>
      <c r="Y73" s="1">
        <v>206.2</v>
      </c>
      <c r="Z73" s="1">
        <v>275</v>
      </c>
      <c r="AA73" s="1" t="s">
        <v>38</v>
      </c>
      <c r="AB73" s="1">
        <f t="shared" si="56"/>
        <v>0</v>
      </c>
      <c r="AC73" s="6">
        <v>12</v>
      </c>
      <c r="AD73" s="39">
        <f t="shared" ref="AD73:AD76" si="58">MROUND(P73,AC73*AF73)/AC73</f>
        <v>0</v>
      </c>
      <c r="AE73" s="40">
        <f t="shared" ref="AE73:AE76" si="59">AD73*AC73*G73</f>
        <v>0</v>
      </c>
      <c r="AF73" s="1">
        <f>VLOOKUP(A73,[1]Sheet!$A:$AG,32,0)</f>
        <v>14</v>
      </c>
      <c r="AG73" s="1">
        <f>VLOOKUP(A73,[1]Sheet!$A:$AG,33,0)</f>
        <v>70</v>
      </c>
      <c r="AH73" s="10">
        <f t="shared" ref="AH73:AH76" si="60">AD73/AG73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37</v>
      </c>
      <c r="C74" s="1">
        <v>668</v>
      </c>
      <c r="D74" s="1">
        <v>840</v>
      </c>
      <c r="E74" s="1">
        <v>538</v>
      </c>
      <c r="F74" s="1">
        <v>839</v>
      </c>
      <c r="G74" s="6">
        <v>0.25</v>
      </c>
      <c r="H74" s="1">
        <v>180</v>
      </c>
      <c r="I74" s="1" t="s">
        <v>35</v>
      </c>
      <c r="J74" s="1">
        <v>536</v>
      </c>
      <c r="K74" s="1">
        <f t="shared" si="52"/>
        <v>2</v>
      </c>
      <c r="L74" s="1"/>
      <c r="M74" s="1"/>
      <c r="N74" s="1">
        <v>672</v>
      </c>
      <c r="O74" s="1">
        <f t="shared" si="55"/>
        <v>107.6</v>
      </c>
      <c r="P74" s="5"/>
      <c r="Q74" s="38">
        <f t="shared" si="57"/>
        <v>0</v>
      </c>
      <c r="R74" s="5"/>
      <c r="S74" s="1"/>
      <c r="T74" s="1">
        <f t="shared" si="53"/>
        <v>14.042750929368031</v>
      </c>
      <c r="U74" s="1">
        <f t="shared" si="54"/>
        <v>14.042750929368031</v>
      </c>
      <c r="V74" s="1">
        <v>126</v>
      </c>
      <c r="W74" s="1">
        <v>136</v>
      </c>
      <c r="X74" s="1">
        <v>122.2</v>
      </c>
      <c r="Y74" s="1">
        <v>142</v>
      </c>
      <c r="Z74" s="1">
        <v>147.80000000000001</v>
      </c>
      <c r="AA74" s="1" t="s">
        <v>38</v>
      </c>
      <c r="AB74" s="1">
        <f t="shared" si="56"/>
        <v>0</v>
      </c>
      <c r="AC74" s="6">
        <v>12</v>
      </c>
      <c r="AD74" s="39">
        <f t="shared" si="58"/>
        <v>0</v>
      </c>
      <c r="AE74" s="40">
        <f t="shared" si="59"/>
        <v>0</v>
      </c>
      <c r="AF74" s="1">
        <f>VLOOKUP(A74,[1]Sheet!$A:$AG,32,0)</f>
        <v>14</v>
      </c>
      <c r="AG74" s="1">
        <f>VLOOKUP(A74,[1]Sheet!$A:$AG,33,0)</f>
        <v>70</v>
      </c>
      <c r="AH74" s="10">
        <f t="shared" si="60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117</v>
      </c>
      <c r="B75" s="1" t="s">
        <v>34</v>
      </c>
      <c r="C75" s="1"/>
      <c r="D75" s="1">
        <v>113.4</v>
      </c>
      <c r="E75" s="1">
        <v>18.899999999999999</v>
      </c>
      <c r="F75" s="1">
        <v>94.5</v>
      </c>
      <c r="G75" s="6">
        <v>1</v>
      </c>
      <c r="H75" s="1">
        <v>180</v>
      </c>
      <c r="I75" s="1" t="s">
        <v>35</v>
      </c>
      <c r="J75" s="1">
        <v>18.899999999999999</v>
      </c>
      <c r="K75" s="1">
        <f t="shared" si="52"/>
        <v>0</v>
      </c>
      <c r="L75" s="1"/>
      <c r="M75" s="1"/>
      <c r="N75" s="1">
        <v>75.600000000000009</v>
      </c>
      <c r="O75" s="1">
        <f t="shared" si="55"/>
        <v>3.78</v>
      </c>
      <c r="P75" s="5"/>
      <c r="Q75" s="38">
        <f t="shared" si="57"/>
        <v>0</v>
      </c>
      <c r="R75" s="5"/>
      <c r="S75" s="1"/>
      <c r="T75" s="1">
        <f t="shared" si="53"/>
        <v>45.000000000000007</v>
      </c>
      <c r="U75" s="1">
        <f t="shared" si="54"/>
        <v>45.000000000000007</v>
      </c>
      <c r="V75" s="1">
        <v>10.8</v>
      </c>
      <c r="W75" s="1">
        <v>12.08</v>
      </c>
      <c r="X75" s="1">
        <v>3.24</v>
      </c>
      <c r="Y75" s="1">
        <v>11.8</v>
      </c>
      <c r="Z75" s="1">
        <v>4.32</v>
      </c>
      <c r="AA75" s="1"/>
      <c r="AB75" s="1">
        <f t="shared" si="56"/>
        <v>0</v>
      </c>
      <c r="AC75" s="6">
        <v>2.7</v>
      </c>
      <c r="AD75" s="39">
        <f t="shared" si="58"/>
        <v>0</v>
      </c>
      <c r="AE75" s="40">
        <f t="shared" si="59"/>
        <v>0</v>
      </c>
      <c r="AF75" s="1">
        <f>VLOOKUP(A75,[1]Sheet!$A:$AG,32,0)</f>
        <v>14</v>
      </c>
      <c r="AG75" s="1">
        <f>VLOOKUP(A75,[1]Sheet!$A:$AG,33,0)</f>
        <v>126</v>
      </c>
      <c r="AH75" s="10">
        <f t="shared" si="60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34</v>
      </c>
      <c r="C76" s="1"/>
      <c r="D76" s="1">
        <v>245</v>
      </c>
      <c r="E76" s="26">
        <f>35+E77</f>
        <v>260</v>
      </c>
      <c r="F76" s="26">
        <f>205+F77</f>
        <v>210</v>
      </c>
      <c r="G76" s="6">
        <v>1</v>
      </c>
      <c r="H76" s="1">
        <v>180</v>
      </c>
      <c r="I76" s="1" t="s">
        <v>35</v>
      </c>
      <c r="J76" s="1">
        <v>37</v>
      </c>
      <c r="K76" s="1">
        <f t="shared" si="52"/>
        <v>223</v>
      </c>
      <c r="L76" s="1"/>
      <c r="M76" s="1"/>
      <c r="N76" s="1">
        <v>360</v>
      </c>
      <c r="O76" s="1">
        <f t="shared" si="55"/>
        <v>52</v>
      </c>
      <c r="P76" s="5">
        <f t="shared" ref="P76" si="61">14*O76-N76-F76</f>
        <v>158</v>
      </c>
      <c r="Q76" s="38">
        <f t="shared" si="57"/>
        <v>180</v>
      </c>
      <c r="R76" s="5"/>
      <c r="S76" s="1"/>
      <c r="T76" s="1">
        <f t="shared" si="53"/>
        <v>14.423076923076923</v>
      </c>
      <c r="U76" s="1">
        <f t="shared" si="54"/>
        <v>10.961538461538462</v>
      </c>
      <c r="V76" s="1">
        <v>50</v>
      </c>
      <c r="W76" s="1">
        <v>49.54</v>
      </c>
      <c r="X76" s="1">
        <v>45</v>
      </c>
      <c r="Y76" s="1">
        <v>49</v>
      </c>
      <c r="Z76" s="1">
        <v>45.62</v>
      </c>
      <c r="AA76" s="1" t="s">
        <v>68</v>
      </c>
      <c r="AB76" s="1">
        <f t="shared" si="56"/>
        <v>158</v>
      </c>
      <c r="AC76" s="6">
        <v>5</v>
      </c>
      <c r="AD76" s="39">
        <f t="shared" si="58"/>
        <v>36</v>
      </c>
      <c r="AE76" s="40">
        <f t="shared" si="59"/>
        <v>180</v>
      </c>
      <c r="AF76" s="1">
        <f>VLOOKUP(A76,[1]Sheet!$A:$AG,32,0)</f>
        <v>12</v>
      </c>
      <c r="AG76" s="1">
        <f>VLOOKUP(A76,[1]Sheet!$A:$AG,33,0)</f>
        <v>84</v>
      </c>
      <c r="AH76" s="10">
        <f t="shared" si="60"/>
        <v>0.42857142857142855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0" t="s">
        <v>119</v>
      </c>
      <c r="B77" s="20" t="s">
        <v>34</v>
      </c>
      <c r="C77" s="20">
        <v>270</v>
      </c>
      <c r="D77" s="20"/>
      <c r="E77" s="26">
        <v>225</v>
      </c>
      <c r="F77" s="26">
        <v>5</v>
      </c>
      <c r="G77" s="21">
        <v>0</v>
      </c>
      <c r="H77" s="20" t="e">
        <v>#N/A</v>
      </c>
      <c r="I77" s="20" t="s">
        <v>51</v>
      </c>
      <c r="J77" s="20">
        <v>225</v>
      </c>
      <c r="K77" s="20">
        <f t="shared" si="52"/>
        <v>0</v>
      </c>
      <c r="L77" s="20"/>
      <c r="M77" s="20"/>
      <c r="N77" s="20"/>
      <c r="O77" s="20">
        <f t="shared" si="55"/>
        <v>45</v>
      </c>
      <c r="P77" s="22"/>
      <c r="Q77" s="22"/>
      <c r="R77" s="22"/>
      <c r="S77" s="20"/>
      <c r="T77" s="20">
        <f t="shared" si="53"/>
        <v>0.1111111111111111</v>
      </c>
      <c r="U77" s="20">
        <f t="shared" si="54"/>
        <v>0.1111111111111111</v>
      </c>
      <c r="V77" s="20">
        <v>47</v>
      </c>
      <c r="W77" s="20">
        <v>48.54</v>
      </c>
      <c r="X77" s="20">
        <v>44</v>
      </c>
      <c r="Y77" s="20">
        <v>39</v>
      </c>
      <c r="Z77" s="20">
        <v>14</v>
      </c>
      <c r="AA77" s="20" t="s">
        <v>66</v>
      </c>
      <c r="AB77" s="20">
        <f t="shared" si="56"/>
        <v>0</v>
      </c>
      <c r="AC77" s="21">
        <v>0</v>
      </c>
      <c r="AD77" s="23"/>
      <c r="AE77" s="20"/>
      <c r="AF77" s="20"/>
      <c r="AG77" s="20"/>
      <c r="AH77" s="10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37</v>
      </c>
      <c r="C78" s="1">
        <v>857</v>
      </c>
      <c r="D78" s="1"/>
      <c r="E78" s="1">
        <v>154</v>
      </c>
      <c r="F78" s="1">
        <v>656</v>
      </c>
      <c r="G78" s="6">
        <v>0.14000000000000001</v>
      </c>
      <c r="H78" s="1">
        <v>180</v>
      </c>
      <c r="I78" s="1" t="s">
        <v>35</v>
      </c>
      <c r="J78" s="1">
        <v>154</v>
      </c>
      <c r="K78" s="1">
        <f t="shared" si="52"/>
        <v>0</v>
      </c>
      <c r="L78" s="1"/>
      <c r="M78" s="1"/>
      <c r="N78" s="1">
        <v>0</v>
      </c>
      <c r="O78" s="1">
        <f t="shared" si="55"/>
        <v>30.8</v>
      </c>
      <c r="P78" s="5"/>
      <c r="Q78" s="38">
        <f t="shared" ref="Q78:Q81" si="62">AC78*AD78</f>
        <v>0</v>
      </c>
      <c r="R78" s="5"/>
      <c r="S78" s="1"/>
      <c r="T78" s="1">
        <f t="shared" si="53"/>
        <v>21.2987012987013</v>
      </c>
      <c r="U78" s="1">
        <f t="shared" si="54"/>
        <v>21.2987012987013</v>
      </c>
      <c r="V78" s="1">
        <v>54.2</v>
      </c>
      <c r="W78" s="1">
        <v>41.2</v>
      </c>
      <c r="X78" s="1">
        <v>45</v>
      </c>
      <c r="Y78" s="1">
        <v>30.6</v>
      </c>
      <c r="Z78" s="1">
        <v>38.6</v>
      </c>
      <c r="AA78" s="41" t="s">
        <v>44</v>
      </c>
      <c r="AB78" s="1">
        <f t="shared" si="56"/>
        <v>0</v>
      </c>
      <c r="AC78" s="6">
        <v>22</v>
      </c>
      <c r="AD78" s="39">
        <f t="shared" ref="AD78" si="63">MROUND(P78,AC78*AF78)/AC78</f>
        <v>0</v>
      </c>
      <c r="AE78" s="40">
        <f t="shared" ref="AE78" si="64">AD78*AC78*G78</f>
        <v>0</v>
      </c>
      <c r="AF78" s="1">
        <f>VLOOKUP(A78,[1]Sheet!$A:$AG,32,0)</f>
        <v>12</v>
      </c>
      <c r="AG78" s="1">
        <f>VLOOKUP(A78,[1]Sheet!$A:$AG,33,0)</f>
        <v>84</v>
      </c>
      <c r="AH78" s="10">
        <f t="shared" ref="AH78:AH81" si="65">AD78/AG78</f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32" t="s">
        <v>129</v>
      </c>
      <c r="B79" s="33" t="s">
        <v>37</v>
      </c>
      <c r="C79" s="32"/>
      <c r="D79" s="32"/>
      <c r="E79" s="32"/>
      <c r="F79" s="32"/>
      <c r="G79" s="34">
        <v>0.7</v>
      </c>
      <c r="H79" s="32">
        <v>180</v>
      </c>
      <c r="I79" s="32" t="s">
        <v>35</v>
      </c>
      <c r="J79" s="32"/>
      <c r="K79" s="32"/>
      <c r="L79" s="32"/>
      <c r="M79" s="32"/>
      <c r="N79" s="32"/>
      <c r="O79" s="32">
        <v>0</v>
      </c>
      <c r="P79" s="35">
        <v>120</v>
      </c>
      <c r="Q79" s="36">
        <f t="shared" si="62"/>
        <v>120</v>
      </c>
      <c r="R79" s="35"/>
      <c r="S79" s="32"/>
      <c r="T79" s="32">
        <v>0</v>
      </c>
      <c r="U79" s="32">
        <v>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33" t="s">
        <v>131</v>
      </c>
      <c r="AB79" s="32">
        <f t="shared" si="56"/>
        <v>84</v>
      </c>
      <c r="AC79" s="34">
        <v>10</v>
      </c>
      <c r="AD79" s="37">
        <f t="shared" ref="AD79:AD81" si="66">MROUND(P79,AC79*AF79)/AC79</f>
        <v>12</v>
      </c>
      <c r="AE79" s="32">
        <f t="shared" ref="AE79:AE81" si="67">AD79*AC79*G79</f>
        <v>84</v>
      </c>
      <c r="AF79" s="32">
        <v>12</v>
      </c>
      <c r="AG79" s="32">
        <v>84</v>
      </c>
      <c r="AH79" s="10">
        <f t="shared" si="65"/>
        <v>0.14285714285714285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32" t="s">
        <v>130</v>
      </c>
      <c r="B80" s="33" t="s">
        <v>37</v>
      </c>
      <c r="C80" s="32"/>
      <c r="D80" s="32"/>
      <c r="E80" s="32"/>
      <c r="F80" s="32"/>
      <c r="G80" s="34">
        <v>0.7</v>
      </c>
      <c r="H80" s="32">
        <v>180</v>
      </c>
      <c r="I80" s="32" t="s">
        <v>35</v>
      </c>
      <c r="J80" s="32"/>
      <c r="K80" s="32"/>
      <c r="L80" s="32"/>
      <c r="M80" s="32"/>
      <c r="N80" s="32"/>
      <c r="O80" s="32">
        <v>0</v>
      </c>
      <c r="P80" s="35">
        <v>120</v>
      </c>
      <c r="Q80" s="36">
        <f t="shared" si="62"/>
        <v>120</v>
      </c>
      <c r="R80" s="35"/>
      <c r="S80" s="32"/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3" t="s">
        <v>132</v>
      </c>
      <c r="AB80" s="32">
        <f t="shared" si="56"/>
        <v>84</v>
      </c>
      <c r="AC80" s="34">
        <v>10</v>
      </c>
      <c r="AD80" s="37">
        <f t="shared" si="66"/>
        <v>12</v>
      </c>
      <c r="AE80" s="32">
        <f t="shared" si="67"/>
        <v>84</v>
      </c>
      <c r="AF80" s="32">
        <v>12</v>
      </c>
      <c r="AG80" s="32">
        <v>84</v>
      </c>
      <c r="AH80" s="10">
        <f t="shared" si="65"/>
        <v>0.14285714285714285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33" t="s">
        <v>136</v>
      </c>
      <c r="B81" s="33" t="s">
        <v>37</v>
      </c>
      <c r="C81" s="32"/>
      <c r="D81" s="32"/>
      <c r="E81" s="32"/>
      <c r="F81" s="32"/>
      <c r="G81" s="34">
        <v>0.09</v>
      </c>
      <c r="H81" s="32">
        <v>180</v>
      </c>
      <c r="I81" s="32" t="s">
        <v>35</v>
      </c>
      <c r="J81" s="32"/>
      <c r="K81" s="32"/>
      <c r="L81" s="32"/>
      <c r="M81" s="32"/>
      <c r="N81" s="32"/>
      <c r="O81" s="32">
        <v>0</v>
      </c>
      <c r="P81" s="35">
        <f>14*30</f>
        <v>420</v>
      </c>
      <c r="Q81" s="36">
        <f t="shared" si="62"/>
        <v>420</v>
      </c>
      <c r="R81" s="35"/>
      <c r="S81" s="32"/>
      <c r="T81" s="32">
        <v>0</v>
      </c>
      <c r="U81" s="32">
        <v>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33" t="s">
        <v>137</v>
      </c>
      <c r="AB81" s="32">
        <f t="shared" si="56"/>
        <v>37.799999999999997</v>
      </c>
      <c r="AC81" s="34">
        <v>30</v>
      </c>
      <c r="AD81" s="37">
        <f t="shared" si="66"/>
        <v>14</v>
      </c>
      <c r="AE81" s="32">
        <f t="shared" si="67"/>
        <v>37.799999999999997</v>
      </c>
      <c r="AF81" s="32">
        <v>14</v>
      </c>
      <c r="AG81" s="32">
        <v>126</v>
      </c>
      <c r="AH81" s="10">
        <f t="shared" si="65"/>
        <v>0.1111111111111111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0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0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0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0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0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0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0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0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0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0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0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0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0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0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0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0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0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0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0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0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0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0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0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0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0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0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0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0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0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0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0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0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0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0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0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0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0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0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0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0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0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0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0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0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0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0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0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0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0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0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0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0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0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0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0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0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0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0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0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0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0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0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0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0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0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0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0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0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0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0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0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0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0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0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0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0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0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0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0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0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0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0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0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0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0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0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0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0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0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0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0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0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0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0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0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0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0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0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0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0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0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0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0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0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0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0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0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0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0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0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0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0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0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0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0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0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0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0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0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0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0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0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0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0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0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0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0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0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0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0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0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0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0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0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0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0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0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0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0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0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0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0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0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0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0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0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0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0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0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0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0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0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0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0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0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0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0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0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0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0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0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0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0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0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0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0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0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0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0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0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0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0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0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0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0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0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0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0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0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0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0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0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0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0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0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0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0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0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0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0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0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0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0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0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0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0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0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0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0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0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0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0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0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0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0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0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0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0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0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0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0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0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0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0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0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0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0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0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0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0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0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0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0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0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0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0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0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0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0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0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0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0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0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0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0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0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0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0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0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0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0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0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0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0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0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0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0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0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0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0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0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0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0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0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0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0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0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0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0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0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0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0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0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0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0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0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0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0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0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0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0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0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0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0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0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0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0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0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0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0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0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0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0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0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0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0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0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0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0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0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0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0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0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0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0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0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0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0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0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0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0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0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0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0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0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0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0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0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0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0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0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0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0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0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0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0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0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0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0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0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0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0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0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0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0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0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0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0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0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0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0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0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0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0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0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0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0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0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0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0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0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0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0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0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0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0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0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0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0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0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0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0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0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0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0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0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0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0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0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0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0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0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0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0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0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0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0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0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0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0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0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0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0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0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0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0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0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0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0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0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0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0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0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0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0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0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0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0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0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0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0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0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0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0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0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0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0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0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0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0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0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0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0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0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0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0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0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0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0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0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0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0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0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0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0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0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H80" xr:uid="{CC849941-D92D-4C2E-B7CE-400B4C7D0A6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2024-12-12T08:29:45Z</dcterms:created>
  <dcterms:modified xsi:type="dcterms:W3CDTF">2024-12-13T11:23:24Z</dcterms:modified>
</cp:coreProperties>
</file>