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177B8C9D-1228-4C5A-B956-1BEC0554A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AE78" i="1" s="1"/>
  <c r="AI78" i="1" l="1"/>
  <c r="R78" i="1"/>
  <c r="AF78" i="1"/>
  <c r="AC78" i="1"/>
  <c r="E21" i="1"/>
  <c r="AE77" i="1"/>
  <c r="AI77" i="1" s="1"/>
  <c r="AC77" i="1"/>
  <c r="R77" i="1"/>
  <c r="AE76" i="1"/>
  <c r="AF76" i="1" s="1"/>
  <c r="AC76" i="1"/>
  <c r="R76" i="1"/>
  <c r="AF77" i="1" l="1"/>
  <c r="AI76" i="1"/>
  <c r="AH75" i="1" l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0" i="1"/>
  <c r="AG50" i="1"/>
  <c r="AH49" i="1"/>
  <c r="AG49" i="1"/>
  <c r="AH47" i="1"/>
  <c r="AG47" i="1"/>
  <c r="AH46" i="1"/>
  <c r="AG46" i="1"/>
  <c r="AH45" i="1"/>
  <c r="AG45" i="1"/>
  <c r="AH43" i="1"/>
  <c r="AG43" i="1"/>
  <c r="AH42" i="1"/>
  <c r="AG42" i="1"/>
  <c r="AH41" i="1"/>
  <c r="AG41" i="1"/>
  <c r="AH40" i="1"/>
  <c r="AG40" i="1"/>
  <c r="AH38" i="1"/>
  <c r="AG38" i="1"/>
  <c r="AH37" i="1"/>
  <c r="AG37" i="1"/>
  <c r="AH36" i="1"/>
  <c r="AG36" i="1"/>
  <c r="AH34" i="1"/>
  <c r="AG34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29" i="1" l="1"/>
  <c r="AE43" i="1"/>
  <c r="AE53" i="1"/>
  <c r="AE57" i="1"/>
  <c r="AE71" i="1"/>
  <c r="AC20" i="1"/>
  <c r="AC33" i="1"/>
  <c r="AC35" i="1"/>
  <c r="AC37" i="1"/>
  <c r="AC39" i="1"/>
  <c r="AC44" i="1"/>
  <c r="AC48" i="1"/>
  <c r="AC59" i="1"/>
  <c r="AC64" i="1"/>
  <c r="O7" i="1"/>
  <c r="AE7" i="1" s="1"/>
  <c r="O8" i="1"/>
  <c r="AE8" i="1" s="1"/>
  <c r="O9" i="1"/>
  <c r="AE9" i="1" s="1"/>
  <c r="O10" i="1"/>
  <c r="Q10" i="1" s="1"/>
  <c r="AE10" i="1" s="1"/>
  <c r="O11" i="1"/>
  <c r="Q11" i="1" s="1"/>
  <c r="AE11" i="1" s="1"/>
  <c r="O12" i="1"/>
  <c r="AE12" i="1" s="1"/>
  <c r="O13" i="1"/>
  <c r="AE13" i="1" s="1"/>
  <c r="O14" i="1"/>
  <c r="AE14" i="1" s="1"/>
  <c r="O15" i="1"/>
  <c r="AE15" i="1" s="1"/>
  <c r="O16" i="1"/>
  <c r="AE16" i="1" s="1"/>
  <c r="O17" i="1"/>
  <c r="AE17" i="1" s="1"/>
  <c r="O18" i="1"/>
  <c r="AE18" i="1" s="1"/>
  <c r="O19" i="1"/>
  <c r="AE19" i="1" s="1"/>
  <c r="O20" i="1"/>
  <c r="O21" i="1"/>
  <c r="Q21" i="1" s="1"/>
  <c r="AC21" i="1" s="1"/>
  <c r="O22" i="1"/>
  <c r="Q22" i="1" s="1"/>
  <c r="AE22" i="1" s="1"/>
  <c r="O23" i="1"/>
  <c r="Q23" i="1" s="1"/>
  <c r="AE23" i="1" s="1"/>
  <c r="O24" i="1"/>
  <c r="Q24" i="1" s="1"/>
  <c r="AE24" i="1" s="1"/>
  <c r="O25" i="1"/>
  <c r="Q25" i="1" s="1"/>
  <c r="AC25" i="1" s="1"/>
  <c r="O26" i="1"/>
  <c r="AE26" i="1" s="1"/>
  <c r="O27" i="1"/>
  <c r="Q27" i="1" s="1"/>
  <c r="AE27" i="1" s="1"/>
  <c r="O28" i="1"/>
  <c r="AE28" i="1" s="1"/>
  <c r="O29" i="1"/>
  <c r="AC29" i="1" s="1"/>
  <c r="O30" i="1"/>
  <c r="AE30" i="1" s="1"/>
  <c r="O31" i="1"/>
  <c r="AE31" i="1" s="1"/>
  <c r="O32" i="1"/>
  <c r="AE32" i="1" s="1"/>
  <c r="O33" i="1"/>
  <c r="O34" i="1"/>
  <c r="AE34" i="1" s="1"/>
  <c r="O35" i="1"/>
  <c r="O36" i="1"/>
  <c r="Q36" i="1" s="1"/>
  <c r="AE36" i="1" s="1"/>
  <c r="O37" i="1"/>
  <c r="O38" i="1"/>
  <c r="Q38" i="1" s="1"/>
  <c r="AE38" i="1" s="1"/>
  <c r="O39" i="1"/>
  <c r="O40" i="1"/>
  <c r="AE40" i="1" s="1"/>
  <c r="O41" i="1"/>
  <c r="AE41" i="1" s="1"/>
  <c r="O42" i="1"/>
  <c r="AE42" i="1" s="1"/>
  <c r="O43" i="1"/>
  <c r="AC43" i="1" s="1"/>
  <c r="O44" i="1"/>
  <c r="O45" i="1"/>
  <c r="Q45" i="1" s="1"/>
  <c r="AE45" i="1" s="1"/>
  <c r="O46" i="1"/>
  <c r="Q46" i="1" s="1"/>
  <c r="AE46" i="1" s="1"/>
  <c r="O47" i="1"/>
  <c r="AE47" i="1" s="1"/>
  <c r="O48" i="1"/>
  <c r="O49" i="1"/>
  <c r="AC49" i="1" s="1"/>
  <c r="O50" i="1"/>
  <c r="Q50" i="1" s="1"/>
  <c r="AE50" i="1" s="1"/>
  <c r="O51" i="1"/>
  <c r="O52" i="1"/>
  <c r="AE52" i="1" s="1"/>
  <c r="O53" i="1"/>
  <c r="AC53" i="1" s="1"/>
  <c r="O54" i="1"/>
  <c r="AE54" i="1" s="1"/>
  <c r="O55" i="1"/>
  <c r="AE55" i="1" s="1"/>
  <c r="O56" i="1"/>
  <c r="AE56" i="1" s="1"/>
  <c r="O57" i="1"/>
  <c r="AC57" i="1" s="1"/>
  <c r="O58" i="1"/>
  <c r="AE58" i="1" s="1"/>
  <c r="O59" i="1"/>
  <c r="O60" i="1"/>
  <c r="AE60" i="1" s="1"/>
  <c r="O61" i="1"/>
  <c r="Q61" i="1" s="1"/>
  <c r="AE61" i="1" s="1"/>
  <c r="O62" i="1"/>
  <c r="AE62" i="1" s="1"/>
  <c r="O63" i="1"/>
  <c r="Q63" i="1" s="1"/>
  <c r="AE63" i="1" s="1"/>
  <c r="O64" i="1"/>
  <c r="O65" i="1"/>
  <c r="O66" i="1"/>
  <c r="Q66" i="1" s="1"/>
  <c r="AE66" i="1" s="1"/>
  <c r="O67" i="1"/>
  <c r="Q67" i="1" s="1"/>
  <c r="AC67" i="1" s="1"/>
  <c r="O68" i="1"/>
  <c r="Q68" i="1" s="1"/>
  <c r="AE68" i="1" s="1"/>
  <c r="O69" i="1"/>
  <c r="AE69" i="1" s="1"/>
  <c r="O70" i="1"/>
  <c r="Q70" i="1" s="1"/>
  <c r="AE70" i="1" s="1"/>
  <c r="O71" i="1"/>
  <c r="AC71" i="1" s="1"/>
  <c r="O72" i="1"/>
  <c r="Q72" i="1" s="1"/>
  <c r="AE72" i="1" s="1"/>
  <c r="O73" i="1"/>
  <c r="Q73" i="1" s="1"/>
  <c r="AE73" i="1" s="1"/>
  <c r="O74" i="1"/>
  <c r="AE74" i="1" s="1"/>
  <c r="O75" i="1"/>
  <c r="Q75" i="1" s="1"/>
  <c r="AC75" i="1" s="1"/>
  <c r="O6" i="1"/>
  <c r="AC6" i="1" s="1"/>
  <c r="AE6" i="1" l="1"/>
  <c r="AF6" i="1" s="1"/>
  <c r="Q65" i="1"/>
  <c r="AE65" i="1" s="1"/>
  <c r="R6" i="1"/>
  <c r="U6" i="1" s="1"/>
  <c r="AE75" i="1"/>
  <c r="AF75" i="1" s="1"/>
  <c r="AE67" i="1"/>
  <c r="AF67" i="1" s="1"/>
  <c r="AE25" i="1"/>
  <c r="AF25" i="1" s="1"/>
  <c r="AE49" i="1"/>
  <c r="AF49" i="1" s="1"/>
  <c r="AE21" i="1"/>
  <c r="AF21" i="1" s="1"/>
  <c r="AI62" i="1"/>
  <c r="R62" i="1"/>
  <c r="U62" i="1" s="1"/>
  <c r="AF62" i="1"/>
  <c r="AF60" i="1"/>
  <c r="AI60" i="1"/>
  <c r="R60" i="1"/>
  <c r="U60" i="1" s="1"/>
  <c r="R46" i="1"/>
  <c r="U46" i="1" s="1"/>
  <c r="AF46" i="1"/>
  <c r="AI46" i="1"/>
  <c r="R38" i="1"/>
  <c r="U38" i="1" s="1"/>
  <c r="AF38" i="1"/>
  <c r="AI38" i="1"/>
  <c r="AI36" i="1"/>
  <c r="R36" i="1"/>
  <c r="U36" i="1" s="1"/>
  <c r="AF36" i="1"/>
  <c r="R34" i="1"/>
  <c r="U34" i="1" s="1"/>
  <c r="AF34" i="1"/>
  <c r="AI34" i="1"/>
  <c r="AF18" i="1"/>
  <c r="AI18" i="1"/>
  <c r="R18" i="1"/>
  <c r="U18" i="1" s="1"/>
  <c r="AF16" i="1"/>
  <c r="AI16" i="1"/>
  <c r="R16" i="1"/>
  <c r="U16" i="1" s="1"/>
  <c r="AF14" i="1"/>
  <c r="AI14" i="1"/>
  <c r="R14" i="1"/>
  <c r="U14" i="1" s="1"/>
  <c r="AF12" i="1"/>
  <c r="AI12" i="1"/>
  <c r="R12" i="1"/>
  <c r="U12" i="1" s="1"/>
  <c r="AF10" i="1"/>
  <c r="AI10" i="1"/>
  <c r="R10" i="1"/>
  <c r="U10" i="1" s="1"/>
  <c r="AF8" i="1"/>
  <c r="AI8" i="1"/>
  <c r="R8" i="1"/>
  <c r="U8" i="1" s="1"/>
  <c r="R73" i="1"/>
  <c r="U73" i="1" s="1"/>
  <c r="AF73" i="1"/>
  <c r="AI73" i="1"/>
  <c r="AF69" i="1"/>
  <c r="AI69" i="1"/>
  <c r="R69" i="1"/>
  <c r="U69" i="1" s="1"/>
  <c r="AI55" i="1"/>
  <c r="R55" i="1"/>
  <c r="U55" i="1" s="1"/>
  <c r="AF55" i="1"/>
  <c r="R51" i="1"/>
  <c r="U51" i="1" s="1"/>
  <c r="R47" i="1"/>
  <c r="U47" i="1" s="1"/>
  <c r="AF47" i="1"/>
  <c r="AI47" i="1"/>
  <c r="AI45" i="1"/>
  <c r="R45" i="1"/>
  <c r="U45" i="1" s="1"/>
  <c r="AF45" i="1"/>
  <c r="AF41" i="1"/>
  <c r="AI41" i="1"/>
  <c r="R41" i="1"/>
  <c r="U41" i="1" s="1"/>
  <c r="AF31" i="1"/>
  <c r="AI31" i="1"/>
  <c r="R31" i="1"/>
  <c r="U31" i="1" s="1"/>
  <c r="AI27" i="1"/>
  <c r="AF27" i="1"/>
  <c r="R27" i="1"/>
  <c r="U27" i="1" s="1"/>
  <c r="AF23" i="1"/>
  <c r="R23" i="1"/>
  <c r="U23" i="1" s="1"/>
  <c r="AI23" i="1"/>
  <c r="R19" i="1"/>
  <c r="U19" i="1" s="1"/>
  <c r="AF19" i="1"/>
  <c r="AI19" i="1"/>
  <c r="R17" i="1"/>
  <c r="U17" i="1" s="1"/>
  <c r="AF17" i="1"/>
  <c r="AI17" i="1"/>
  <c r="R15" i="1"/>
  <c r="U15" i="1" s="1"/>
  <c r="AF15" i="1"/>
  <c r="AI15" i="1"/>
  <c r="R13" i="1"/>
  <c r="U13" i="1" s="1"/>
  <c r="AF13" i="1"/>
  <c r="AI13" i="1"/>
  <c r="R11" i="1"/>
  <c r="U11" i="1" s="1"/>
  <c r="AF11" i="1"/>
  <c r="AI11" i="1"/>
  <c r="R9" i="1"/>
  <c r="U9" i="1" s="1"/>
  <c r="AF9" i="1"/>
  <c r="AI9" i="1"/>
  <c r="R7" i="1"/>
  <c r="AF7" i="1"/>
  <c r="AI7" i="1"/>
  <c r="R74" i="1"/>
  <c r="U74" i="1" s="1"/>
  <c r="AF74" i="1"/>
  <c r="AI74" i="1"/>
  <c r="AF72" i="1"/>
  <c r="AI72" i="1"/>
  <c r="R72" i="1"/>
  <c r="U72" i="1" s="1"/>
  <c r="AF70" i="1"/>
  <c r="R70" i="1"/>
  <c r="U70" i="1" s="1"/>
  <c r="AI70" i="1"/>
  <c r="AF68" i="1"/>
  <c r="AI68" i="1"/>
  <c r="R68" i="1"/>
  <c r="U68" i="1" s="1"/>
  <c r="AF66" i="1"/>
  <c r="R66" i="1"/>
  <c r="U66" i="1" s="1"/>
  <c r="AI66" i="1"/>
  <c r="R58" i="1"/>
  <c r="U58" i="1" s="1"/>
  <c r="AF58" i="1"/>
  <c r="AI58" i="1"/>
  <c r="R56" i="1"/>
  <c r="U56" i="1" s="1"/>
  <c r="AF56" i="1"/>
  <c r="AI56" i="1"/>
  <c r="R54" i="1"/>
  <c r="U54" i="1" s="1"/>
  <c r="AF54" i="1"/>
  <c r="AI54" i="1"/>
  <c r="R52" i="1"/>
  <c r="U52" i="1" s="1"/>
  <c r="AF52" i="1"/>
  <c r="AI52" i="1"/>
  <c r="R50" i="1"/>
  <c r="U50" i="1" s="1"/>
  <c r="AF50" i="1"/>
  <c r="AI50" i="1"/>
  <c r="R42" i="1"/>
  <c r="U42" i="1" s="1"/>
  <c r="AF42" i="1"/>
  <c r="AI42" i="1"/>
  <c r="R40" i="1"/>
  <c r="U40" i="1" s="1"/>
  <c r="AF40" i="1"/>
  <c r="AI40" i="1"/>
  <c r="R32" i="1"/>
  <c r="U32" i="1" s="1"/>
  <c r="AF32" i="1"/>
  <c r="AI32" i="1"/>
  <c r="R30" i="1"/>
  <c r="U30" i="1" s="1"/>
  <c r="AF30" i="1"/>
  <c r="AI30" i="1"/>
  <c r="R28" i="1"/>
  <c r="U28" i="1" s="1"/>
  <c r="AF28" i="1"/>
  <c r="AI28" i="1"/>
  <c r="R26" i="1"/>
  <c r="U26" i="1" s="1"/>
  <c r="AF26" i="1"/>
  <c r="AI26" i="1"/>
  <c r="R24" i="1"/>
  <c r="U24" i="1" s="1"/>
  <c r="AF24" i="1"/>
  <c r="AI24" i="1"/>
  <c r="R22" i="1"/>
  <c r="U22" i="1" s="1"/>
  <c r="AF22" i="1"/>
  <c r="AI22" i="1"/>
  <c r="AC74" i="1"/>
  <c r="AC72" i="1"/>
  <c r="AC70" i="1"/>
  <c r="AC68" i="1"/>
  <c r="AC66" i="1"/>
  <c r="AC62" i="1"/>
  <c r="AC60" i="1"/>
  <c r="AC58" i="1"/>
  <c r="AC56" i="1"/>
  <c r="AC54" i="1"/>
  <c r="AC52" i="1"/>
  <c r="AC50" i="1"/>
  <c r="AC46" i="1"/>
  <c r="AC42" i="1"/>
  <c r="AC40" i="1"/>
  <c r="AC38" i="1"/>
  <c r="AC36" i="1"/>
  <c r="AC34" i="1"/>
  <c r="AC32" i="1"/>
  <c r="AC30" i="1"/>
  <c r="AC28" i="1"/>
  <c r="AC26" i="1"/>
  <c r="AC24" i="1"/>
  <c r="AC22" i="1"/>
  <c r="AC18" i="1"/>
  <c r="AC16" i="1"/>
  <c r="AC14" i="1"/>
  <c r="AC12" i="1"/>
  <c r="AC10" i="1"/>
  <c r="AC8" i="1"/>
  <c r="R71" i="1"/>
  <c r="U71" i="1" s="1"/>
  <c r="AF71" i="1"/>
  <c r="AI71" i="1"/>
  <c r="AI67" i="1"/>
  <c r="R57" i="1"/>
  <c r="U57" i="1" s="1"/>
  <c r="AF57" i="1"/>
  <c r="AI57" i="1"/>
  <c r="AF53" i="1"/>
  <c r="AI53" i="1"/>
  <c r="R53" i="1"/>
  <c r="U53" i="1" s="1"/>
  <c r="AF43" i="1"/>
  <c r="AI43" i="1"/>
  <c r="R43" i="1"/>
  <c r="U43" i="1" s="1"/>
  <c r="R29" i="1"/>
  <c r="U29" i="1" s="1"/>
  <c r="AF29" i="1"/>
  <c r="AI29" i="1"/>
  <c r="R21" i="1"/>
  <c r="U21" i="1" s="1"/>
  <c r="R63" i="1"/>
  <c r="U63" i="1" s="1"/>
  <c r="AF63" i="1"/>
  <c r="AI63" i="1"/>
  <c r="R61" i="1"/>
  <c r="U61" i="1" s="1"/>
  <c r="AF61" i="1"/>
  <c r="AI61" i="1"/>
  <c r="AC73" i="1"/>
  <c r="AC69" i="1"/>
  <c r="AC63" i="1"/>
  <c r="AC61" i="1"/>
  <c r="AC55" i="1"/>
  <c r="AC51" i="1"/>
  <c r="AC47" i="1"/>
  <c r="AC45" i="1"/>
  <c r="AC41" i="1"/>
  <c r="AC31" i="1"/>
  <c r="AC27" i="1"/>
  <c r="AC23" i="1"/>
  <c r="AC19" i="1"/>
  <c r="AC17" i="1"/>
  <c r="AC15" i="1"/>
  <c r="AC13" i="1"/>
  <c r="AC11" i="1"/>
  <c r="AC9" i="1"/>
  <c r="AC7" i="1"/>
  <c r="V75" i="1"/>
  <c r="V73" i="1"/>
  <c r="V71" i="1"/>
  <c r="V69" i="1"/>
  <c r="V68" i="1"/>
  <c r="V66" i="1"/>
  <c r="V65" i="1"/>
  <c r="V63" i="1"/>
  <c r="V61" i="1"/>
  <c r="U59" i="1"/>
  <c r="V59" i="1"/>
  <c r="V57" i="1"/>
  <c r="V55" i="1"/>
  <c r="V53" i="1"/>
  <c r="V51" i="1"/>
  <c r="V49" i="1"/>
  <c r="V46" i="1"/>
  <c r="V43" i="1"/>
  <c r="V41" i="1"/>
  <c r="U39" i="1"/>
  <c r="V39" i="1"/>
  <c r="U37" i="1"/>
  <c r="V37" i="1"/>
  <c r="U35" i="1"/>
  <c r="V35" i="1"/>
  <c r="U33" i="1"/>
  <c r="V33" i="1"/>
  <c r="V31" i="1"/>
  <c r="V29" i="1"/>
  <c r="V27" i="1"/>
  <c r="V25" i="1"/>
  <c r="V23" i="1"/>
  <c r="V21" i="1"/>
  <c r="U20" i="1"/>
  <c r="V20" i="1"/>
  <c r="V18" i="1"/>
  <c r="V16" i="1"/>
  <c r="V14" i="1"/>
  <c r="V12" i="1"/>
  <c r="V10" i="1"/>
  <c r="V8" i="1"/>
  <c r="V6" i="1"/>
  <c r="V74" i="1"/>
  <c r="V72" i="1"/>
  <c r="V70" i="1"/>
  <c r="V67" i="1"/>
  <c r="U64" i="1"/>
  <c r="V64" i="1"/>
  <c r="V62" i="1"/>
  <c r="V60" i="1"/>
  <c r="V58" i="1"/>
  <c r="V56" i="1"/>
  <c r="V54" i="1"/>
  <c r="V52" i="1"/>
  <c r="V50" i="1"/>
  <c r="U48" i="1"/>
  <c r="V48" i="1"/>
  <c r="V47" i="1"/>
  <c r="V45" i="1"/>
  <c r="U44" i="1"/>
  <c r="V44" i="1"/>
  <c r="V42" i="1"/>
  <c r="V40" i="1"/>
  <c r="V38" i="1"/>
  <c r="V36" i="1"/>
  <c r="V34" i="1"/>
  <c r="V32" i="1"/>
  <c r="V30" i="1"/>
  <c r="V28" i="1"/>
  <c r="V26" i="1"/>
  <c r="V24" i="1"/>
  <c r="V22" i="1"/>
  <c r="V19" i="1"/>
  <c r="V17" i="1"/>
  <c r="V15" i="1"/>
  <c r="V13" i="1"/>
  <c r="V11" i="1"/>
  <c r="V9" i="1"/>
  <c r="V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I49" i="1" l="1"/>
  <c r="R49" i="1"/>
  <c r="U49" i="1" s="1"/>
  <c r="AF65" i="1"/>
  <c r="AF5" i="1" s="1"/>
  <c r="R65" i="1"/>
  <c r="U65" i="1" s="1"/>
  <c r="AI65" i="1"/>
  <c r="Q5" i="1"/>
  <c r="AC65" i="1"/>
  <c r="AC5" i="1" s="1"/>
  <c r="AI6" i="1"/>
  <c r="R67" i="1"/>
  <c r="U67" i="1" s="1"/>
  <c r="AI21" i="1"/>
  <c r="AI25" i="1"/>
  <c r="R75" i="1"/>
  <c r="U75" i="1" s="1"/>
  <c r="AE5" i="1"/>
  <c r="R25" i="1"/>
  <c r="U25" i="1" s="1"/>
  <c r="AI75" i="1"/>
  <c r="U7" i="1"/>
  <c r="K5" i="1"/>
  <c r="R5" i="1" l="1"/>
  <c r="AI5" i="1"/>
</calcChain>
</file>

<file path=xl/sharedStrings.xml><?xml version="1.0" encoding="utf-8"?>
<sst xmlns="http://schemas.openxmlformats.org/spreadsheetml/2006/main" count="339" uniqueCount="140">
  <si>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</si>
  <si>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</si>
  <si>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</si>
  <si>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</si>
  <si>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</si>
  <si>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</si>
  <si>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</si>
  <si>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</si>
  <si>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</si>
  <si>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</si>
  <si>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</si>
  <si>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</si>
  <si>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</si>
  <si>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</si>
  <si>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</si>
  <si>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</si>
  <si>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</si>
  <si>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</si>
  <si>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</si>
  <si>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</si>
  <si>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</si>
  <si>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</si>
  <si>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</si>
  <si>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</si>
  <si>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</si>
  <si>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</si>
  <si>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</si>
  <si>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</si>
  <si>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</si>
  <si>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</si>
  <si>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</si>
  <si>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</si>
  <si>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</si>
  <si>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кг</t>
  </si>
  <si>
    <t>не в матрице</t>
  </si>
  <si>
    <t>Вареники замороженные постные Благолепные с картофелем и луком классическая форма, ВЕС,  ПОКОМ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</si>
  <si>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</si>
  <si>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</si>
  <si>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</si>
  <si>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</si>
  <si>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</si>
  <si>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</si>
  <si>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</si>
  <si>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</si>
  <si>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</si>
  <si>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</si>
  <si>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</si>
  <si>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</si>
  <si>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</si>
  <si>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</si>
  <si>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нужно увеличить продажу / новинка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</si>
  <si>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</si>
  <si>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</si>
  <si>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</si>
  <si>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</si>
  <si>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</si>
  <si>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</si>
  <si>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</si>
  <si>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</si>
  <si>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</si>
  <si>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</si>
  <si>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</si>
  <si>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</si>
  <si>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</si>
  <si>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</si>
  <si>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</si>
  <si>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</si>
  <si>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</si>
  <si>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</si>
  <si>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</si>
  <si>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</si>
  <si>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</si>
  <si>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</si>
  <si>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сети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</si>
  <si>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</si>
  <si>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</si>
  <si>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</si>
  <si>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</si>
  <si>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нет потребности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</si>
  <si>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</si>
  <si>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</si>
  <si>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</si>
  <si>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</si>
  <si>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</si>
  <si>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</si>
  <si>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</si>
  <si>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</si>
  <si>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</si>
  <si>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</si>
  <si>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</si>
  <si>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</si>
  <si>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</si>
  <si>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</si>
  <si>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</si>
  <si>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22,11,24 филиал обнулил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</si>
  <si>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</si>
  <si>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</si>
  <si>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</si>
  <si>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</si>
  <si>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</si>
  <si>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</si>
  <si>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</si>
  <si>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</si>
  <si>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</si>
  <si>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</si>
  <si>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</si>
  <si>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</si>
  <si>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</si>
  <si>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</si>
  <si>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</si>
  <si>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</si>
  <si>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</si>
  <si>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</si>
  <si>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</si>
  <si>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</si>
  <si>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</si>
  <si>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</si>
  <si>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</si>
  <si>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</si>
  <si>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</si>
  <si>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</si>
  <si>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</si>
  <si>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</si>
  <si>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</si>
  <si>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</si>
  <si>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</si>
  <si>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</si>
  <si>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</si>
  <si>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</si>
  <si>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</si>
  <si>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</si>
  <si>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</si>
  <si>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нет места на складе</t>
  </si>
  <si>
    <t>слабая реализация</t>
  </si>
  <si>
    <t>Для сетевого канала сбыта (Спар, Матрёшка)</t>
  </si>
  <si>
    <t>Снеки «Хот-догстер» Фикс.вес 0,09 ТМ «Горячая штучка»</t>
  </si>
  <si>
    <t>новинка, SU003632</t>
  </si>
  <si>
    <t>ротация на новинку</t>
  </si>
  <si>
    <t>13,12,24 филиал обнулил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</si>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</sst>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4" borderId="1" xfId="1" applyNumberFormat="1" applyFont="1" applyFill="1"/>
    <xf numFmtId="164" fontId="2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2" fontId="1" fillId="8" borderId="1" xfId="1" applyNumberFormat="1" applyFill="1"/>
    <xf numFmtId="164" fontId="1" fillId="8" borderId="3" xfId="1" applyNumberFormat="1" applyFill="1" applyBorder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8" fillId="7" borderId="1" xfId="1" applyNumberFormat="1" applyFon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  <xf numFmtId="164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  <cell r="AD4" t="str">
            <v>08,12,</v>
          </cell>
        </row>
        <row r="5">
          <cell r="E5">
            <v>13750.3</v>
          </cell>
          <cell r="F5">
            <v>15582.3</v>
          </cell>
          <cell r="J5">
            <v>15766.399999999998</v>
          </cell>
          <cell r="K5">
            <v>-2016.1</v>
          </cell>
          <cell r="L5">
            <v>0</v>
          </cell>
          <cell r="M5">
            <v>0</v>
          </cell>
          <cell r="N5">
            <v>11252.4</v>
          </cell>
          <cell r="O5">
            <v>2750.0600000000009</v>
          </cell>
          <cell r="P5">
            <v>16079.479999999998</v>
          </cell>
          <cell r="Q5">
            <v>16598.599999999999</v>
          </cell>
          <cell r="R5">
            <v>0</v>
          </cell>
          <cell r="T5">
            <v>13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6624.8240000000005</v>
          </cell>
          <cell r="AD5">
            <v>1866</v>
          </cell>
          <cell r="AE5">
            <v>6899.6799999999994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Q7">
            <v>0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F7">
            <v>12</v>
          </cell>
          <cell r="AG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Q8">
            <v>0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P9">
            <v>1545.3999999999999</v>
          </cell>
          <cell r="Q9">
            <v>1512</v>
          </cell>
          <cell r="T9">
            <v>13.703374777975133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463.61999999999995</v>
          </cell>
          <cell r="AC9">
            <v>12</v>
          </cell>
          <cell r="AD9">
            <v>126</v>
          </cell>
          <cell r="AE9">
            <v>453.59999999999997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P10">
            <v>1824</v>
          </cell>
          <cell r="Q10">
            <v>1848</v>
          </cell>
          <cell r="T10">
            <v>14.16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547.19999999999993</v>
          </cell>
          <cell r="AC10">
            <v>12</v>
          </cell>
          <cell r="AD10">
            <v>154</v>
          </cell>
          <cell r="AE10">
            <v>554.4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P11">
            <v>668.60000000000014</v>
          </cell>
          <cell r="Q11">
            <v>672</v>
          </cell>
          <cell r="T11">
            <v>14.03107861060329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200.58000000000004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Q12">
            <v>0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P13">
            <v>197.60000000000002</v>
          </cell>
          <cell r="Q13">
            <v>336</v>
          </cell>
          <cell r="T13">
            <v>16.217948717948719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17.784000000000002</v>
          </cell>
          <cell r="AC13">
            <v>24</v>
          </cell>
          <cell r="AD13">
            <v>14</v>
          </cell>
          <cell r="AE13">
            <v>30.24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P14">
            <v>547.79999999999995</v>
          </cell>
          <cell r="Q14">
            <v>560</v>
          </cell>
          <cell r="T14">
            <v>14.150246305418719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197.20799999999997</v>
          </cell>
          <cell r="AC14">
            <v>10</v>
          </cell>
          <cell r="AD14">
            <v>56</v>
          </cell>
          <cell r="AE14">
            <v>201.6</v>
          </cell>
          <cell r="AF14">
            <v>14</v>
          </cell>
          <cell r="AG14">
            <v>70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Q15">
            <v>0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Q16">
            <v>0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продажу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Q17">
            <v>0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  <cell r="AD17">
            <v>0</v>
          </cell>
          <cell r="AE17">
            <v>0</v>
          </cell>
          <cell r="AF17">
            <v>14</v>
          </cell>
          <cell r="AG17">
            <v>70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P18">
            <v>110.39999999999998</v>
          </cell>
          <cell r="Q18">
            <v>168</v>
          </cell>
          <cell r="T18">
            <v>17.5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27.599999999999994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P19">
            <v>98.399999999999977</v>
          </cell>
          <cell r="Q19">
            <v>168</v>
          </cell>
          <cell r="T19">
            <v>18.636363636363637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24.599999999999994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P20">
            <v>21</v>
          </cell>
          <cell r="Q20">
            <v>42</v>
          </cell>
          <cell r="T20">
            <v>42.5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21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118.4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4.4000000000000057</v>
          </cell>
          <cell r="N23">
            <v>0</v>
          </cell>
          <cell r="O23">
            <v>23.68</v>
          </cell>
          <cell r="P23">
            <v>160.61999999999998</v>
          </cell>
          <cell r="Q23">
            <v>155.4</v>
          </cell>
          <cell r="T23">
            <v>13.779560810810812</v>
          </cell>
          <cell r="U23">
            <v>7.2170608108108114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160.61999999999998</v>
          </cell>
          <cell r="AC23">
            <v>3.7</v>
          </cell>
          <cell r="AD23">
            <v>42</v>
          </cell>
          <cell r="AE23">
            <v>155.4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Q24">
            <v>0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P25">
            <v>75</v>
          </cell>
          <cell r="Q25">
            <v>84</v>
          </cell>
          <cell r="T25">
            <v>14.6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75</v>
          </cell>
          <cell r="AC25">
            <v>3</v>
          </cell>
          <cell r="AD25">
            <v>28</v>
          </cell>
          <cell r="AE25">
            <v>84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P26">
            <v>454.79999999999995</v>
          </cell>
          <cell r="Q26">
            <v>420</v>
          </cell>
          <cell r="T26">
            <v>13.554987212276215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113.69999999999999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P27">
            <v>582</v>
          </cell>
          <cell r="Q27">
            <v>588</v>
          </cell>
          <cell r="T27">
            <v>14.085714285714285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145.5</v>
          </cell>
          <cell r="AC27">
            <v>6</v>
          </cell>
          <cell r="AD27">
            <v>98</v>
          </cell>
          <cell r="AE27">
            <v>147</v>
          </cell>
          <cell r="AF27">
            <v>14</v>
          </cell>
          <cell r="AG27">
            <v>140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P28">
            <v>223</v>
          </cell>
          <cell r="Q28">
            <v>252</v>
          </cell>
          <cell r="T28">
            <v>15.035714285714286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55.75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140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P29">
            <v>723.8</v>
          </cell>
          <cell r="Q29">
            <v>720</v>
          </cell>
          <cell r="T29">
            <v>13.948087431693988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723.8</v>
          </cell>
          <cell r="AC29">
            <v>6</v>
          </cell>
          <cell r="AD29">
            <v>120</v>
          </cell>
          <cell r="AE29">
            <v>720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Q30">
            <v>0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P31">
            <v>362.20000000000005</v>
          </cell>
          <cell r="Q31">
            <v>336</v>
          </cell>
          <cell r="T31">
            <v>13.654353562005278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90.550000000000011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P32">
            <v>99</v>
          </cell>
          <cell r="Q32">
            <v>168</v>
          </cell>
          <cell r="T32">
            <v>16.682926829268293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24.75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Q33">
            <v>0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  <cell r="AD33">
            <v>0</v>
          </cell>
          <cell r="AE33">
            <v>0</v>
          </cell>
          <cell r="AF33">
            <v>14</v>
          </cell>
          <cell r="AG33">
            <v>140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P34">
            <v>511.19999999999993</v>
          </cell>
          <cell r="Q34">
            <v>504</v>
          </cell>
          <cell r="T34">
            <v>13.846153846153847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127.79999999999998</v>
          </cell>
          <cell r="AC34">
            <v>12</v>
          </cell>
          <cell r="AD34">
            <v>42</v>
          </cell>
          <cell r="AE34">
            <v>126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P35">
            <v>96</v>
          </cell>
          <cell r="Q35">
            <v>96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72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P36">
            <v>96</v>
          </cell>
          <cell r="Q36">
            <v>96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72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P37">
            <v>210.2</v>
          </cell>
          <cell r="Q37">
            <v>192</v>
          </cell>
          <cell r="T37">
            <v>13.235294117647058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157.64999999999998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P38">
            <v>64</v>
          </cell>
          <cell r="Q38">
            <v>96</v>
          </cell>
          <cell r="T38">
            <v>15.777777777777779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48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нет потребности</v>
          </cell>
          <cell r="AB39">
            <v>0</v>
          </cell>
          <cell r="AC39">
            <v>16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Q40">
            <v>0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P42">
            <v>248.40000000000003</v>
          </cell>
          <cell r="Q42">
            <v>192</v>
          </cell>
          <cell r="T42">
            <v>12.215189873417721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106.81200000000001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Q43">
            <v>0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P44">
            <v>64</v>
          </cell>
          <cell r="Q44">
            <v>96</v>
          </cell>
          <cell r="T44">
            <v>14.820512820512821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57.6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Q45">
            <v>0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нужно увеличить продажу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P48">
            <v>226</v>
          </cell>
          <cell r="Q48">
            <v>240</v>
          </cell>
          <cell r="T48">
            <v>14.141414141414142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226</v>
          </cell>
          <cell r="AC48">
            <v>5</v>
          </cell>
          <cell r="AD48">
            <v>48</v>
          </cell>
          <cell r="AE48">
            <v>240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Q49">
            <v>0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нужно увеличить продажу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P50">
            <v>184</v>
          </cell>
          <cell r="Q50">
            <v>240</v>
          </cell>
          <cell r="T50">
            <v>17.5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128.79999999999998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Q53">
            <v>0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P54">
            <v>65</v>
          </cell>
          <cell r="Q54">
            <v>120</v>
          </cell>
          <cell r="T54">
            <v>27.432432432432432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45.5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Q55">
            <v>0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Q56">
            <v>0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Q57">
            <v>0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Q58">
            <v>0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Q59">
            <v>0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P60">
            <v>60.800000000000011</v>
          </cell>
          <cell r="Q60">
            <v>96</v>
          </cell>
          <cell r="T60">
            <v>19.285714285714285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54.720000000000013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P61">
            <v>49</v>
          </cell>
          <cell r="Q61">
            <v>96</v>
          </cell>
          <cell r="T61">
            <v>18.9375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44.1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Q64">
            <v>0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  <cell r="AD64">
            <v>0</v>
          </cell>
          <cell r="AE64">
            <v>0</v>
          </cell>
          <cell r="AF64">
            <v>6</v>
          </cell>
          <cell r="AG64">
            <v>72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Q65">
            <v>0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  <cell r="AD65">
            <v>0</v>
          </cell>
          <cell r="AE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P66">
            <v>48</v>
          </cell>
          <cell r="Q66">
            <v>48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9.6000000000000014</v>
          </cell>
          <cell r="AC66">
            <v>8</v>
          </cell>
          <cell r="AD66">
            <v>6</v>
          </cell>
          <cell r="AE66">
            <v>9.6000000000000014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P67">
            <v>702.25999999999976</v>
          </cell>
          <cell r="Q67">
            <v>725.2</v>
          </cell>
          <cell r="T67">
            <v>14.171270718232046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702.25999999999976</v>
          </cell>
          <cell r="AC67">
            <v>3.7</v>
          </cell>
          <cell r="AD67">
            <v>196</v>
          </cell>
          <cell r="AE67">
            <v>725.2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P69">
            <v>632</v>
          </cell>
          <cell r="Q69">
            <v>672</v>
          </cell>
          <cell r="T69">
            <v>14.434782608695652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158</v>
          </cell>
          <cell r="AC69">
            <v>12</v>
          </cell>
          <cell r="AD69">
            <v>56</v>
          </cell>
          <cell r="AE69">
            <v>168</v>
          </cell>
          <cell r="AF69">
            <v>14</v>
          </cell>
          <cell r="AG69">
            <v>70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P71">
            <v>233.60000000000002</v>
          </cell>
          <cell r="Q71">
            <v>168</v>
          </cell>
          <cell r="T71">
            <v>12.815884476534297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70.08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P73">
            <v>212.39999999999998</v>
          </cell>
          <cell r="Q73">
            <v>168</v>
          </cell>
          <cell r="T73">
            <v>13.186813186813186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63.719999999999992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Q75">
            <v>0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P76">
            <v>198.8</v>
          </cell>
          <cell r="Q76">
            <v>224</v>
          </cell>
          <cell r="T76">
            <v>14.926470588235295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95.424000000000007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P77">
            <v>2159.8000000000002</v>
          </cell>
          <cell r="Q77">
            <v>2184</v>
          </cell>
          <cell r="T77">
            <v>16.092436974789916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539.95000000000005</v>
          </cell>
          <cell r="AC77">
            <v>12</v>
          </cell>
          <cell r="AD77">
            <v>182</v>
          </cell>
          <cell r="AE77">
            <v>546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P78">
            <v>1577</v>
          </cell>
          <cell r="Q78">
            <v>1512</v>
          </cell>
          <cell r="T78">
            <v>14.722932651321399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394.25</v>
          </cell>
          <cell r="AC78">
            <v>12</v>
          </cell>
          <cell r="AD78">
            <v>126</v>
          </cell>
          <cell r="AE78">
            <v>378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Q79">
            <v>0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P80">
            <v>531</v>
          </cell>
          <cell r="Q80">
            <v>540</v>
          </cell>
          <cell r="T80">
            <v>14.183673469387756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29,11,24 филиал обнулил</v>
          </cell>
          <cell r="AB80">
            <v>531</v>
          </cell>
          <cell r="AC80">
            <v>5</v>
          </cell>
          <cell r="AD80">
            <v>108</v>
          </cell>
          <cell r="AE80">
            <v>540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P81">
            <v>216.40000000000009</v>
          </cell>
          <cell r="Q81">
            <v>264</v>
          </cell>
          <cell r="T81">
            <v>14.25925925925926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30.296000000000017</v>
          </cell>
          <cell r="AC81">
            <v>22</v>
          </cell>
          <cell r="AD81">
            <v>12</v>
          </cell>
          <cell r="AE81">
            <v>36.96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56.140625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6.5703125" customWidth="1"/>
    <col min="12" max="13" width="0.7109375" customWidth="1"/>
    <col min="14" max="15" width="6.5703125" customWidth="1"/>
    <col min="16" max="18" width="11.140625" customWidth="1"/>
    <col min="19" max="19" width="6.5703125" customWidth="1"/>
    <col min="20" max="20" width="21.28515625" customWidth="1"/>
    <col min="21" max="22" width="5.42578125" customWidth="1"/>
    <col min="23" max="27" width="5.85546875" customWidth="1"/>
    <col min="28" max="28" width="29.42578125" customWidth="1"/>
    <col min="29" max="29" width="6.85546875" customWidth="1"/>
    <col min="30" max="30" width="6.85546875" style="8" customWidth="1"/>
    <col min="31" max="31" width="6.85546875" style="12" customWidth="1"/>
    <col min="32" max="34" width="6.85546875" customWidth="1"/>
    <col min="35" max="35" width="6.85546875" style="12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123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9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124</v>
      </c>
      <c r="Q2" s="16" t="s">
        <v>124</v>
      </c>
      <c r="R2" s="15" t="s">
        <v>125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6" t="s">
        <v>124</v>
      </c>
      <c r="AD2" s="17"/>
      <c r="AE2" s="18"/>
      <c r="AF2" s="15" t="s">
        <v>125</v>
      </c>
      <c r="AG2" s="1"/>
      <c r="AH2" s="1"/>
      <c r="AI2" s="9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14" t="s">
        <v>16</v>
      </c>
      <c r="T3" s="14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3" t="s">
        <v>120</v>
      </c>
      <c r="AH3" s="13" t="s">
        <v>121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9" t="s">
        <v>139</v>
      </c>
      <c r="AF4" s="1"/>
      <c r="AG4" s="1"/>
      <c r="AH4" s="1"/>
      <c r="AI4" s="1" t="s">
        <v>122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11752.800000000001</v>
      </c>
      <c r="F5" s="4">
        <f>SUM(F6:F494)</f>
        <v>15285.3</v>
      </c>
      <c r="G5" s="6"/>
      <c r="H5" s="1"/>
      <c r="I5" s="1"/>
      <c r="J5" s="4">
        <f t="shared" ref="J5:S5" si="0">SUM(J6:J494)</f>
        <v>13310.4</v>
      </c>
      <c r="K5" s="4">
        <f t="shared" si="0"/>
        <v>-1557.6</v>
      </c>
      <c r="L5" s="4">
        <f t="shared" si="0"/>
        <v>0</v>
      </c>
      <c r="M5" s="4">
        <f t="shared" si="0"/>
        <v>0</v>
      </c>
      <c r="N5" s="4">
        <f t="shared" si="0"/>
        <v>16454.599999999999</v>
      </c>
      <c r="O5" s="4">
        <f t="shared" si="0"/>
        <v>2350.5599999999995</v>
      </c>
      <c r="P5" s="4">
        <v>9069.74</v>
      </c>
      <c r="Q5" s="4">
        <f t="shared" si="0"/>
        <v>8994.74</v>
      </c>
      <c r="R5" s="4">
        <f t="shared" si="0"/>
        <v>9121.8000000000011</v>
      </c>
      <c r="S5" s="4">
        <f t="shared" si="0"/>
        <v>100</v>
      </c>
      <c r="T5" s="1"/>
      <c r="U5" s="1"/>
      <c r="V5" s="1"/>
      <c r="W5" s="4">
        <f>SUM(W6:W494)</f>
        <v>2700.0600000000009</v>
      </c>
      <c r="X5" s="4">
        <f>SUM(X6:X494)</f>
        <v>2543.0800000000004</v>
      </c>
      <c r="Y5" s="4">
        <f>SUM(Y6:Y494)</f>
        <v>3064.7599999999993</v>
      </c>
      <c r="Z5" s="4">
        <f>SUM(Z6:Z494)</f>
        <v>1969.8999999999999</v>
      </c>
      <c r="AA5" s="4">
        <f>SUM(AA6:AA494)</f>
        <v>1935.9999999999998</v>
      </c>
      <c r="AB5" s="1"/>
      <c r="AC5" s="4">
        <f>SUM(AC6:AC494)</f>
        <v>4454.6739999999991</v>
      </c>
      <c r="AD5" s="6"/>
      <c r="AE5" s="11">
        <f>SUM(AE6:AE494)</f>
        <v>1214</v>
      </c>
      <c r="AF5" s="4">
        <f>SUM(AF6:AF494)</f>
        <v>4537.5199999999995</v>
      </c>
      <c r="AG5" s="1"/>
      <c r="AH5" s="1"/>
      <c r="AI5" s="11">
        <f>SUM(AI6:AI476)</f>
        <v>12.366483516483513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33</v>
      </c>
      <c r="C6" s="1">
        <v>110</v>
      </c>
      <c r="D6" s="1"/>
      <c r="E6" s="1">
        <v>40</v>
      </c>
      <c r="F6" s="1">
        <v>65</v>
      </c>
      <c r="G6" s="6">
        <v>1</v>
      </c>
      <c r="H6" s="1">
        <v>90</v>
      </c>
      <c r="I6" s="1" t="s">
        <v>36</v>
      </c>
      <c r="J6" s="1">
        <v>40</v>
      </c>
      <c r="K6" s="1">
        <f t="shared" ref="K6:K35" si="1">E6-J6</f>
        <v>0</v>
      </c>
      <c r="L6" s="1"/>
      <c r="M6" s="1"/>
      <c r="N6" s="1">
        <v>0</v>
      </c>
      <c r="O6" s="1">
        <f>E6/5</f>
        <v>8</v>
      </c>
      <c r="P6" s="5">
        <v>47</v>
      </c>
      <c r="Q6" s="5">
        <v>0</v>
      </c>
      <c r="R6" s="38">
        <f t="shared" ref="R6:R19" si="2">AD6*AE6</f>
        <v>0</v>
      </c>
      <c r="S6" s="5">
        <v>0</v>
      </c>
      <c r="T6" s="1" t="s">
        <v>133</v>
      </c>
      <c r="U6" s="1">
        <f>(F6+N6+R6)/O6</f>
        <v>8.125</v>
      </c>
      <c r="V6" s="1">
        <f>(F6+N6)/O6</f>
        <v>8.125</v>
      </c>
      <c r="W6" s="1">
        <v>6</v>
      </c>
      <c r="X6" s="1">
        <v>8</v>
      </c>
      <c r="Y6" s="1">
        <v>12</v>
      </c>
      <c r="Z6" s="1">
        <v>12</v>
      </c>
      <c r="AA6" s="1">
        <v>2</v>
      </c>
      <c r="AB6" s="1" t="s">
        <v>138</v>
      </c>
      <c r="AC6" s="1">
        <f t="shared" ref="AC6:AC37" si="3">Q6*G6</f>
        <v>0</v>
      </c>
      <c r="AD6" s="6">
        <v>5</v>
      </c>
      <c r="AE6" s="39">
        <f t="shared" ref="AE6" si="4">MROUND(Q6,AD6*AG6)/AD6</f>
        <v>0</v>
      </c>
      <c r="AF6" s="40">
        <f t="shared" ref="AF6" si="5">AE6*AD6*G6</f>
        <v>0</v>
      </c>
      <c r="AG6" s="1">
        <f>VLOOKUP(A6,[1]Sheet!$A:$AG,32,0)</f>
        <v>12</v>
      </c>
      <c r="AH6" s="1">
        <f>VLOOKUP(A6,[1]Sheet!$A:$AG,33,0)</f>
        <v>144</v>
      </c>
      <c r="AI6" s="9">
        <f t="shared" ref="AI6:AI19" si="6"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800</v>
      </c>
      <c r="D7" s="1">
        <v>3</v>
      </c>
      <c r="E7" s="1">
        <v>157</v>
      </c>
      <c r="F7" s="1">
        <v>532</v>
      </c>
      <c r="G7" s="6">
        <v>0.3</v>
      </c>
      <c r="H7" s="1">
        <v>180</v>
      </c>
      <c r="I7" s="1" t="s">
        <v>36</v>
      </c>
      <c r="J7" s="1">
        <v>157</v>
      </c>
      <c r="K7" s="1">
        <f t="shared" si="1"/>
        <v>0</v>
      </c>
      <c r="L7" s="1"/>
      <c r="M7" s="1"/>
      <c r="N7" s="1">
        <v>0</v>
      </c>
      <c r="O7" s="1">
        <f t="shared" ref="O7:O66" si="7">E7/5</f>
        <v>31.4</v>
      </c>
      <c r="P7" s="5"/>
      <c r="Q7" s="5"/>
      <c r="R7" s="38">
        <f t="shared" si="2"/>
        <v>0</v>
      </c>
      <c r="S7" s="5"/>
      <c r="T7" s="1"/>
      <c r="U7" s="1">
        <f t="shared" ref="U7:U66" si="8">(F7+N7+R7)/O7</f>
        <v>16.942675159235669</v>
      </c>
      <c r="V7" s="1">
        <f t="shared" ref="V7:V66" si="9">(F7+N7)/O7</f>
        <v>16.942675159235669</v>
      </c>
      <c r="W7" s="1">
        <v>38</v>
      </c>
      <c r="X7" s="1">
        <v>33.799999999999997</v>
      </c>
      <c r="Y7" s="1">
        <v>62.2</v>
      </c>
      <c r="Z7" s="1">
        <v>2.4</v>
      </c>
      <c r="AA7" s="1">
        <v>44.4</v>
      </c>
      <c r="AB7" s="1" t="s">
        <v>39</v>
      </c>
      <c r="AC7" s="1">
        <f t="shared" si="3"/>
        <v>0</v>
      </c>
      <c r="AD7" s="6">
        <v>12</v>
      </c>
      <c r="AE7" s="39">
        <f t="shared" ref="AE7:AE19" si="10">MROUND(Q7,AD7*AG7)/AD7</f>
        <v>0</v>
      </c>
      <c r="AF7" s="40">
        <f t="shared" ref="AF7:AF19" si="11">AE7*AD7*G7</f>
        <v>0</v>
      </c>
      <c r="AG7" s="1">
        <f>VLOOKUP(A7,[1]Sheet!$A:$AG,32,0)</f>
        <v>14</v>
      </c>
      <c r="AH7" s="1">
        <f>VLOOKUP(A7,[1]Sheet!$A:$AG,33,0)</f>
        <v>70</v>
      </c>
      <c r="AI7" s="9">
        <f t="shared" si="6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38</v>
      </c>
      <c r="C8" s="1">
        <v>157</v>
      </c>
      <c r="D8" s="1"/>
      <c r="E8" s="1">
        <v>34</v>
      </c>
      <c r="F8" s="1"/>
      <c r="G8" s="6">
        <v>0.3</v>
      </c>
      <c r="H8" s="1">
        <v>180</v>
      </c>
      <c r="I8" s="1" t="s">
        <v>36</v>
      </c>
      <c r="J8" s="1">
        <v>204</v>
      </c>
      <c r="K8" s="1">
        <f t="shared" si="1"/>
        <v>-170</v>
      </c>
      <c r="L8" s="1"/>
      <c r="M8" s="1"/>
      <c r="N8" s="1">
        <v>1512</v>
      </c>
      <c r="O8" s="1">
        <f t="shared" si="7"/>
        <v>6.8</v>
      </c>
      <c r="P8" s="5"/>
      <c r="Q8" s="5"/>
      <c r="R8" s="38">
        <f t="shared" si="2"/>
        <v>0</v>
      </c>
      <c r="S8" s="5"/>
      <c r="T8" s="1"/>
      <c r="U8" s="1">
        <f t="shared" si="8"/>
        <v>222.35294117647058</v>
      </c>
      <c r="V8" s="1">
        <f t="shared" si="9"/>
        <v>222.35294117647058</v>
      </c>
      <c r="W8" s="1">
        <v>112.6</v>
      </c>
      <c r="X8" s="1">
        <v>20.399999999999999</v>
      </c>
      <c r="Y8" s="1">
        <v>67.400000000000006</v>
      </c>
      <c r="Z8" s="1">
        <v>13</v>
      </c>
      <c r="AA8" s="1">
        <v>32.4</v>
      </c>
      <c r="AB8" s="1" t="s">
        <v>39</v>
      </c>
      <c r="AC8" s="1">
        <f t="shared" si="3"/>
        <v>0</v>
      </c>
      <c r="AD8" s="6">
        <v>12</v>
      </c>
      <c r="AE8" s="39">
        <f t="shared" si="10"/>
        <v>0</v>
      </c>
      <c r="AF8" s="40">
        <f t="shared" si="11"/>
        <v>0</v>
      </c>
      <c r="AG8" s="1">
        <f>VLOOKUP(A8,[1]Sheet!$A:$AG,32,0)</f>
        <v>14</v>
      </c>
      <c r="AH8" s="1">
        <f>VLOOKUP(A8,[1]Sheet!$A:$AG,33,0)</f>
        <v>70</v>
      </c>
      <c r="AI8" s="9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441</v>
      </c>
      <c r="D9" s="1">
        <v>3</v>
      </c>
      <c r="E9" s="1">
        <v>283</v>
      </c>
      <c r="F9" s="1"/>
      <c r="G9" s="6">
        <v>0.3</v>
      </c>
      <c r="H9" s="1">
        <v>180</v>
      </c>
      <c r="I9" s="1" t="s">
        <v>36</v>
      </c>
      <c r="J9" s="1">
        <v>479</v>
      </c>
      <c r="K9" s="1">
        <f t="shared" si="1"/>
        <v>-196</v>
      </c>
      <c r="L9" s="1"/>
      <c r="M9" s="1"/>
      <c r="N9" s="1">
        <v>1848</v>
      </c>
      <c r="O9" s="1">
        <f t="shared" si="7"/>
        <v>56.6</v>
      </c>
      <c r="P9" s="5"/>
      <c r="Q9" s="5"/>
      <c r="R9" s="38">
        <f t="shared" si="2"/>
        <v>0</v>
      </c>
      <c r="S9" s="5"/>
      <c r="T9" s="1"/>
      <c r="U9" s="1">
        <f t="shared" si="8"/>
        <v>32.650176678445227</v>
      </c>
      <c r="V9" s="1">
        <f t="shared" si="9"/>
        <v>32.650176678445227</v>
      </c>
      <c r="W9" s="1">
        <v>150</v>
      </c>
      <c r="X9" s="1">
        <v>30.6</v>
      </c>
      <c r="Y9" s="1">
        <v>134.6</v>
      </c>
      <c r="Z9" s="1">
        <v>44.6</v>
      </c>
      <c r="AA9" s="1">
        <v>67.599999999999994</v>
      </c>
      <c r="AB9" s="1" t="s">
        <v>39</v>
      </c>
      <c r="AC9" s="1">
        <f t="shared" si="3"/>
        <v>0</v>
      </c>
      <c r="AD9" s="6">
        <v>12</v>
      </c>
      <c r="AE9" s="39">
        <f t="shared" si="10"/>
        <v>0</v>
      </c>
      <c r="AF9" s="40">
        <f t="shared" si="11"/>
        <v>0</v>
      </c>
      <c r="AG9" s="1">
        <f>VLOOKUP(A9,[1]Sheet!$A:$AG,32,0)</f>
        <v>14</v>
      </c>
      <c r="AH9" s="1">
        <f>VLOOKUP(A9,[1]Sheet!$A:$AG,33,0)</f>
        <v>70</v>
      </c>
      <c r="AI9" s="9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>
        <v>444</v>
      </c>
      <c r="D10" s="1">
        <v>519</v>
      </c>
      <c r="E10" s="1">
        <v>449</v>
      </c>
      <c r="F10" s="1">
        <v>447</v>
      </c>
      <c r="G10" s="6">
        <v>0.3</v>
      </c>
      <c r="H10" s="1">
        <v>180</v>
      </c>
      <c r="I10" s="1" t="s">
        <v>36</v>
      </c>
      <c r="J10" s="1">
        <v>449</v>
      </c>
      <c r="K10" s="1">
        <f t="shared" si="1"/>
        <v>0</v>
      </c>
      <c r="L10" s="1"/>
      <c r="M10" s="1"/>
      <c r="N10" s="1">
        <v>672</v>
      </c>
      <c r="O10" s="1">
        <f t="shared" si="7"/>
        <v>89.8</v>
      </c>
      <c r="P10" s="5">
        <v>138.20000000000005</v>
      </c>
      <c r="Q10" s="5">
        <f t="shared" ref="Q10:Q11" si="12">14*O10-N10-F10</f>
        <v>138.20000000000005</v>
      </c>
      <c r="R10" s="38">
        <f t="shared" si="2"/>
        <v>168</v>
      </c>
      <c r="S10" s="5"/>
      <c r="T10" s="1"/>
      <c r="U10" s="1">
        <f t="shared" si="8"/>
        <v>14.331848552338531</v>
      </c>
      <c r="V10" s="1">
        <f t="shared" si="9"/>
        <v>12.461024498886415</v>
      </c>
      <c r="W10" s="1">
        <v>109.4</v>
      </c>
      <c r="X10" s="1">
        <v>98</v>
      </c>
      <c r="Y10" s="1">
        <v>113.8</v>
      </c>
      <c r="Z10" s="1">
        <v>35</v>
      </c>
      <c r="AA10" s="1">
        <v>99.8</v>
      </c>
      <c r="AB10" s="1" t="s">
        <v>39</v>
      </c>
      <c r="AC10" s="1">
        <f t="shared" si="3"/>
        <v>41.460000000000015</v>
      </c>
      <c r="AD10" s="6">
        <v>12</v>
      </c>
      <c r="AE10" s="39">
        <f t="shared" si="10"/>
        <v>14</v>
      </c>
      <c r="AF10" s="40">
        <f t="shared" si="11"/>
        <v>50.4</v>
      </c>
      <c r="AG10" s="1">
        <f>VLOOKUP(A10,[1]Sheet!$A:$AG,32,0)</f>
        <v>14</v>
      </c>
      <c r="AH10" s="1">
        <f>VLOOKUP(A10,[1]Sheet!$A:$AG,33,0)</f>
        <v>70</v>
      </c>
      <c r="AI10" s="9">
        <f t="shared" si="6"/>
        <v>0.2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/>
      <c r="D11" s="1">
        <v>843</v>
      </c>
      <c r="E11" s="1">
        <v>679</v>
      </c>
      <c r="F11" s="1">
        <v>161</v>
      </c>
      <c r="G11" s="6">
        <v>0.3</v>
      </c>
      <c r="H11" s="1">
        <v>180</v>
      </c>
      <c r="I11" s="1" t="s">
        <v>36</v>
      </c>
      <c r="J11" s="1">
        <v>898</v>
      </c>
      <c r="K11" s="1">
        <f t="shared" si="1"/>
        <v>-219</v>
      </c>
      <c r="L11" s="1"/>
      <c r="M11" s="1"/>
      <c r="N11" s="1">
        <v>0</v>
      </c>
      <c r="O11" s="1">
        <f t="shared" si="7"/>
        <v>135.80000000000001</v>
      </c>
      <c r="P11" s="5">
        <v>1740.2000000000003</v>
      </c>
      <c r="Q11" s="5">
        <f t="shared" si="12"/>
        <v>1740.2000000000003</v>
      </c>
      <c r="R11" s="38">
        <f t="shared" si="2"/>
        <v>1680</v>
      </c>
      <c r="S11" s="5"/>
      <c r="T11" s="1"/>
      <c r="U11" s="1">
        <f t="shared" si="8"/>
        <v>13.556701030927833</v>
      </c>
      <c r="V11" s="1">
        <f t="shared" si="9"/>
        <v>1.1855670103092784</v>
      </c>
      <c r="W11" s="1">
        <v>32</v>
      </c>
      <c r="X11" s="1">
        <v>131.4</v>
      </c>
      <c r="Y11" s="1">
        <v>74.400000000000006</v>
      </c>
      <c r="Z11" s="1">
        <v>127.4</v>
      </c>
      <c r="AA11" s="1">
        <v>50.4</v>
      </c>
      <c r="AB11" s="1" t="s">
        <v>44</v>
      </c>
      <c r="AC11" s="1">
        <f t="shared" si="3"/>
        <v>522.06000000000006</v>
      </c>
      <c r="AD11" s="6">
        <v>12</v>
      </c>
      <c r="AE11" s="39">
        <f t="shared" si="10"/>
        <v>140</v>
      </c>
      <c r="AF11" s="40">
        <f t="shared" si="11"/>
        <v>504</v>
      </c>
      <c r="AG11" s="1">
        <f>VLOOKUP(A11,[1]Sheet!$A:$AG,32,0)</f>
        <v>14</v>
      </c>
      <c r="AH11" s="1">
        <f>VLOOKUP(A11,[1]Sheet!$A:$AG,33,0)</f>
        <v>70</v>
      </c>
      <c r="AI11" s="9">
        <f t="shared" si="6"/>
        <v>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38</v>
      </c>
      <c r="C12" s="1">
        <v>28</v>
      </c>
      <c r="D12" s="1">
        <v>672</v>
      </c>
      <c r="E12" s="1">
        <v>113</v>
      </c>
      <c r="F12" s="1">
        <v>587</v>
      </c>
      <c r="G12" s="6">
        <v>0.09</v>
      </c>
      <c r="H12" s="1">
        <v>180</v>
      </c>
      <c r="I12" s="1" t="s">
        <v>36</v>
      </c>
      <c r="J12" s="1">
        <v>147</v>
      </c>
      <c r="K12" s="1">
        <f t="shared" si="1"/>
        <v>-34</v>
      </c>
      <c r="L12" s="1"/>
      <c r="M12" s="1"/>
      <c r="N12" s="1">
        <v>336</v>
      </c>
      <c r="O12" s="1">
        <f t="shared" si="7"/>
        <v>22.6</v>
      </c>
      <c r="P12" s="5"/>
      <c r="Q12" s="5"/>
      <c r="R12" s="38">
        <f t="shared" si="2"/>
        <v>0</v>
      </c>
      <c r="S12" s="5"/>
      <c r="T12" s="1"/>
      <c r="U12" s="1">
        <f t="shared" si="8"/>
        <v>40.840707964601769</v>
      </c>
      <c r="V12" s="1">
        <f t="shared" si="9"/>
        <v>40.840707964601769</v>
      </c>
      <c r="W12" s="1">
        <v>62.4</v>
      </c>
      <c r="X12" s="1">
        <v>87</v>
      </c>
      <c r="Y12" s="1">
        <v>53.6</v>
      </c>
      <c r="Z12" s="1">
        <v>43.8</v>
      </c>
      <c r="AA12" s="1">
        <v>27.6</v>
      </c>
      <c r="AB12" s="1" t="s">
        <v>39</v>
      </c>
      <c r="AC12" s="1">
        <f t="shared" si="3"/>
        <v>0</v>
      </c>
      <c r="AD12" s="6">
        <v>24</v>
      </c>
      <c r="AE12" s="39">
        <f t="shared" si="10"/>
        <v>0</v>
      </c>
      <c r="AF12" s="40">
        <f t="shared" si="11"/>
        <v>0</v>
      </c>
      <c r="AG12" s="1">
        <f>VLOOKUP(A12,[1]Sheet!$A:$AG,32,0)</f>
        <v>14</v>
      </c>
      <c r="AH12" s="1">
        <f>VLOOKUP(A12,[1]Sheet!$A:$AG,33,0)</f>
        <v>126</v>
      </c>
      <c r="AI12" s="9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38</v>
      </c>
      <c r="C13" s="1">
        <v>815</v>
      </c>
      <c r="D13" s="1"/>
      <c r="E13" s="1">
        <v>237</v>
      </c>
      <c r="F13" s="1">
        <v>350</v>
      </c>
      <c r="G13" s="6">
        <v>0.36</v>
      </c>
      <c r="H13" s="1">
        <v>180</v>
      </c>
      <c r="I13" s="1" t="s">
        <v>36</v>
      </c>
      <c r="J13" s="1">
        <v>233</v>
      </c>
      <c r="K13" s="1">
        <f t="shared" si="1"/>
        <v>4</v>
      </c>
      <c r="L13" s="1"/>
      <c r="M13" s="1"/>
      <c r="N13" s="1">
        <v>560</v>
      </c>
      <c r="O13" s="1">
        <f t="shared" si="7"/>
        <v>47.4</v>
      </c>
      <c r="P13" s="5"/>
      <c r="Q13" s="5"/>
      <c r="R13" s="38">
        <f t="shared" si="2"/>
        <v>0</v>
      </c>
      <c r="S13" s="5"/>
      <c r="T13" s="1"/>
      <c r="U13" s="1">
        <f t="shared" si="8"/>
        <v>19.19831223628692</v>
      </c>
      <c r="V13" s="1">
        <f t="shared" si="9"/>
        <v>19.19831223628692</v>
      </c>
      <c r="W13" s="1">
        <v>81.2</v>
      </c>
      <c r="X13" s="1">
        <v>33.200000000000003</v>
      </c>
      <c r="Y13" s="1">
        <v>103.8</v>
      </c>
      <c r="Z13" s="1">
        <v>1</v>
      </c>
      <c r="AA13" s="1">
        <v>50.4</v>
      </c>
      <c r="AB13" s="1" t="s">
        <v>39</v>
      </c>
      <c r="AC13" s="1">
        <f t="shared" si="3"/>
        <v>0</v>
      </c>
      <c r="AD13" s="6">
        <v>10</v>
      </c>
      <c r="AE13" s="39">
        <f t="shared" si="10"/>
        <v>0</v>
      </c>
      <c r="AF13" s="40">
        <f t="shared" si="11"/>
        <v>0</v>
      </c>
      <c r="AG13" s="1">
        <f>VLOOKUP(A13,[1]Sheet!$A:$AG,32,0)</f>
        <v>14</v>
      </c>
      <c r="AH13" s="1">
        <f>VLOOKUP(A13,[1]Sheet!$A:$AG,33,0)</f>
        <v>70</v>
      </c>
      <c r="AI13" s="9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38</v>
      </c>
      <c r="C14" s="1">
        <v>110</v>
      </c>
      <c r="D14" s="1"/>
      <c r="E14" s="1">
        <v>17</v>
      </c>
      <c r="F14" s="1">
        <v>91</v>
      </c>
      <c r="G14" s="6">
        <v>0.2</v>
      </c>
      <c r="H14" s="1">
        <v>180</v>
      </c>
      <c r="I14" s="1" t="s">
        <v>36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7"/>
        <v>3.4</v>
      </c>
      <c r="P14" s="5"/>
      <c r="Q14" s="5"/>
      <c r="R14" s="38">
        <f t="shared" si="2"/>
        <v>0</v>
      </c>
      <c r="S14" s="5"/>
      <c r="T14" s="1"/>
      <c r="U14" s="1">
        <f t="shared" si="8"/>
        <v>26.764705882352942</v>
      </c>
      <c r="V14" s="1">
        <f t="shared" si="9"/>
        <v>26.764705882352942</v>
      </c>
      <c r="W14" s="1">
        <v>6.6</v>
      </c>
      <c r="X14" s="1">
        <v>5.2</v>
      </c>
      <c r="Y14" s="1">
        <v>0.2</v>
      </c>
      <c r="Z14" s="1">
        <v>0</v>
      </c>
      <c r="AA14" s="1">
        <v>0</v>
      </c>
      <c r="AB14" s="36" t="s">
        <v>50</v>
      </c>
      <c r="AC14" s="1">
        <f t="shared" si="3"/>
        <v>0</v>
      </c>
      <c r="AD14" s="6">
        <v>12</v>
      </c>
      <c r="AE14" s="39">
        <f t="shared" si="10"/>
        <v>0</v>
      </c>
      <c r="AF14" s="40">
        <f t="shared" si="11"/>
        <v>0</v>
      </c>
      <c r="AG14" s="1">
        <f>VLOOKUP(A14,[1]Sheet!$A:$AG,32,0)</f>
        <v>14</v>
      </c>
      <c r="AH14" s="1">
        <f>VLOOKUP(A14,[1]Sheet!$A:$AG,33,0)</f>
        <v>70</v>
      </c>
      <c r="AI14" s="9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38</v>
      </c>
      <c r="C15" s="1">
        <v>478</v>
      </c>
      <c r="D15" s="1"/>
      <c r="E15" s="1">
        <v>52</v>
      </c>
      <c r="F15" s="1">
        <v>423</v>
      </c>
      <c r="G15" s="6">
        <v>0.2</v>
      </c>
      <c r="H15" s="1">
        <v>180</v>
      </c>
      <c r="I15" s="1" t="s">
        <v>36</v>
      </c>
      <c r="J15" s="1">
        <v>52</v>
      </c>
      <c r="K15" s="1">
        <f t="shared" si="1"/>
        <v>0</v>
      </c>
      <c r="L15" s="1"/>
      <c r="M15" s="1"/>
      <c r="N15" s="1">
        <v>0</v>
      </c>
      <c r="O15" s="1">
        <f t="shared" si="7"/>
        <v>10.4</v>
      </c>
      <c r="P15" s="5"/>
      <c r="Q15" s="5"/>
      <c r="R15" s="38">
        <f t="shared" si="2"/>
        <v>0</v>
      </c>
      <c r="S15" s="5"/>
      <c r="T15" s="1"/>
      <c r="U15" s="1">
        <f t="shared" si="8"/>
        <v>40.67307692307692</v>
      </c>
      <c r="V15" s="1">
        <f t="shared" si="9"/>
        <v>40.67307692307692</v>
      </c>
      <c r="W15" s="1">
        <v>5.4</v>
      </c>
      <c r="X15" s="1">
        <v>0</v>
      </c>
      <c r="Y15" s="1">
        <v>34</v>
      </c>
      <c r="Z15" s="1">
        <v>0</v>
      </c>
      <c r="AA15" s="1">
        <v>0</v>
      </c>
      <c r="AB15" s="36" t="s">
        <v>50</v>
      </c>
      <c r="AC15" s="1">
        <f t="shared" si="3"/>
        <v>0</v>
      </c>
      <c r="AD15" s="6">
        <v>12</v>
      </c>
      <c r="AE15" s="39">
        <f t="shared" si="10"/>
        <v>0</v>
      </c>
      <c r="AF15" s="40">
        <f t="shared" si="11"/>
        <v>0</v>
      </c>
      <c r="AG15" s="1">
        <f>VLOOKUP(A15,[1]Sheet!$A:$AG,32,0)</f>
        <v>14</v>
      </c>
      <c r="AH15" s="1">
        <f>VLOOKUP(A15,[1]Sheet!$A:$AG,33,0)</f>
        <v>70</v>
      </c>
      <c r="AI15" s="9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38</v>
      </c>
      <c r="C16" s="1">
        <v>123</v>
      </c>
      <c r="D16" s="1">
        <v>3</v>
      </c>
      <c r="E16" s="1">
        <v>20</v>
      </c>
      <c r="F16" s="1">
        <v>99</v>
      </c>
      <c r="G16" s="6">
        <v>0.2</v>
      </c>
      <c r="H16" s="1">
        <v>180</v>
      </c>
      <c r="I16" s="1" t="s">
        <v>36</v>
      </c>
      <c r="J16" s="1">
        <v>20</v>
      </c>
      <c r="K16" s="1">
        <f t="shared" si="1"/>
        <v>0</v>
      </c>
      <c r="L16" s="1"/>
      <c r="M16" s="1"/>
      <c r="N16" s="1">
        <v>0</v>
      </c>
      <c r="O16" s="1">
        <f t="shared" si="7"/>
        <v>4</v>
      </c>
      <c r="P16" s="5"/>
      <c r="Q16" s="5"/>
      <c r="R16" s="38">
        <f t="shared" si="2"/>
        <v>0</v>
      </c>
      <c r="S16" s="5"/>
      <c r="T16" s="1"/>
      <c r="U16" s="1">
        <f t="shared" si="8"/>
        <v>24.75</v>
      </c>
      <c r="V16" s="1">
        <f t="shared" si="9"/>
        <v>24.75</v>
      </c>
      <c r="W16" s="1">
        <v>5.4</v>
      </c>
      <c r="X16" s="1">
        <v>4.8</v>
      </c>
      <c r="Y16" s="1">
        <v>0.2</v>
      </c>
      <c r="Z16" s="1">
        <v>0</v>
      </c>
      <c r="AA16" s="1">
        <v>0</v>
      </c>
      <c r="AB16" s="36" t="s">
        <v>50</v>
      </c>
      <c r="AC16" s="1">
        <f t="shared" si="3"/>
        <v>0</v>
      </c>
      <c r="AD16" s="6">
        <v>12</v>
      </c>
      <c r="AE16" s="39">
        <f t="shared" si="10"/>
        <v>0</v>
      </c>
      <c r="AF16" s="40">
        <f t="shared" si="11"/>
        <v>0</v>
      </c>
      <c r="AG16" s="1">
        <f>VLOOKUP(A16,[1]Sheet!$A:$AG,32,0)</f>
        <v>14</v>
      </c>
      <c r="AH16" s="1">
        <f>VLOOKUP(A16,[1]Sheet!$A:$AG,33,0)</f>
        <v>70</v>
      </c>
      <c r="AI16" s="9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38</v>
      </c>
      <c r="C17" s="1"/>
      <c r="D17" s="1">
        <v>504</v>
      </c>
      <c r="E17" s="1">
        <v>97</v>
      </c>
      <c r="F17" s="1">
        <v>407</v>
      </c>
      <c r="G17" s="6">
        <v>0.25</v>
      </c>
      <c r="H17" s="1">
        <v>180</v>
      </c>
      <c r="I17" s="1" t="s">
        <v>36</v>
      </c>
      <c r="J17" s="1">
        <v>137</v>
      </c>
      <c r="K17" s="1">
        <f t="shared" si="1"/>
        <v>-40</v>
      </c>
      <c r="L17" s="1"/>
      <c r="M17" s="1"/>
      <c r="N17" s="1">
        <v>168</v>
      </c>
      <c r="O17" s="1">
        <f t="shared" si="7"/>
        <v>19.399999999999999</v>
      </c>
      <c r="P17" s="5"/>
      <c r="Q17" s="5"/>
      <c r="R17" s="38">
        <f t="shared" si="2"/>
        <v>0</v>
      </c>
      <c r="S17" s="5"/>
      <c r="T17" s="1"/>
      <c r="U17" s="1">
        <f t="shared" si="8"/>
        <v>29.63917525773196</v>
      </c>
      <c r="V17" s="1">
        <f t="shared" si="9"/>
        <v>29.63917525773196</v>
      </c>
      <c r="W17" s="1">
        <v>38.4</v>
      </c>
      <c r="X17" s="1">
        <v>53.4</v>
      </c>
      <c r="Y17" s="1">
        <v>9.4</v>
      </c>
      <c r="Z17" s="1">
        <v>40.799999999999997</v>
      </c>
      <c r="AA17" s="1">
        <v>13</v>
      </c>
      <c r="AB17" s="1" t="s">
        <v>39</v>
      </c>
      <c r="AC17" s="1">
        <f t="shared" si="3"/>
        <v>0</v>
      </c>
      <c r="AD17" s="6">
        <v>12</v>
      </c>
      <c r="AE17" s="39">
        <f t="shared" si="10"/>
        <v>0</v>
      </c>
      <c r="AF17" s="40">
        <f t="shared" si="11"/>
        <v>0</v>
      </c>
      <c r="AG17" s="1">
        <f>VLOOKUP(A17,[1]Sheet!$A:$AG,32,0)</f>
        <v>14</v>
      </c>
      <c r="AH17" s="1">
        <f>VLOOKUP(A17,[1]Sheet!$A:$AG,33,0)</f>
        <v>70</v>
      </c>
      <c r="AI17" s="9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29</v>
      </c>
      <c r="D18" s="1">
        <v>336</v>
      </c>
      <c r="E18" s="1">
        <v>119</v>
      </c>
      <c r="F18" s="1">
        <v>205</v>
      </c>
      <c r="G18" s="6">
        <v>0.25</v>
      </c>
      <c r="H18" s="1">
        <v>180</v>
      </c>
      <c r="I18" s="1" t="s">
        <v>36</v>
      </c>
      <c r="J18" s="1">
        <v>169</v>
      </c>
      <c r="K18" s="1">
        <f t="shared" si="1"/>
        <v>-50</v>
      </c>
      <c r="L18" s="1"/>
      <c r="M18" s="1"/>
      <c r="N18" s="1">
        <v>168</v>
      </c>
      <c r="O18" s="1">
        <f t="shared" si="7"/>
        <v>23.8</v>
      </c>
      <c r="P18" s="5"/>
      <c r="Q18" s="5"/>
      <c r="R18" s="38">
        <f t="shared" si="2"/>
        <v>0</v>
      </c>
      <c r="S18" s="5"/>
      <c r="T18" s="1"/>
      <c r="U18" s="1">
        <f t="shared" si="8"/>
        <v>15.672268907563025</v>
      </c>
      <c r="V18" s="1">
        <f t="shared" si="9"/>
        <v>15.672268907563025</v>
      </c>
      <c r="W18" s="1">
        <v>26.4</v>
      </c>
      <c r="X18" s="1">
        <v>34</v>
      </c>
      <c r="Y18" s="1">
        <v>8.8000000000000007</v>
      </c>
      <c r="Z18" s="1">
        <v>0.2</v>
      </c>
      <c r="AA18" s="1">
        <v>0</v>
      </c>
      <c r="AB18" s="1" t="s">
        <v>39</v>
      </c>
      <c r="AC18" s="1">
        <f t="shared" si="3"/>
        <v>0</v>
      </c>
      <c r="AD18" s="6">
        <v>12</v>
      </c>
      <c r="AE18" s="39">
        <f t="shared" si="10"/>
        <v>0</v>
      </c>
      <c r="AF18" s="40">
        <f t="shared" si="11"/>
        <v>0</v>
      </c>
      <c r="AG18" s="1">
        <f>VLOOKUP(A18,[1]Sheet!$A:$AG,32,0)</f>
        <v>14</v>
      </c>
      <c r="AH18" s="1">
        <f>VLOOKUP(A18,[1]Sheet!$A:$AG,33,0)</f>
        <v>70</v>
      </c>
      <c r="AI18" s="9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33</v>
      </c>
      <c r="C19" s="1">
        <v>9</v>
      </c>
      <c r="D19" s="1"/>
      <c r="E19" s="1">
        <v>9</v>
      </c>
      <c r="F19" s="1"/>
      <c r="G19" s="6">
        <v>1</v>
      </c>
      <c r="H19" s="1">
        <v>180</v>
      </c>
      <c r="I19" s="1" t="s">
        <v>36</v>
      </c>
      <c r="J19" s="1">
        <v>11.1</v>
      </c>
      <c r="K19" s="1">
        <f t="shared" si="1"/>
        <v>-2.0999999999999996</v>
      </c>
      <c r="L19" s="1"/>
      <c r="M19" s="1"/>
      <c r="N19" s="1">
        <v>42</v>
      </c>
      <c r="O19" s="1">
        <f t="shared" si="7"/>
        <v>1.8</v>
      </c>
      <c r="P19" s="5"/>
      <c r="Q19" s="5"/>
      <c r="R19" s="38">
        <f t="shared" si="2"/>
        <v>0</v>
      </c>
      <c r="S19" s="5"/>
      <c r="T19" s="1"/>
      <c r="U19" s="1">
        <f t="shared" si="8"/>
        <v>23.333333333333332</v>
      </c>
      <c r="V19" s="1">
        <f t="shared" si="9"/>
        <v>23.333333333333332</v>
      </c>
      <c r="W19" s="1">
        <v>1.2</v>
      </c>
      <c r="X19" s="1">
        <v>1.94</v>
      </c>
      <c r="Y19" s="1">
        <v>2.4</v>
      </c>
      <c r="Z19" s="1">
        <v>1.2</v>
      </c>
      <c r="AA19" s="1">
        <v>0</v>
      </c>
      <c r="AB19" s="1" t="s">
        <v>55</v>
      </c>
      <c r="AC19" s="1">
        <f t="shared" si="3"/>
        <v>0</v>
      </c>
      <c r="AD19" s="6">
        <v>3</v>
      </c>
      <c r="AE19" s="39">
        <f t="shared" si="10"/>
        <v>0</v>
      </c>
      <c r="AF19" s="40">
        <f t="shared" si="11"/>
        <v>0</v>
      </c>
      <c r="AG19" s="1">
        <f>VLOOKUP(A19,[1]Sheet!$A:$AG,32,0)</f>
        <v>14</v>
      </c>
      <c r="AH19" s="1">
        <f>VLOOKUP(A19,[1]Sheet!$A:$AG,33,0)</f>
        <v>126</v>
      </c>
      <c r="AI19" s="9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9" t="s">
        <v>56</v>
      </c>
      <c r="B20" s="19" t="s">
        <v>33</v>
      </c>
      <c r="C20" s="19"/>
      <c r="D20" s="19">
        <v>14.8</v>
      </c>
      <c r="E20" s="37">
        <v>14.8</v>
      </c>
      <c r="F20" s="19"/>
      <c r="G20" s="20">
        <v>0</v>
      </c>
      <c r="H20" s="19">
        <v>180</v>
      </c>
      <c r="I20" s="19" t="s">
        <v>34</v>
      </c>
      <c r="J20" s="19">
        <v>14.8</v>
      </c>
      <c r="K20" s="19">
        <f t="shared" si="1"/>
        <v>0</v>
      </c>
      <c r="L20" s="19"/>
      <c r="M20" s="19"/>
      <c r="N20" s="19"/>
      <c r="O20" s="19">
        <f t="shared" si="7"/>
        <v>2.96</v>
      </c>
      <c r="P20" s="21"/>
      <c r="Q20" s="21"/>
      <c r="R20" s="21"/>
      <c r="S20" s="21"/>
      <c r="T20" s="19"/>
      <c r="U20" s="19">
        <f t="shared" si="8"/>
        <v>0</v>
      </c>
      <c r="V20" s="19">
        <f t="shared" si="9"/>
        <v>0</v>
      </c>
      <c r="W20" s="19">
        <v>1.48</v>
      </c>
      <c r="X20" s="19">
        <v>2.2200000000000002</v>
      </c>
      <c r="Y20" s="19">
        <v>2.2200000000000002</v>
      </c>
      <c r="Z20" s="19">
        <v>10.36</v>
      </c>
      <c r="AA20" s="19">
        <v>1.48</v>
      </c>
      <c r="AB20" s="19" t="s">
        <v>57</v>
      </c>
      <c r="AC20" s="19">
        <f t="shared" si="3"/>
        <v>0</v>
      </c>
      <c r="AD20" s="20">
        <v>0</v>
      </c>
      <c r="AE20" s="22"/>
      <c r="AF20" s="19"/>
      <c r="AG20" s="19"/>
      <c r="AH20" s="19"/>
      <c r="AI20" s="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33</v>
      </c>
      <c r="C21" s="1">
        <v>193.1</v>
      </c>
      <c r="D21" s="1"/>
      <c r="E21" s="37">
        <f>162.8+E20</f>
        <v>177.60000000000002</v>
      </c>
      <c r="F21" s="1">
        <v>-3</v>
      </c>
      <c r="G21" s="6">
        <v>1</v>
      </c>
      <c r="H21" s="1">
        <v>180</v>
      </c>
      <c r="I21" s="1" t="s">
        <v>36</v>
      </c>
      <c r="J21" s="1">
        <v>166.3</v>
      </c>
      <c r="K21" s="1">
        <f t="shared" si="1"/>
        <v>11.300000000000011</v>
      </c>
      <c r="L21" s="1"/>
      <c r="M21" s="1"/>
      <c r="N21" s="1">
        <v>155.4</v>
      </c>
      <c r="O21" s="1">
        <f t="shared" si="7"/>
        <v>35.520000000000003</v>
      </c>
      <c r="P21" s="5">
        <v>344.88</v>
      </c>
      <c r="Q21" s="5">
        <f t="shared" ref="Q21:Q27" si="13">14*O21-N21-F21</f>
        <v>344.88</v>
      </c>
      <c r="R21" s="38">
        <f t="shared" ref="R21:R32" si="14">AD21*AE21</f>
        <v>362.6</v>
      </c>
      <c r="S21" s="5"/>
      <c r="T21" s="1"/>
      <c r="U21" s="1">
        <f t="shared" si="8"/>
        <v>14.498873873873872</v>
      </c>
      <c r="V21" s="1">
        <f t="shared" si="9"/>
        <v>4.2905405405405403</v>
      </c>
      <c r="W21" s="1">
        <v>23.68</v>
      </c>
      <c r="X21" s="1">
        <v>31.079999999999991</v>
      </c>
      <c r="Y21" s="1">
        <v>34.78</v>
      </c>
      <c r="Z21" s="1">
        <v>38.340000000000003</v>
      </c>
      <c r="AA21" s="1">
        <v>37</v>
      </c>
      <c r="AB21" s="1" t="s">
        <v>59</v>
      </c>
      <c r="AC21" s="1">
        <f t="shared" si="3"/>
        <v>344.88</v>
      </c>
      <c r="AD21" s="6">
        <v>3.7</v>
      </c>
      <c r="AE21" s="39">
        <f t="shared" ref="AE21:AE32" si="15">MROUND(Q21,AD21*AG21)/AD21</f>
        <v>98</v>
      </c>
      <c r="AF21" s="40">
        <f t="shared" ref="AF21:AF32" si="16">AE21*AD21*G21</f>
        <v>362.6</v>
      </c>
      <c r="AG21" s="1">
        <f>VLOOKUP(A21,[1]Sheet!$A:$AG,32,0)</f>
        <v>14</v>
      </c>
      <c r="AH21" s="1">
        <f>VLOOKUP(A21,[1]Sheet!$A:$AG,33,0)</f>
        <v>126</v>
      </c>
      <c r="AI21" s="9">
        <f t="shared" ref="AI21:AI32" si="17">AE21/AH21</f>
        <v>0.77777777777777779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33</v>
      </c>
      <c r="C22" s="1">
        <v>115.5</v>
      </c>
      <c r="D22" s="1">
        <v>132</v>
      </c>
      <c r="E22" s="1">
        <v>77</v>
      </c>
      <c r="F22" s="1">
        <v>165</v>
      </c>
      <c r="G22" s="6">
        <v>1</v>
      </c>
      <c r="H22" s="1">
        <v>180</v>
      </c>
      <c r="I22" s="1" t="s">
        <v>36</v>
      </c>
      <c r="J22" s="1">
        <v>96.2</v>
      </c>
      <c r="K22" s="1">
        <f t="shared" si="1"/>
        <v>-19.200000000000003</v>
      </c>
      <c r="L22" s="1"/>
      <c r="M22" s="1"/>
      <c r="N22" s="1">
        <v>0</v>
      </c>
      <c r="O22" s="1">
        <f t="shared" si="7"/>
        <v>15.4</v>
      </c>
      <c r="P22" s="5">
        <v>50.599999999999994</v>
      </c>
      <c r="Q22" s="5">
        <f t="shared" si="13"/>
        <v>50.599999999999994</v>
      </c>
      <c r="R22" s="38">
        <f t="shared" si="14"/>
        <v>66</v>
      </c>
      <c r="S22" s="5"/>
      <c r="T22" s="1"/>
      <c r="U22" s="1">
        <f t="shared" si="8"/>
        <v>15</v>
      </c>
      <c r="V22" s="1">
        <f t="shared" si="9"/>
        <v>10.714285714285714</v>
      </c>
      <c r="W22" s="1">
        <v>16.5</v>
      </c>
      <c r="X22" s="1">
        <v>25.3</v>
      </c>
      <c r="Y22" s="1">
        <v>28.6</v>
      </c>
      <c r="Z22" s="1">
        <v>18.14</v>
      </c>
      <c r="AA22" s="1">
        <v>26.04</v>
      </c>
      <c r="AB22" s="1"/>
      <c r="AC22" s="1">
        <f t="shared" si="3"/>
        <v>50.599999999999994</v>
      </c>
      <c r="AD22" s="6">
        <v>5.5</v>
      </c>
      <c r="AE22" s="39">
        <f t="shared" si="15"/>
        <v>12</v>
      </c>
      <c r="AF22" s="40">
        <f t="shared" si="16"/>
        <v>66</v>
      </c>
      <c r="AG22" s="1">
        <f>VLOOKUP(A22,[1]Sheet!$A:$AG,32,0)</f>
        <v>12</v>
      </c>
      <c r="AH22" s="1">
        <f>VLOOKUP(A22,[1]Sheet!$A:$AG,33,0)</f>
        <v>84</v>
      </c>
      <c r="AI22" s="9">
        <f t="shared" si="17"/>
        <v>0.14285714285714285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33</v>
      </c>
      <c r="C23" s="1">
        <v>51</v>
      </c>
      <c r="D23" s="1">
        <v>84</v>
      </c>
      <c r="E23" s="1">
        <v>81.7</v>
      </c>
      <c r="F23" s="1">
        <v>50.3</v>
      </c>
      <c r="G23" s="6">
        <v>1</v>
      </c>
      <c r="H23" s="1">
        <v>180</v>
      </c>
      <c r="I23" s="1" t="s">
        <v>36</v>
      </c>
      <c r="J23" s="1">
        <v>82.4</v>
      </c>
      <c r="K23" s="1">
        <f t="shared" si="1"/>
        <v>-0.70000000000000284</v>
      </c>
      <c r="L23" s="1"/>
      <c r="M23" s="1"/>
      <c r="N23" s="1">
        <v>84</v>
      </c>
      <c r="O23" s="1">
        <f t="shared" si="7"/>
        <v>16.34</v>
      </c>
      <c r="P23" s="5">
        <v>94.46</v>
      </c>
      <c r="Q23" s="5">
        <f t="shared" si="13"/>
        <v>94.46</v>
      </c>
      <c r="R23" s="38">
        <f t="shared" si="14"/>
        <v>84</v>
      </c>
      <c r="S23" s="5"/>
      <c r="T23" s="1"/>
      <c r="U23" s="1">
        <f t="shared" si="8"/>
        <v>13.359853121175032</v>
      </c>
      <c r="V23" s="1">
        <f t="shared" si="9"/>
        <v>8.2190942472460229</v>
      </c>
      <c r="W23" s="1">
        <v>15</v>
      </c>
      <c r="X23" s="1">
        <v>24</v>
      </c>
      <c r="Y23" s="1">
        <v>9</v>
      </c>
      <c r="Z23" s="1">
        <v>27</v>
      </c>
      <c r="AA23" s="1">
        <v>23.4</v>
      </c>
      <c r="AB23" s="1"/>
      <c r="AC23" s="1">
        <f t="shared" si="3"/>
        <v>94.46</v>
      </c>
      <c r="AD23" s="6">
        <v>3</v>
      </c>
      <c r="AE23" s="39">
        <f t="shared" si="15"/>
        <v>28</v>
      </c>
      <c r="AF23" s="40">
        <f t="shared" si="16"/>
        <v>84</v>
      </c>
      <c r="AG23" s="1">
        <f>VLOOKUP(A23,[1]Sheet!$A:$AG,32,0)</f>
        <v>14</v>
      </c>
      <c r="AH23" s="1">
        <f>VLOOKUP(A23,[1]Sheet!$A:$AG,33,0)</f>
        <v>126</v>
      </c>
      <c r="AI23" s="9">
        <f t="shared" si="17"/>
        <v>0.22222222222222221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>
        <v>762</v>
      </c>
      <c r="D24" s="1">
        <v>3</v>
      </c>
      <c r="E24" s="1">
        <v>349</v>
      </c>
      <c r="F24" s="1">
        <v>296</v>
      </c>
      <c r="G24" s="6">
        <v>0.25</v>
      </c>
      <c r="H24" s="1">
        <v>180</v>
      </c>
      <c r="I24" s="1" t="s">
        <v>36</v>
      </c>
      <c r="J24" s="1">
        <v>347</v>
      </c>
      <c r="K24" s="1">
        <f t="shared" si="1"/>
        <v>2</v>
      </c>
      <c r="L24" s="1"/>
      <c r="M24" s="1"/>
      <c r="N24" s="1">
        <v>420</v>
      </c>
      <c r="O24" s="1">
        <f t="shared" si="7"/>
        <v>69.8</v>
      </c>
      <c r="P24" s="5">
        <v>261.19999999999993</v>
      </c>
      <c r="Q24" s="5">
        <f t="shared" si="13"/>
        <v>261.19999999999993</v>
      </c>
      <c r="R24" s="38">
        <f t="shared" si="14"/>
        <v>252</v>
      </c>
      <c r="S24" s="5"/>
      <c r="T24" s="1"/>
      <c r="U24" s="1">
        <f t="shared" si="8"/>
        <v>13.868194842406877</v>
      </c>
      <c r="V24" s="1">
        <f t="shared" si="9"/>
        <v>10.257879656160458</v>
      </c>
      <c r="W24" s="1">
        <v>78.2</v>
      </c>
      <c r="X24" s="1">
        <v>12.2</v>
      </c>
      <c r="Y24" s="1">
        <v>97.8</v>
      </c>
      <c r="Z24" s="1">
        <v>8.4</v>
      </c>
      <c r="AA24" s="1">
        <v>44.4</v>
      </c>
      <c r="AB24" s="1" t="s">
        <v>39</v>
      </c>
      <c r="AC24" s="1">
        <f t="shared" si="3"/>
        <v>65.299999999999983</v>
      </c>
      <c r="AD24" s="6">
        <v>6</v>
      </c>
      <c r="AE24" s="39">
        <f t="shared" si="15"/>
        <v>42</v>
      </c>
      <c r="AF24" s="40">
        <f t="shared" si="16"/>
        <v>63</v>
      </c>
      <c r="AG24" s="1">
        <f>VLOOKUP(A24,[1]Sheet!$A:$AG,32,0)</f>
        <v>14</v>
      </c>
      <c r="AH24" s="1">
        <f>VLOOKUP(A24,[1]Sheet!$A:$AG,33,0)</f>
        <v>140</v>
      </c>
      <c r="AI24" s="9">
        <f t="shared" si="17"/>
        <v>0.3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38</v>
      </c>
      <c r="C25" s="1">
        <v>535</v>
      </c>
      <c r="D25" s="1"/>
      <c r="E25" s="1">
        <v>318</v>
      </c>
      <c r="F25" s="1">
        <v>80</v>
      </c>
      <c r="G25" s="6">
        <v>0.25</v>
      </c>
      <c r="H25" s="1">
        <v>180</v>
      </c>
      <c r="I25" s="1" t="s">
        <v>36</v>
      </c>
      <c r="J25" s="1">
        <v>316</v>
      </c>
      <c r="K25" s="1">
        <f t="shared" si="1"/>
        <v>2</v>
      </c>
      <c r="L25" s="1"/>
      <c r="M25" s="1"/>
      <c r="N25" s="1">
        <v>588</v>
      </c>
      <c r="O25" s="1">
        <f t="shared" si="7"/>
        <v>63.6</v>
      </c>
      <c r="P25" s="5">
        <v>222.39999999999998</v>
      </c>
      <c r="Q25" s="5">
        <f t="shared" si="13"/>
        <v>222.39999999999998</v>
      </c>
      <c r="R25" s="38">
        <f t="shared" si="14"/>
        <v>252</v>
      </c>
      <c r="S25" s="5"/>
      <c r="T25" s="1"/>
      <c r="U25" s="1">
        <f t="shared" si="8"/>
        <v>14.465408805031446</v>
      </c>
      <c r="V25" s="1">
        <f t="shared" si="9"/>
        <v>10.50314465408805</v>
      </c>
      <c r="W25" s="1">
        <v>70</v>
      </c>
      <c r="X25" s="1">
        <v>38.6</v>
      </c>
      <c r="Y25" s="1">
        <v>81.2</v>
      </c>
      <c r="Z25" s="1">
        <v>-0.4</v>
      </c>
      <c r="AA25" s="1">
        <v>50.6</v>
      </c>
      <c r="AB25" s="1" t="s">
        <v>39</v>
      </c>
      <c r="AC25" s="1">
        <f t="shared" si="3"/>
        <v>55.599999999999994</v>
      </c>
      <c r="AD25" s="6">
        <v>6</v>
      </c>
      <c r="AE25" s="39">
        <f t="shared" si="15"/>
        <v>42</v>
      </c>
      <c r="AF25" s="40">
        <f t="shared" si="16"/>
        <v>63</v>
      </c>
      <c r="AG25" s="1">
        <f>VLOOKUP(A25,[1]Sheet!$A:$AG,32,0)</f>
        <v>14</v>
      </c>
      <c r="AH25" s="1">
        <f>VLOOKUP(A25,[1]Sheet!$A:$AG,33,0)</f>
        <v>140</v>
      </c>
      <c r="AI25" s="9">
        <f t="shared" si="17"/>
        <v>0.3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38</v>
      </c>
      <c r="C26" s="1">
        <v>2</v>
      </c>
      <c r="D26" s="1">
        <v>168</v>
      </c>
      <c r="E26" s="1">
        <v>80</v>
      </c>
      <c r="F26" s="1">
        <v>89</v>
      </c>
      <c r="G26" s="6">
        <v>0.25</v>
      </c>
      <c r="H26" s="1">
        <v>180</v>
      </c>
      <c r="I26" s="1" t="s">
        <v>36</v>
      </c>
      <c r="J26" s="1">
        <v>159</v>
      </c>
      <c r="K26" s="1">
        <f t="shared" si="1"/>
        <v>-79</v>
      </c>
      <c r="L26" s="1"/>
      <c r="M26" s="1"/>
      <c r="N26" s="1">
        <v>252</v>
      </c>
      <c r="O26" s="1">
        <f t="shared" si="7"/>
        <v>16</v>
      </c>
      <c r="P26" s="5"/>
      <c r="Q26" s="5"/>
      <c r="R26" s="38">
        <f t="shared" si="14"/>
        <v>0</v>
      </c>
      <c r="S26" s="5"/>
      <c r="T26" s="1"/>
      <c r="U26" s="1">
        <f t="shared" si="8"/>
        <v>21.3125</v>
      </c>
      <c r="V26" s="1">
        <f t="shared" si="9"/>
        <v>21.3125</v>
      </c>
      <c r="W26" s="1">
        <v>28</v>
      </c>
      <c r="X26" s="1">
        <v>22.2</v>
      </c>
      <c r="Y26" s="1">
        <v>16.8</v>
      </c>
      <c r="Z26" s="1">
        <v>0.4</v>
      </c>
      <c r="AA26" s="1">
        <v>6</v>
      </c>
      <c r="AB26" s="1" t="s">
        <v>39</v>
      </c>
      <c r="AC26" s="1">
        <f t="shared" si="3"/>
        <v>0</v>
      </c>
      <c r="AD26" s="6">
        <v>6</v>
      </c>
      <c r="AE26" s="39">
        <f t="shared" si="15"/>
        <v>0</v>
      </c>
      <c r="AF26" s="40">
        <f t="shared" si="16"/>
        <v>0</v>
      </c>
      <c r="AG26" s="1">
        <f>VLOOKUP(A26,[1]Sheet!$A:$AG,32,0)</f>
        <v>14</v>
      </c>
      <c r="AH26" s="1">
        <f>VLOOKUP(A26,[1]Sheet!$A:$AG,33,0)</f>
        <v>140</v>
      </c>
      <c r="AI26" s="9">
        <f t="shared" si="1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33</v>
      </c>
      <c r="C27" s="1">
        <v>355</v>
      </c>
      <c r="D27" s="1"/>
      <c r="E27" s="1">
        <v>312</v>
      </c>
      <c r="F27" s="1">
        <v>1</v>
      </c>
      <c r="G27" s="6">
        <v>1</v>
      </c>
      <c r="H27" s="1">
        <v>180</v>
      </c>
      <c r="I27" s="1" t="s">
        <v>36</v>
      </c>
      <c r="J27" s="1">
        <v>323</v>
      </c>
      <c r="K27" s="1">
        <f t="shared" si="1"/>
        <v>-11</v>
      </c>
      <c r="L27" s="1"/>
      <c r="M27" s="1"/>
      <c r="N27" s="1">
        <v>720</v>
      </c>
      <c r="O27" s="1">
        <f t="shared" si="7"/>
        <v>62.4</v>
      </c>
      <c r="P27" s="5">
        <v>152.60000000000002</v>
      </c>
      <c r="Q27" s="5">
        <f t="shared" si="13"/>
        <v>152.60000000000002</v>
      </c>
      <c r="R27" s="38">
        <f t="shared" si="14"/>
        <v>144</v>
      </c>
      <c r="S27" s="5"/>
      <c r="T27" s="1"/>
      <c r="U27" s="1">
        <f t="shared" si="8"/>
        <v>13.862179487179487</v>
      </c>
      <c r="V27" s="1">
        <f t="shared" si="9"/>
        <v>11.554487179487181</v>
      </c>
      <c r="W27" s="1">
        <v>73.2</v>
      </c>
      <c r="X27" s="1">
        <v>38.200000000000003</v>
      </c>
      <c r="Y27" s="1">
        <v>87.6</v>
      </c>
      <c r="Z27" s="1">
        <v>55.2</v>
      </c>
      <c r="AA27" s="1">
        <v>61.2</v>
      </c>
      <c r="AB27" s="1" t="s">
        <v>66</v>
      </c>
      <c r="AC27" s="1">
        <f t="shared" si="3"/>
        <v>152.60000000000002</v>
      </c>
      <c r="AD27" s="6">
        <v>6</v>
      </c>
      <c r="AE27" s="39">
        <f t="shared" si="15"/>
        <v>24</v>
      </c>
      <c r="AF27" s="40">
        <f t="shared" si="16"/>
        <v>144</v>
      </c>
      <c r="AG27" s="1">
        <f>VLOOKUP(A27,[1]Sheet!$A:$AG,32,0)</f>
        <v>12</v>
      </c>
      <c r="AH27" s="1">
        <f>VLOOKUP(A27,[1]Sheet!$A:$AG,33,0)</f>
        <v>84</v>
      </c>
      <c r="AI27" s="9">
        <f t="shared" si="17"/>
        <v>0.2857142857142857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38</v>
      </c>
      <c r="C28" s="1"/>
      <c r="D28" s="1">
        <v>1176</v>
      </c>
      <c r="E28" s="1">
        <v>295</v>
      </c>
      <c r="F28" s="1">
        <v>881</v>
      </c>
      <c r="G28" s="6">
        <v>0.25</v>
      </c>
      <c r="H28" s="1">
        <v>365</v>
      </c>
      <c r="I28" s="1" t="s">
        <v>36</v>
      </c>
      <c r="J28" s="1">
        <v>375</v>
      </c>
      <c r="K28" s="1">
        <f t="shared" si="1"/>
        <v>-80</v>
      </c>
      <c r="L28" s="1"/>
      <c r="M28" s="1"/>
      <c r="N28" s="1">
        <v>0</v>
      </c>
      <c r="O28" s="1">
        <f t="shared" si="7"/>
        <v>59</v>
      </c>
      <c r="P28" s="5"/>
      <c r="Q28" s="5"/>
      <c r="R28" s="38">
        <f t="shared" si="14"/>
        <v>0</v>
      </c>
      <c r="S28" s="5"/>
      <c r="T28" s="1"/>
      <c r="U28" s="1">
        <f t="shared" si="8"/>
        <v>14.932203389830509</v>
      </c>
      <c r="V28" s="1">
        <f t="shared" si="9"/>
        <v>14.932203389830509</v>
      </c>
      <c r="W28" s="1">
        <v>37.4</v>
      </c>
      <c r="X28" s="1">
        <v>116.6</v>
      </c>
      <c r="Y28" s="1">
        <v>41.6</v>
      </c>
      <c r="Z28" s="1">
        <v>83.6</v>
      </c>
      <c r="AA28" s="1">
        <v>7</v>
      </c>
      <c r="AB28" s="1" t="s">
        <v>39</v>
      </c>
      <c r="AC28" s="1">
        <f t="shared" si="3"/>
        <v>0</v>
      </c>
      <c r="AD28" s="6">
        <v>12</v>
      </c>
      <c r="AE28" s="39">
        <f t="shared" si="15"/>
        <v>0</v>
      </c>
      <c r="AF28" s="40">
        <f t="shared" si="16"/>
        <v>0</v>
      </c>
      <c r="AG28" s="1">
        <f>VLOOKUP(A28,[1]Sheet!$A:$AG,32,0)</f>
        <v>14</v>
      </c>
      <c r="AH28" s="1">
        <f>VLOOKUP(A28,[1]Sheet!$A:$AG,33,0)</f>
        <v>70</v>
      </c>
      <c r="AI28" s="9">
        <f t="shared" si="1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38</v>
      </c>
      <c r="C29" s="1">
        <v>147</v>
      </c>
      <c r="D29" s="1">
        <v>672</v>
      </c>
      <c r="E29" s="1">
        <v>252</v>
      </c>
      <c r="F29" s="1">
        <v>449</v>
      </c>
      <c r="G29" s="6">
        <v>0.25</v>
      </c>
      <c r="H29" s="1">
        <v>365</v>
      </c>
      <c r="I29" s="1" t="s">
        <v>36</v>
      </c>
      <c r="J29" s="1">
        <v>357</v>
      </c>
      <c r="K29" s="1">
        <f t="shared" si="1"/>
        <v>-105</v>
      </c>
      <c r="L29" s="1"/>
      <c r="M29" s="1"/>
      <c r="N29" s="1">
        <v>336</v>
      </c>
      <c r="O29" s="1">
        <f t="shared" si="7"/>
        <v>50.4</v>
      </c>
      <c r="P29" s="5"/>
      <c r="Q29" s="5"/>
      <c r="R29" s="38">
        <f t="shared" si="14"/>
        <v>0</v>
      </c>
      <c r="S29" s="5"/>
      <c r="T29" s="1"/>
      <c r="U29" s="1">
        <f t="shared" si="8"/>
        <v>15.575396825396826</v>
      </c>
      <c r="V29" s="1">
        <f t="shared" si="9"/>
        <v>15.575396825396826</v>
      </c>
      <c r="W29" s="1">
        <v>75.8</v>
      </c>
      <c r="X29" s="1">
        <v>79</v>
      </c>
      <c r="Y29" s="1">
        <v>55.4</v>
      </c>
      <c r="Z29" s="1">
        <v>61.6</v>
      </c>
      <c r="AA29" s="1">
        <v>11.8</v>
      </c>
      <c r="AB29" s="1" t="s">
        <v>39</v>
      </c>
      <c r="AC29" s="1">
        <f t="shared" si="3"/>
        <v>0</v>
      </c>
      <c r="AD29" s="6">
        <v>12</v>
      </c>
      <c r="AE29" s="39">
        <f t="shared" si="15"/>
        <v>0</v>
      </c>
      <c r="AF29" s="40">
        <f t="shared" si="16"/>
        <v>0</v>
      </c>
      <c r="AG29" s="1">
        <f>VLOOKUP(A29,[1]Sheet!$A:$AG,32,0)</f>
        <v>14</v>
      </c>
      <c r="AH29" s="1">
        <f>VLOOKUP(A29,[1]Sheet!$A:$AG,33,0)</f>
        <v>70</v>
      </c>
      <c r="AI29" s="9">
        <f t="shared" si="1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38</v>
      </c>
      <c r="C30" s="1">
        <v>67</v>
      </c>
      <c r="D30" s="1">
        <v>507</v>
      </c>
      <c r="E30" s="1">
        <v>121</v>
      </c>
      <c r="F30" s="1">
        <v>400</v>
      </c>
      <c r="G30" s="6">
        <v>0.25</v>
      </c>
      <c r="H30" s="1">
        <v>180</v>
      </c>
      <c r="I30" s="1" t="s">
        <v>36</v>
      </c>
      <c r="J30" s="1">
        <v>165</v>
      </c>
      <c r="K30" s="1">
        <f t="shared" si="1"/>
        <v>-44</v>
      </c>
      <c r="L30" s="1"/>
      <c r="M30" s="1"/>
      <c r="N30" s="1">
        <v>168</v>
      </c>
      <c r="O30" s="1">
        <f t="shared" si="7"/>
        <v>24.2</v>
      </c>
      <c r="P30" s="5"/>
      <c r="Q30" s="5"/>
      <c r="R30" s="38">
        <f t="shared" si="14"/>
        <v>0</v>
      </c>
      <c r="S30" s="5"/>
      <c r="T30" s="1"/>
      <c r="U30" s="1">
        <f t="shared" si="8"/>
        <v>23.471074380165291</v>
      </c>
      <c r="V30" s="1">
        <f t="shared" si="9"/>
        <v>23.471074380165291</v>
      </c>
      <c r="W30" s="1">
        <v>41</v>
      </c>
      <c r="X30" s="1">
        <v>52.6</v>
      </c>
      <c r="Y30" s="1">
        <v>38</v>
      </c>
      <c r="Z30" s="1">
        <v>32.799999999999997</v>
      </c>
      <c r="AA30" s="1">
        <v>23.4</v>
      </c>
      <c r="AB30" s="1"/>
      <c r="AC30" s="1">
        <f t="shared" si="3"/>
        <v>0</v>
      </c>
      <c r="AD30" s="6">
        <v>12</v>
      </c>
      <c r="AE30" s="39">
        <f t="shared" si="15"/>
        <v>0</v>
      </c>
      <c r="AF30" s="40">
        <f t="shared" si="16"/>
        <v>0</v>
      </c>
      <c r="AG30" s="1">
        <f>VLOOKUP(A30,[1]Sheet!$A:$AG,32,0)</f>
        <v>14</v>
      </c>
      <c r="AH30" s="1">
        <f>VLOOKUP(A30,[1]Sheet!$A:$AG,33,0)</f>
        <v>70</v>
      </c>
      <c r="AI30" s="9">
        <f t="shared" si="1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38</v>
      </c>
      <c r="C31" s="1">
        <v>576</v>
      </c>
      <c r="D31" s="1"/>
      <c r="E31" s="1">
        <v>139</v>
      </c>
      <c r="F31" s="1">
        <v>429</v>
      </c>
      <c r="G31" s="6">
        <v>0.25</v>
      </c>
      <c r="H31" s="1">
        <v>180</v>
      </c>
      <c r="I31" s="1" t="s">
        <v>36</v>
      </c>
      <c r="J31" s="1">
        <v>140</v>
      </c>
      <c r="K31" s="1">
        <f t="shared" si="1"/>
        <v>-1</v>
      </c>
      <c r="L31" s="1"/>
      <c r="M31" s="1"/>
      <c r="N31" s="1">
        <v>0</v>
      </c>
      <c r="O31" s="1">
        <f t="shared" si="7"/>
        <v>27.8</v>
      </c>
      <c r="P31" s="5"/>
      <c r="Q31" s="5"/>
      <c r="R31" s="38">
        <f t="shared" si="14"/>
        <v>0</v>
      </c>
      <c r="S31" s="5"/>
      <c r="T31" s="1"/>
      <c r="U31" s="1">
        <f t="shared" si="8"/>
        <v>15.431654676258992</v>
      </c>
      <c r="V31" s="1">
        <f t="shared" si="9"/>
        <v>15.431654676258992</v>
      </c>
      <c r="W31" s="1">
        <v>32</v>
      </c>
      <c r="X31" s="1">
        <v>22.4</v>
      </c>
      <c r="Y31" s="1">
        <v>53.2</v>
      </c>
      <c r="Z31" s="1">
        <v>0.6</v>
      </c>
      <c r="AA31" s="1">
        <v>31</v>
      </c>
      <c r="AB31" s="1" t="s">
        <v>39</v>
      </c>
      <c r="AC31" s="1">
        <f t="shared" si="3"/>
        <v>0</v>
      </c>
      <c r="AD31" s="6">
        <v>6</v>
      </c>
      <c r="AE31" s="39">
        <f t="shared" si="15"/>
        <v>0</v>
      </c>
      <c r="AF31" s="40">
        <f t="shared" si="16"/>
        <v>0</v>
      </c>
      <c r="AG31" s="1">
        <f>VLOOKUP(A31,[1]Sheet!$A:$AG,32,0)</f>
        <v>14</v>
      </c>
      <c r="AH31" s="1">
        <f>VLOOKUP(A31,[1]Sheet!$A:$AG,33,0)</f>
        <v>140</v>
      </c>
      <c r="AI31" s="9">
        <f t="shared" si="1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38</v>
      </c>
      <c r="C32" s="1">
        <v>30</v>
      </c>
      <c r="D32" s="1">
        <v>168</v>
      </c>
      <c r="E32" s="1">
        <v>85</v>
      </c>
      <c r="F32" s="1">
        <v>59</v>
      </c>
      <c r="G32" s="6">
        <v>0.25</v>
      </c>
      <c r="H32" s="1">
        <v>180</v>
      </c>
      <c r="I32" s="1" t="s">
        <v>36</v>
      </c>
      <c r="J32" s="1">
        <v>193</v>
      </c>
      <c r="K32" s="1">
        <f t="shared" si="1"/>
        <v>-108</v>
      </c>
      <c r="L32" s="1"/>
      <c r="M32" s="1"/>
      <c r="N32" s="1">
        <v>504</v>
      </c>
      <c r="O32" s="1">
        <f t="shared" si="7"/>
        <v>17</v>
      </c>
      <c r="P32" s="5"/>
      <c r="Q32" s="5"/>
      <c r="R32" s="38">
        <f t="shared" si="14"/>
        <v>0</v>
      </c>
      <c r="S32" s="5"/>
      <c r="T32" s="1"/>
      <c r="U32" s="1">
        <f t="shared" si="8"/>
        <v>33.117647058823529</v>
      </c>
      <c r="V32" s="1">
        <f t="shared" si="9"/>
        <v>33.117647058823529</v>
      </c>
      <c r="W32" s="1">
        <v>46.8</v>
      </c>
      <c r="X32" s="1">
        <v>25.2</v>
      </c>
      <c r="Y32" s="1">
        <v>33.6</v>
      </c>
      <c r="Z32" s="1">
        <v>10.6</v>
      </c>
      <c r="AA32" s="1">
        <v>17.600000000000001</v>
      </c>
      <c r="AB32" s="1" t="s">
        <v>39</v>
      </c>
      <c r="AC32" s="1">
        <f t="shared" si="3"/>
        <v>0</v>
      </c>
      <c r="AD32" s="6">
        <v>12</v>
      </c>
      <c r="AE32" s="39">
        <f t="shared" si="15"/>
        <v>0</v>
      </c>
      <c r="AF32" s="40">
        <f t="shared" si="16"/>
        <v>0</v>
      </c>
      <c r="AG32" s="1">
        <f>VLOOKUP(A32,[1]Sheet!$A:$AG,32,0)</f>
        <v>14</v>
      </c>
      <c r="AH32" s="1">
        <f>VLOOKUP(A32,[1]Sheet!$A:$AG,33,0)</f>
        <v>70</v>
      </c>
      <c r="AI32" s="9">
        <f t="shared" si="1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9" t="s">
        <v>72</v>
      </c>
      <c r="B33" s="19" t="s">
        <v>38</v>
      </c>
      <c r="C33" s="19"/>
      <c r="D33" s="19"/>
      <c r="E33" s="19"/>
      <c r="F33" s="19"/>
      <c r="G33" s="20">
        <v>0</v>
      </c>
      <c r="H33" s="19">
        <v>180</v>
      </c>
      <c r="I33" s="19" t="s">
        <v>34</v>
      </c>
      <c r="J33" s="19">
        <v>2</v>
      </c>
      <c r="K33" s="19">
        <f t="shared" si="1"/>
        <v>-2</v>
      </c>
      <c r="L33" s="19"/>
      <c r="M33" s="19"/>
      <c r="N33" s="19">
        <v>96</v>
      </c>
      <c r="O33" s="19">
        <f t="shared" si="7"/>
        <v>0</v>
      </c>
      <c r="P33" s="21"/>
      <c r="Q33" s="21"/>
      <c r="R33" s="21"/>
      <c r="S33" s="21"/>
      <c r="T33" s="19"/>
      <c r="U33" s="19" t="e">
        <f t="shared" si="8"/>
        <v>#DIV/0!</v>
      </c>
      <c r="V33" s="19" t="e">
        <f t="shared" si="9"/>
        <v>#DIV/0!</v>
      </c>
      <c r="W33" s="19">
        <v>0</v>
      </c>
      <c r="X33" s="19">
        <v>0</v>
      </c>
      <c r="Y33" s="19">
        <v>16</v>
      </c>
      <c r="Z33" s="19">
        <v>30</v>
      </c>
      <c r="AA33" s="19">
        <v>8</v>
      </c>
      <c r="AB33" s="19" t="s">
        <v>127</v>
      </c>
      <c r="AC33" s="19">
        <f t="shared" si="3"/>
        <v>0</v>
      </c>
      <c r="AD33" s="20">
        <v>8</v>
      </c>
      <c r="AE33" s="22"/>
      <c r="AF33" s="19"/>
      <c r="AG33" s="19"/>
      <c r="AH33" s="19"/>
      <c r="AI33" s="2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4" t="s">
        <v>74</v>
      </c>
      <c r="B34" s="1" t="s">
        <v>38</v>
      </c>
      <c r="C34" s="1"/>
      <c r="D34" s="1"/>
      <c r="E34" s="1"/>
      <c r="F34" s="1"/>
      <c r="G34" s="6">
        <v>0.75</v>
      </c>
      <c r="H34" s="1">
        <v>180</v>
      </c>
      <c r="I34" s="1" t="s">
        <v>36</v>
      </c>
      <c r="J34" s="1"/>
      <c r="K34" s="1">
        <f t="shared" si="1"/>
        <v>0</v>
      </c>
      <c r="L34" s="1"/>
      <c r="M34" s="1"/>
      <c r="N34" s="34"/>
      <c r="O34" s="1">
        <f t="shared" si="7"/>
        <v>0</v>
      </c>
      <c r="P34" s="35">
        <v>96</v>
      </c>
      <c r="Q34" s="35">
        <v>96</v>
      </c>
      <c r="R34" s="38">
        <f t="shared" ref="R34" si="18">AD34*AE34</f>
        <v>96</v>
      </c>
      <c r="S34" s="38"/>
      <c r="T34" s="1"/>
      <c r="U34" s="1" t="e">
        <f t="shared" si="8"/>
        <v>#DIV/0!</v>
      </c>
      <c r="V34" s="1" t="e">
        <f t="shared" si="9"/>
        <v>#DIV/0!</v>
      </c>
      <c r="W34" s="1">
        <v>0</v>
      </c>
      <c r="X34" s="1">
        <v>0</v>
      </c>
      <c r="Y34" s="1">
        <v>0</v>
      </c>
      <c r="Z34" s="1">
        <v>13.6</v>
      </c>
      <c r="AA34" s="1">
        <v>5.6</v>
      </c>
      <c r="AB34" s="34" t="s">
        <v>73</v>
      </c>
      <c r="AC34" s="1">
        <f t="shared" si="3"/>
        <v>72</v>
      </c>
      <c r="AD34" s="6">
        <v>8</v>
      </c>
      <c r="AE34" s="39">
        <f t="shared" ref="AE34" si="19">MROUND(Q34,AD34*AG34)/AD34</f>
        <v>12</v>
      </c>
      <c r="AF34" s="40">
        <f t="shared" ref="AF34" si="20">AE34*AD34*G34</f>
        <v>72</v>
      </c>
      <c r="AG34" s="1">
        <f>VLOOKUP(A34,[1]Sheet!$A:$AG,32,0)</f>
        <v>12</v>
      </c>
      <c r="AH34" s="1">
        <f>VLOOKUP(A34,[1]Sheet!$A:$AG,33,0)</f>
        <v>84</v>
      </c>
      <c r="AI34" s="9">
        <f t="shared" ref="AI34" si="21">AE34/AH34</f>
        <v>0.14285714285714285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9" t="s">
        <v>75</v>
      </c>
      <c r="B35" s="19" t="s">
        <v>38</v>
      </c>
      <c r="C35" s="19">
        <v>142</v>
      </c>
      <c r="D35" s="19"/>
      <c r="E35" s="19">
        <v>130</v>
      </c>
      <c r="F35" s="19">
        <v>1</v>
      </c>
      <c r="G35" s="20">
        <v>0</v>
      </c>
      <c r="H35" s="19">
        <v>180</v>
      </c>
      <c r="I35" s="19" t="s">
        <v>34</v>
      </c>
      <c r="J35" s="19">
        <v>130</v>
      </c>
      <c r="K35" s="19">
        <f t="shared" si="1"/>
        <v>0</v>
      </c>
      <c r="L35" s="19"/>
      <c r="M35" s="19"/>
      <c r="N35" s="19">
        <v>192</v>
      </c>
      <c r="O35" s="19">
        <f t="shared" si="7"/>
        <v>26</v>
      </c>
      <c r="P35" s="21"/>
      <c r="Q35" s="21"/>
      <c r="R35" s="21"/>
      <c r="S35" s="21"/>
      <c r="T35" s="19"/>
      <c r="U35" s="19">
        <f t="shared" si="8"/>
        <v>7.4230769230769234</v>
      </c>
      <c r="V35" s="19">
        <f t="shared" si="9"/>
        <v>7.4230769230769234</v>
      </c>
      <c r="W35" s="19">
        <v>23.8</v>
      </c>
      <c r="X35" s="19">
        <v>9.1999999999999993</v>
      </c>
      <c r="Y35" s="19">
        <v>19.2</v>
      </c>
      <c r="Z35" s="19">
        <v>0.6</v>
      </c>
      <c r="AA35" s="19">
        <v>7</v>
      </c>
      <c r="AB35" s="19" t="s">
        <v>127</v>
      </c>
      <c r="AC35" s="19">
        <f t="shared" si="3"/>
        <v>0</v>
      </c>
      <c r="AD35" s="20">
        <v>0</v>
      </c>
      <c r="AE35" s="22"/>
      <c r="AF35" s="19"/>
      <c r="AG35" s="19"/>
      <c r="AH35" s="19"/>
      <c r="AI35" s="22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38</v>
      </c>
      <c r="C36" s="1">
        <v>215</v>
      </c>
      <c r="D36" s="1"/>
      <c r="E36" s="1">
        <v>152</v>
      </c>
      <c r="F36" s="1">
        <v>44</v>
      </c>
      <c r="G36" s="6">
        <v>0.75</v>
      </c>
      <c r="H36" s="1">
        <v>180</v>
      </c>
      <c r="I36" s="1" t="s">
        <v>36</v>
      </c>
      <c r="J36" s="1">
        <v>149</v>
      </c>
      <c r="K36" s="1">
        <f t="shared" ref="K36:K65" si="22">E36-J36</f>
        <v>3</v>
      </c>
      <c r="L36" s="1"/>
      <c r="M36" s="1"/>
      <c r="N36" s="1">
        <v>96</v>
      </c>
      <c r="O36" s="1">
        <f t="shared" si="7"/>
        <v>30.4</v>
      </c>
      <c r="P36" s="5">
        <v>285.59999999999997</v>
      </c>
      <c r="Q36" s="5">
        <f>14*O36-N36-F36</f>
        <v>285.59999999999997</v>
      </c>
      <c r="R36" s="38">
        <f t="shared" ref="R36" si="23">AD36*AE36</f>
        <v>288</v>
      </c>
      <c r="S36" s="38"/>
      <c r="T36" s="1"/>
      <c r="U36" s="1">
        <f t="shared" si="8"/>
        <v>14.078947368421053</v>
      </c>
      <c r="V36" s="1">
        <f t="shared" si="9"/>
        <v>4.6052631578947372</v>
      </c>
      <c r="W36" s="1">
        <v>18</v>
      </c>
      <c r="X36" s="1">
        <v>2</v>
      </c>
      <c r="Y36" s="1">
        <v>19.2</v>
      </c>
      <c r="Z36" s="1">
        <v>1</v>
      </c>
      <c r="AA36" s="1">
        <v>4.8</v>
      </c>
      <c r="AB36" s="1" t="s">
        <v>39</v>
      </c>
      <c r="AC36" s="1">
        <f t="shared" si="3"/>
        <v>214.2</v>
      </c>
      <c r="AD36" s="6">
        <v>8</v>
      </c>
      <c r="AE36" s="39">
        <f t="shared" ref="AE36" si="24">MROUND(Q36,AD36*AG36)/AD36</f>
        <v>36</v>
      </c>
      <c r="AF36" s="40">
        <f t="shared" ref="AF36" si="25">AE36*AD36*G36</f>
        <v>216</v>
      </c>
      <c r="AG36" s="1">
        <f>VLOOKUP(A36,[1]Sheet!$A:$AG,32,0)</f>
        <v>12</v>
      </c>
      <c r="AH36" s="1">
        <f>VLOOKUP(A36,[1]Sheet!$A:$AG,33,0)</f>
        <v>84</v>
      </c>
      <c r="AI36" s="9">
        <f t="shared" ref="AI36" si="26">AE36/AH36</f>
        <v>0.42857142857142855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30" t="s">
        <v>77</v>
      </c>
      <c r="B37" s="30" t="s">
        <v>38</v>
      </c>
      <c r="C37" s="30"/>
      <c r="D37" s="30"/>
      <c r="E37" s="30"/>
      <c r="F37" s="30"/>
      <c r="G37" s="31">
        <v>0</v>
      </c>
      <c r="H37" s="30">
        <v>180</v>
      </c>
      <c r="I37" s="30" t="s">
        <v>36</v>
      </c>
      <c r="J37" s="30"/>
      <c r="K37" s="30">
        <f t="shared" si="22"/>
        <v>0</v>
      </c>
      <c r="L37" s="30"/>
      <c r="M37" s="30"/>
      <c r="N37" s="30"/>
      <c r="O37" s="30">
        <f t="shared" si="7"/>
        <v>0</v>
      </c>
      <c r="P37" s="32"/>
      <c r="Q37" s="32"/>
      <c r="R37" s="32"/>
      <c r="S37" s="32"/>
      <c r="T37" s="30"/>
      <c r="U37" s="30" t="e">
        <f t="shared" si="8"/>
        <v>#DIV/0!</v>
      </c>
      <c r="V37" s="30" t="e">
        <f t="shared" si="9"/>
        <v>#DIV/0!</v>
      </c>
      <c r="W37" s="30">
        <v>0</v>
      </c>
      <c r="X37" s="30">
        <v>0.6</v>
      </c>
      <c r="Y37" s="30">
        <v>1.6</v>
      </c>
      <c r="Z37" s="30">
        <v>4.2</v>
      </c>
      <c r="AA37" s="30">
        <v>0</v>
      </c>
      <c r="AB37" s="30" t="s">
        <v>78</v>
      </c>
      <c r="AC37" s="30">
        <f t="shared" si="3"/>
        <v>0</v>
      </c>
      <c r="AD37" s="31">
        <v>16</v>
      </c>
      <c r="AE37" s="33"/>
      <c r="AF37" s="30"/>
      <c r="AG37" s="30">
        <f>VLOOKUP(A37,[1]Sheet!$A:$AG,32,0)</f>
        <v>12</v>
      </c>
      <c r="AH37" s="30">
        <f>VLOOKUP(A37,[1]Sheet!$A:$AG,33,0)</f>
        <v>84</v>
      </c>
      <c r="AI37" s="9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38</v>
      </c>
      <c r="C38" s="1">
        <v>108</v>
      </c>
      <c r="D38" s="1"/>
      <c r="E38" s="1">
        <v>79</v>
      </c>
      <c r="F38" s="1">
        <v>9</v>
      </c>
      <c r="G38" s="6">
        <v>0.7</v>
      </c>
      <c r="H38" s="1">
        <v>180</v>
      </c>
      <c r="I38" s="1" t="s">
        <v>36</v>
      </c>
      <c r="J38" s="1">
        <v>85</v>
      </c>
      <c r="K38" s="1">
        <f t="shared" si="22"/>
        <v>-6</v>
      </c>
      <c r="L38" s="1"/>
      <c r="M38" s="1"/>
      <c r="N38" s="1">
        <v>0</v>
      </c>
      <c r="O38" s="1">
        <f t="shared" si="7"/>
        <v>15.8</v>
      </c>
      <c r="P38" s="5">
        <v>212.20000000000002</v>
      </c>
      <c r="Q38" s="5">
        <f>14*O38-N38-F38</f>
        <v>212.20000000000002</v>
      </c>
      <c r="R38" s="38">
        <f t="shared" ref="R38" si="27">AD38*AE38</f>
        <v>240</v>
      </c>
      <c r="S38" s="38"/>
      <c r="T38" s="1"/>
      <c r="U38" s="1">
        <f t="shared" si="8"/>
        <v>15.759493670886075</v>
      </c>
      <c r="V38" s="1">
        <f t="shared" si="9"/>
        <v>0.56962025316455689</v>
      </c>
      <c r="W38" s="1">
        <v>6.4</v>
      </c>
      <c r="X38" s="1">
        <v>0</v>
      </c>
      <c r="Y38" s="1">
        <v>0</v>
      </c>
      <c r="Z38" s="1">
        <v>0</v>
      </c>
      <c r="AA38" s="1">
        <v>0</v>
      </c>
      <c r="AB38" s="1" t="s">
        <v>48</v>
      </c>
      <c r="AC38" s="1">
        <f t="shared" ref="AC38:AC69" si="28">Q38*G38</f>
        <v>148.54</v>
      </c>
      <c r="AD38" s="6">
        <v>10</v>
      </c>
      <c r="AE38" s="39">
        <f t="shared" ref="AE38" si="29">MROUND(Q38,AD38*AG38)/AD38</f>
        <v>24</v>
      </c>
      <c r="AF38" s="40">
        <f t="shared" ref="AF38" si="30">AE38*AD38*G38</f>
        <v>168</v>
      </c>
      <c r="AG38" s="1">
        <f>VLOOKUP(A38,[1]Sheet!$A:$AG,32,0)</f>
        <v>12</v>
      </c>
      <c r="AH38" s="1">
        <f>VLOOKUP(A38,[1]Sheet!$A:$AG,33,0)</f>
        <v>84</v>
      </c>
      <c r="AI38" s="9">
        <f t="shared" ref="AI38" si="31">AE38/AH38</f>
        <v>0.2857142857142857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9" t="s">
        <v>80</v>
      </c>
      <c r="B39" s="19" t="s">
        <v>38</v>
      </c>
      <c r="C39" s="19">
        <v>1</v>
      </c>
      <c r="D39" s="19"/>
      <c r="E39" s="19"/>
      <c r="F39" s="19"/>
      <c r="G39" s="20">
        <v>0</v>
      </c>
      <c r="H39" s="19">
        <v>180</v>
      </c>
      <c r="I39" s="19" t="s">
        <v>34</v>
      </c>
      <c r="J39" s="19">
        <v>6</v>
      </c>
      <c r="K39" s="19">
        <f t="shared" si="22"/>
        <v>-6</v>
      </c>
      <c r="L39" s="19"/>
      <c r="M39" s="19"/>
      <c r="N39" s="19"/>
      <c r="O39" s="19">
        <f t="shared" si="7"/>
        <v>0</v>
      </c>
      <c r="P39" s="21"/>
      <c r="Q39" s="21"/>
      <c r="R39" s="21"/>
      <c r="S39" s="21"/>
      <c r="T39" s="19"/>
      <c r="U39" s="19" t="e">
        <f t="shared" si="8"/>
        <v>#DIV/0!</v>
      </c>
      <c r="V39" s="19" t="e">
        <f t="shared" si="9"/>
        <v>#DIV/0!</v>
      </c>
      <c r="W39" s="19">
        <v>0.4</v>
      </c>
      <c r="X39" s="19">
        <v>27.4</v>
      </c>
      <c r="Y39" s="19">
        <v>32.799999999999997</v>
      </c>
      <c r="Z39" s="19">
        <v>28.8</v>
      </c>
      <c r="AA39" s="19">
        <v>5.2</v>
      </c>
      <c r="AB39" s="19" t="s">
        <v>81</v>
      </c>
      <c r="AC39" s="19">
        <f t="shared" si="28"/>
        <v>0</v>
      </c>
      <c r="AD39" s="20">
        <v>0</v>
      </c>
      <c r="AE39" s="22"/>
      <c r="AF39" s="19"/>
      <c r="AG39" s="19"/>
      <c r="AH39" s="19"/>
      <c r="AI39" s="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38</v>
      </c>
      <c r="C40" s="1">
        <v>53</v>
      </c>
      <c r="D40" s="1">
        <v>192</v>
      </c>
      <c r="E40" s="1">
        <v>25</v>
      </c>
      <c r="F40" s="1">
        <v>169</v>
      </c>
      <c r="G40" s="6">
        <v>0.43</v>
      </c>
      <c r="H40" s="1">
        <v>180</v>
      </c>
      <c r="I40" s="1" t="s">
        <v>36</v>
      </c>
      <c r="J40" s="1">
        <v>101</v>
      </c>
      <c r="K40" s="1">
        <f t="shared" si="22"/>
        <v>-76</v>
      </c>
      <c r="L40" s="1"/>
      <c r="M40" s="1"/>
      <c r="N40" s="1">
        <v>192</v>
      </c>
      <c r="O40" s="1">
        <f t="shared" si="7"/>
        <v>5</v>
      </c>
      <c r="P40" s="5"/>
      <c r="Q40" s="5"/>
      <c r="R40" s="38">
        <f t="shared" ref="R40:R43" si="32">AD40*AE40</f>
        <v>0</v>
      </c>
      <c r="S40" s="38"/>
      <c r="T40" s="1"/>
      <c r="U40" s="1">
        <f t="shared" si="8"/>
        <v>72.2</v>
      </c>
      <c r="V40" s="1">
        <f t="shared" si="9"/>
        <v>72.2</v>
      </c>
      <c r="W40" s="1">
        <v>31.6</v>
      </c>
      <c r="X40" s="1">
        <v>31.8</v>
      </c>
      <c r="Y40" s="1">
        <v>11</v>
      </c>
      <c r="Z40" s="1">
        <v>11</v>
      </c>
      <c r="AA40" s="1">
        <v>0.4</v>
      </c>
      <c r="AB40" s="1" t="s">
        <v>39</v>
      </c>
      <c r="AC40" s="1">
        <f t="shared" si="28"/>
        <v>0</v>
      </c>
      <c r="AD40" s="6">
        <v>16</v>
      </c>
      <c r="AE40" s="39">
        <f t="shared" ref="AE40:AE43" si="33">MROUND(Q40,AD40*AG40)/AD40</f>
        <v>0</v>
      </c>
      <c r="AF40" s="40">
        <f t="shared" ref="AF40:AF43" si="34">AE40*AD40*G40</f>
        <v>0</v>
      </c>
      <c r="AG40" s="1">
        <f>VLOOKUP(A40,[1]Sheet!$A:$AG,32,0)</f>
        <v>12</v>
      </c>
      <c r="AH40" s="1">
        <f>VLOOKUP(A40,[1]Sheet!$A:$AG,33,0)</f>
        <v>84</v>
      </c>
      <c r="AI40" s="9">
        <f t="shared" ref="AI40:AI43" si="35">AE40/AH40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38</v>
      </c>
      <c r="C41" s="1"/>
      <c r="D41" s="1">
        <v>288</v>
      </c>
      <c r="E41" s="1">
        <v>69</v>
      </c>
      <c r="F41" s="1">
        <v>219</v>
      </c>
      <c r="G41" s="6">
        <v>0.9</v>
      </c>
      <c r="H41" s="1">
        <v>180</v>
      </c>
      <c r="I41" s="1" t="s">
        <v>36</v>
      </c>
      <c r="J41" s="1">
        <v>104</v>
      </c>
      <c r="K41" s="1">
        <f t="shared" si="22"/>
        <v>-35</v>
      </c>
      <c r="L41" s="1"/>
      <c r="M41" s="1"/>
      <c r="N41" s="1">
        <v>0</v>
      </c>
      <c r="O41" s="1">
        <f t="shared" si="7"/>
        <v>13.8</v>
      </c>
      <c r="P41" s="5"/>
      <c r="Q41" s="5"/>
      <c r="R41" s="38">
        <f t="shared" si="32"/>
        <v>0</v>
      </c>
      <c r="S41" s="38"/>
      <c r="T41" s="1"/>
      <c r="U41" s="1">
        <f t="shared" si="8"/>
        <v>15.869565217391303</v>
      </c>
      <c r="V41" s="1">
        <f t="shared" si="9"/>
        <v>15.869565217391303</v>
      </c>
      <c r="W41" s="1">
        <v>11</v>
      </c>
      <c r="X41" s="1">
        <v>24.8</v>
      </c>
      <c r="Y41" s="1">
        <v>12.6</v>
      </c>
      <c r="Z41" s="1">
        <v>20.2</v>
      </c>
      <c r="AA41" s="1">
        <v>1.6</v>
      </c>
      <c r="AB41" s="1" t="s">
        <v>39</v>
      </c>
      <c r="AC41" s="1">
        <f t="shared" si="28"/>
        <v>0</v>
      </c>
      <c r="AD41" s="6">
        <v>8</v>
      </c>
      <c r="AE41" s="39">
        <f t="shared" si="33"/>
        <v>0</v>
      </c>
      <c r="AF41" s="40">
        <f t="shared" si="34"/>
        <v>0</v>
      </c>
      <c r="AG41" s="1">
        <f>VLOOKUP(A41,[1]Sheet!$A:$AG,32,0)</f>
        <v>12</v>
      </c>
      <c r="AH41" s="1">
        <f>VLOOKUP(A41,[1]Sheet!$A:$AG,33,0)</f>
        <v>84</v>
      </c>
      <c r="AI41" s="9">
        <f t="shared" si="35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38</v>
      </c>
      <c r="C42" s="1">
        <v>62</v>
      </c>
      <c r="D42" s="1">
        <v>480</v>
      </c>
      <c r="E42" s="1">
        <v>148</v>
      </c>
      <c r="F42" s="1">
        <v>334</v>
      </c>
      <c r="G42" s="6">
        <v>0.9</v>
      </c>
      <c r="H42" s="1">
        <v>180</v>
      </c>
      <c r="I42" s="1" t="s">
        <v>36</v>
      </c>
      <c r="J42" s="1">
        <v>166</v>
      </c>
      <c r="K42" s="1">
        <f t="shared" si="22"/>
        <v>-18</v>
      </c>
      <c r="L42" s="1"/>
      <c r="M42" s="1"/>
      <c r="N42" s="1">
        <v>96</v>
      </c>
      <c r="O42" s="1">
        <f t="shared" si="7"/>
        <v>29.6</v>
      </c>
      <c r="P42" s="5"/>
      <c r="Q42" s="5"/>
      <c r="R42" s="38">
        <f t="shared" si="32"/>
        <v>0</v>
      </c>
      <c r="S42" s="38"/>
      <c r="T42" s="1"/>
      <c r="U42" s="1">
        <f t="shared" si="8"/>
        <v>14.527027027027026</v>
      </c>
      <c r="V42" s="1">
        <f t="shared" si="9"/>
        <v>14.527027027027026</v>
      </c>
      <c r="W42" s="1">
        <v>39</v>
      </c>
      <c r="X42" s="1">
        <v>49</v>
      </c>
      <c r="Y42" s="1">
        <v>16.399999999999999</v>
      </c>
      <c r="Z42" s="1">
        <v>37.799999999999997</v>
      </c>
      <c r="AA42" s="1">
        <v>12.4</v>
      </c>
      <c r="AB42" s="1" t="s">
        <v>39</v>
      </c>
      <c r="AC42" s="1">
        <f t="shared" si="28"/>
        <v>0</v>
      </c>
      <c r="AD42" s="6">
        <v>8</v>
      </c>
      <c r="AE42" s="39">
        <f t="shared" si="33"/>
        <v>0</v>
      </c>
      <c r="AF42" s="40">
        <f t="shared" si="34"/>
        <v>0</v>
      </c>
      <c r="AG42" s="1">
        <f>VLOOKUP(A42,[1]Sheet!$A:$AG,32,0)</f>
        <v>12</v>
      </c>
      <c r="AH42" s="1">
        <f>VLOOKUP(A42,[1]Sheet!$A:$AG,33,0)</f>
        <v>84</v>
      </c>
      <c r="AI42" s="9">
        <f t="shared" si="3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38</v>
      </c>
      <c r="C43" s="1">
        <v>183</v>
      </c>
      <c r="D43" s="1"/>
      <c r="E43" s="1">
        <v>45</v>
      </c>
      <c r="F43" s="1">
        <v>137</v>
      </c>
      <c r="G43" s="6">
        <v>0.4</v>
      </c>
      <c r="H43" s="1">
        <v>180</v>
      </c>
      <c r="I43" s="1" t="s">
        <v>36</v>
      </c>
      <c r="J43" s="1">
        <v>41</v>
      </c>
      <c r="K43" s="1">
        <f t="shared" si="22"/>
        <v>4</v>
      </c>
      <c r="L43" s="1"/>
      <c r="M43" s="1"/>
      <c r="N43" s="1">
        <v>0</v>
      </c>
      <c r="O43" s="1">
        <f t="shared" si="7"/>
        <v>9</v>
      </c>
      <c r="P43" s="5"/>
      <c r="Q43" s="5"/>
      <c r="R43" s="38">
        <f t="shared" si="32"/>
        <v>0</v>
      </c>
      <c r="S43" s="38"/>
      <c r="T43" s="1"/>
      <c r="U43" s="1">
        <f t="shared" si="8"/>
        <v>15.222222222222221</v>
      </c>
      <c r="V43" s="1">
        <f t="shared" si="9"/>
        <v>15.222222222222221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36" t="s">
        <v>50</v>
      </c>
      <c r="AC43" s="1">
        <f t="shared" si="28"/>
        <v>0</v>
      </c>
      <c r="AD43" s="6">
        <v>16</v>
      </c>
      <c r="AE43" s="39">
        <f t="shared" si="33"/>
        <v>0</v>
      </c>
      <c r="AF43" s="40">
        <f t="shared" si="34"/>
        <v>0</v>
      </c>
      <c r="AG43" s="1">
        <f>VLOOKUP(A43,[1]Sheet!$A:$AG,32,0)</f>
        <v>12</v>
      </c>
      <c r="AH43" s="1">
        <f>VLOOKUP(A43,[1]Sheet!$A:$AG,33,0)</f>
        <v>84</v>
      </c>
      <c r="AI43" s="9">
        <f t="shared" si="3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9" t="s">
        <v>86</v>
      </c>
      <c r="B44" s="19" t="s">
        <v>38</v>
      </c>
      <c r="C44" s="19">
        <v>108</v>
      </c>
      <c r="D44" s="19"/>
      <c r="E44" s="19">
        <v>10</v>
      </c>
      <c r="F44" s="19">
        <v>22</v>
      </c>
      <c r="G44" s="20">
        <v>0</v>
      </c>
      <c r="H44" s="19">
        <v>180</v>
      </c>
      <c r="I44" s="19" t="s">
        <v>34</v>
      </c>
      <c r="J44" s="19">
        <v>68</v>
      </c>
      <c r="K44" s="19">
        <f t="shared" si="22"/>
        <v>-58</v>
      </c>
      <c r="L44" s="19"/>
      <c r="M44" s="19"/>
      <c r="N44" s="19"/>
      <c r="O44" s="19">
        <f t="shared" si="7"/>
        <v>2</v>
      </c>
      <c r="P44" s="21"/>
      <c r="Q44" s="21"/>
      <c r="R44" s="21"/>
      <c r="S44" s="21"/>
      <c r="T44" s="19"/>
      <c r="U44" s="19">
        <f t="shared" si="8"/>
        <v>11</v>
      </c>
      <c r="V44" s="19">
        <f t="shared" si="9"/>
        <v>11</v>
      </c>
      <c r="W44" s="19">
        <v>28.8</v>
      </c>
      <c r="X44" s="19">
        <v>9.1999999999999993</v>
      </c>
      <c r="Y44" s="19">
        <v>12.8</v>
      </c>
      <c r="Z44" s="19">
        <v>3.8</v>
      </c>
      <c r="AA44" s="19">
        <v>3.2</v>
      </c>
      <c r="AB44" s="19" t="s">
        <v>81</v>
      </c>
      <c r="AC44" s="19">
        <f t="shared" si="28"/>
        <v>0</v>
      </c>
      <c r="AD44" s="20">
        <v>0</v>
      </c>
      <c r="AE44" s="22"/>
      <c r="AF44" s="19"/>
      <c r="AG44" s="19"/>
      <c r="AH44" s="19"/>
      <c r="AI44" s="9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33</v>
      </c>
      <c r="C45" s="1">
        <v>470</v>
      </c>
      <c r="D45" s="1">
        <v>720</v>
      </c>
      <c r="E45" s="1">
        <v>490</v>
      </c>
      <c r="F45" s="1">
        <v>675</v>
      </c>
      <c r="G45" s="6">
        <v>1</v>
      </c>
      <c r="H45" s="1">
        <v>180</v>
      </c>
      <c r="I45" s="1" t="s">
        <v>36</v>
      </c>
      <c r="J45" s="1">
        <v>492</v>
      </c>
      <c r="K45" s="1">
        <f t="shared" si="22"/>
        <v>-2</v>
      </c>
      <c r="L45" s="1"/>
      <c r="M45" s="1"/>
      <c r="N45" s="1">
        <v>240</v>
      </c>
      <c r="O45" s="1">
        <f t="shared" si="7"/>
        <v>98</v>
      </c>
      <c r="P45" s="5">
        <v>457</v>
      </c>
      <c r="Q45" s="5">
        <f t="shared" ref="Q45:Q46" si="36">14*O45-N45-F45</f>
        <v>457</v>
      </c>
      <c r="R45" s="38">
        <f t="shared" ref="R45:R47" si="37">AD45*AE45</f>
        <v>480</v>
      </c>
      <c r="S45" s="38"/>
      <c r="T45" s="1"/>
      <c r="U45" s="1">
        <f t="shared" si="8"/>
        <v>14.23469387755102</v>
      </c>
      <c r="V45" s="1">
        <f t="shared" si="9"/>
        <v>9.3367346938775508</v>
      </c>
      <c r="W45" s="1">
        <v>99</v>
      </c>
      <c r="X45" s="1">
        <v>119</v>
      </c>
      <c r="Y45" s="1">
        <v>121</v>
      </c>
      <c r="Z45" s="1">
        <v>141.19999999999999</v>
      </c>
      <c r="AA45" s="1">
        <v>8</v>
      </c>
      <c r="AB45" s="1" t="s">
        <v>39</v>
      </c>
      <c r="AC45" s="1">
        <f t="shared" si="28"/>
        <v>457</v>
      </c>
      <c r="AD45" s="6">
        <v>5</v>
      </c>
      <c r="AE45" s="39">
        <f t="shared" ref="AE45:AE47" si="38">MROUND(Q45,AD45*AG45)/AD45</f>
        <v>96</v>
      </c>
      <c r="AF45" s="40">
        <f t="shared" ref="AF45:AF47" si="39">AE45*AD45*G45</f>
        <v>480</v>
      </c>
      <c r="AG45" s="1">
        <f>VLOOKUP(A45,[1]Sheet!$A:$AG,32,0)</f>
        <v>12</v>
      </c>
      <c r="AH45" s="1">
        <f>VLOOKUP(A45,[1]Sheet!$A:$AG,33,0)</f>
        <v>144</v>
      </c>
      <c r="AI45" s="9">
        <f t="shared" ref="AI45:AI47" si="40">AE45/AH45</f>
        <v>0.66666666666666663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183</v>
      </c>
      <c r="D46" s="1"/>
      <c r="E46" s="1">
        <v>133</v>
      </c>
      <c r="F46" s="1">
        <v>34</v>
      </c>
      <c r="G46" s="6">
        <v>0.4</v>
      </c>
      <c r="H46" s="1">
        <v>180</v>
      </c>
      <c r="I46" s="1" t="s">
        <v>36</v>
      </c>
      <c r="J46" s="1">
        <v>129</v>
      </c>
      <c r="K46" s="1">
        <f t="shared" si="22"/>
        <v>4</v>
      </c>
      <c r="L46" s="1"/>
      <c r="M46" s="1"/>
      <c r="N46" s="1">
        <v>0</v>
      </c>
      <c r="O46" s="1">
        <f t="shared" si="7"/>
        <v>26.6</v>
      </c>
      <c r="P46" s="5">
        <v>338.40000000000003</v>
      </c>
      <c r="Q46" s="5">
        <f t="shared" si="36"/>
        <v>338.40000000000003</v>
      </c>
      <c r="R46" s="38">
        <f t="shared" si="37"/>
        <v>384</v>
      </c>
      <c r="S46" s="38"/>
      <c r="T46" s="1"/>
      <c r="U46" s="1">
        <f t="shared" si="8"/>
        <v>15.714285714285714</v>
      </c>
      <c r="V46" s="1">
        <f t="shared" si="9"/>
        <v>1.2781954887218046</v>
      </c>
      <c r="W46" s="1">
        <v>5</v>
      </c>
      <c r="X46" s="1">
        <v>0</v>
      </c>
      <c r="Y46" s="1">
        <v>0</v>
      </c>
      <c r="Z46" s="1">
        <v>0</v>
      </c>
      <c r="AA46" s="1">
        <v>0</v>
      </c>
      <c r="AB46" s="16" t="s">
        <v>48</v>
      </c>
      <c r="AC46" s="1">
        <f t="shared" si="28"/>
        <v>135.36000000000001</v>
      </c>
      <c r="AD46" s="6">
        <v>16</v>
      </c>
      <c r="AE46" s="39">
        <f t="shared" si="38"/>
        <v>24</v>
      </c>
      <c r="AF46" s="40">
        <f t="shared" si="39"/>
        <v>153.60000000000002</v>
      </c>
      <c r="AG46" s="1">
        <f>VLOOKUP(A46,[1]Sheet!$A:$AG,32,0)</f>
        <v>12</v>
      </c>
      <c r="AH46" s="1">
        <f>VLOOKUP(A46,[1]Sheet!$A:$AG,33,0)</f>
        <v>84</v>
      </c>
      <c r="AI46" s="9">
        <f t="shared" si="40"/>
        <v>0.2857142857142857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38</v>
      </c>
      <c r="C47" s="1">
        <v>68</v>
      </c>
      <c r="D47" s="1"/>
      <c r="E47" s="1">
        <v>38</v>
      </c>
      <c r="F47" s="1"/>
      <c r="G47" s="6">
        <v>0.7</v>
      </c>
      <c r="H47" s="1">
        <v>180</v>
      </c>
      <c r="I47" s="1" t="s">
        <v>36</v>
      </c>
      <c r="J47" s="1">
        <v>46</v>
      </c>
      <c r="K47" s="1">
        <f t="shared" si="22"/>
        <v>-8</v>
      </c>
      <c r="L47" s="1"/>
      <c r="M47" s="1"/>
      <c r="N47" s="1">
        <v>240</v>
      </c>
      <c r="O47" s="1">
        <f t="shared" si="7"/>
        <v>7.6</v>
      </c>
      <c r="P47" s="5"/>
      <c r="Q47" s="5">
        <v>100</v>
      </c>
      <c r="R47" s="38">
        <f t="shared" si="37"/>
        <v>120</v>
      </c>
      <c r="S47" s="42">
        <v>100</v>
      </c>
      <c r="T47" s="41" t="s">
        <v>134</v>
      </c>
      <c r="U47" s="1">
        <f t="shared" si="8"/>
        <v>47.368421052631582</v>
      </c>
      <c r="V47" s="1">
        <f t="shared" si="9"/>
        <v>31.578947368421055</v>
      </c>
      <c r="W47" s="1">
        <v>16</v>
      </c>
      <c r="X47" s="1">
        <v>0</v>
      </c>
      <c r="Y47" s="1">
        <v>0</v>
      </c>
      <c r="Z47" s="1">
        <v>0</v>
      </c>
      <c r="AA47" s="1">
        <v>0</v>
      </c>
      <c r="AB47" s="1" t="s">
        <v>48</v>
      </c>
      <c r="AC47" s="1">
        <f t="shared" si="28"/>
        <v>70</v>
      </c>
      <c r="AD47" s="6">
        <v>10</v>
      </c>
      <c r="AE47" s="39">
        <f t="shared" si="38"/>
        <v>12</v>
      </c>
      <c r="AF47" s="40">
        <f t="shared" si="39"/>
        <v>84</v>
      </c>
      <c r="AG47" s="1">
        <f>VLOOKUP(A47,[1]Sheet!$A:$AG,32,0)</f>
        <v>12</v>
      </c>
      <c r="AH47" s="1">
        <f>VLOOKUP(A47,[1]Sheet!$A:$AG,33,0)</f>
        <v>84</v>
      </c>
      <c r="AI47" s="9">
        <f t="shared" si="40"/>
        <v>0.14285714285714285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9" t="s">
        <v>90</v>
      </c>
      <c r="B48" s="19" t="s">
        <v>38</v>
      </c>
      <c r="C48" s="19">
        <v>1</v>
      </c>
      <c r="D48" s="19"/>
      <c r="E48" s="19"/>
      <c r="F48" s="19"/>
      <c r="G48" s="20">
        <v>0</v>
      </c>
      <c r="H48" s="19">
        <v>180</v>
      </c>
      <c r="I48" s="19" t="s">
        <v>34</v>
      </c>
      <c r="J48" s="19">
        <v>72</v>
      </c>
      <c r="K48" s="19">
        <f t="shared" si="22"/>
        <v>-72</v>
      </c>
      <c r="L48" s="19"/>
      <c r="M48" s="19"/>
      <c r="N48" s="19"/>
      <c r="O48" s="19">
        <f t="shared" si="7"/>
        <v>0</v>
      </c>
      <c r="P48" s="21"/>
      <c r="Q48" s="21"/>
      <c r="R48" s="21"/>
      <c r="S48" s="21"/>
      <c r="T48" s="19"/>
      <c r="U48" s="19" t="e">
        <f t="shared" si="8"/>
        <v>#DIV/0!</v>
      </c>
      <c r="V48" s="19" t="e">
        <f t="shared" si="9"/>
        <v>#DIV/0!</v>
      </c>
      <c r="W48" s="19">
        <v>0</v>
      </c>
      <c r="X48" s="19">
        <v>33.200000000000003</v>
      </c>
      <c r="Y48" s="19">
        <v>21</v>
      </c>
      <c r="Z48" s="19">
        <v>14.4</v>
      </c>
      <c r="AA48" s="19">
        <v>9.6</v>
      </c>
      <c r="AB48" s="19" t="s">
        <v>81</v>
      </c>
      <c r="AC48" s="19">
        <f t="shared" si="28"/>
        <v>0</v>
      </c>
      <c r="AD48" s="20">
        <v>0</v>
      </c>
      <c r="AE48" s="22"/>
      <c r="AF48" s="19"/>
      <c r="AG48" s="19"/>
      <c r="AH48" s="19"/>
      <c r="AI48" s="9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38</v>
      </c>
      <c r="C49" s="1">
        <v>168</v>
      </c>
      <c r="D49" s="1"/>
      <c r="E49" s="1">
        <v>42</v>
      </c>
      <c r="F49" s="1">
        <v>108</v>
      </c>
      <c r="G49" s="6">
        <v>0.4</v>
      </c>
      <c r="H49" s="1">
        <v>180</v>
      </c>
      <c r="I49" s="1" t="s">
        <v>36</v>
      </c>
      <c r="J49" s="1">
        <v>38</v>
      </c>
      <c r="K49" s="1">
        <f t="shared" si="22"/>
        <v>4</v>
      </c>
      <c r="L49" s="1"/>
      <c r="M49" s="1"/>
      <c r="N49" s="1">
        <v>0</v>
      </c>
      <c r="O49" s="1">
        <f t="shared" si="7"/>
        <v>8.4</v>
      </c>
      <c r="P49" s="5"/>
      <c r="Q49" s="5"/>
      <c r="R49" s="38">
        <f t="shared" ref="R49:R58" si="41">AD49*AE49</f>
        <v>0</v>
      </c>
      <c r="S49" s="38"/>
      <c r="T49" s="1"/>
      <c r="U49" s="1">
        <f t="shared" si="8"/>
        <v>12.857142857142856</v>
      </c>
      <c r="V49" s="1">
        <f t="shared" si="9"/>
        <v>12.857142857142856</v>
      </c>
      <c r="W49" s="1">
        <v>8.4</v>
      </c>
      <c r="X49" s="1">
        <v>0</v>
      </c>
      <c r="Y49" s="1">
        <v>0</v>
      </c>
      <c r="Z49" s="1">
        <v>0</v>
      </c>
      <c r="AA49" s="1">
        <v>0</v>
      </c>
      <c r="AB49" s="1" t="s">
        <v>48</v>
      </c>
      <c r="AC49" s="1">
        <f t="shared" si="28"/>
        <v>0</v>
      </c>
      <c r="AD49" s="6">
        <v>16</v>
      </c>
      <c r="AE49" s="39">
        <f t="shared" ref="AE49:AE58" si="42">MROUND(Q49,AD49*AG49)/AD49</f>
        <v>0</v>
      </c>
      <c r="AF49" s="40">
        <f t="shared" ref="AF49:AF58" si="43">AE49*AD49*G49</f>
        <v>0</v>
      </c>
      <c r="AG49" s="1">
        <f>VLOOKUP(A49,[1]Sheet!$A:$AG,32,0)</f>
        <v>12</v>
      </c>
      <c r="AH49" s="1">
        <f>VLOOKUP(A49,[1]Sheet!$A:$AG,33,0)</f>
        <v>84</v>
      </c>
      <c r="AI49" s="9">
        <f t="shared" ref="AI49:AI58" si="44">AE49/AH49</f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38</v>
      </c>
      <c r="C50" s="1">
        <v>97</v>
      </c>
      <c r="D50" s="1"/>
      <c r="E50" s="1">
        <v>85</v>
      </c>
      <c r="F50" s="1"/>
      <c r="G50" s="6">
        <v>0.7</v>
      </c>
      <c r="H50" s="1">
        <v>180</v>
      </c>
      <c r="I50" s="1" t="s">
        <v>36</v>
      </c>
      <c r="J50" s="1">
        <v>102</v>
      </c>
      <c r="K50" s="1">
        <f t="shared" si="22"/>
        <v>-17</v>
      </c>
      <c r="L50" s="1"/>
      <c r="M50" s="1"/>
      <c r="N50" s="1">
        <v>120</v>
      </c>
      <c r="O50" s="1">
        <f t="shared" si="7"/>
        <v>17</v>
      </c>
      <c r="P50" s="5">
        <v>118</v>
      </c>
      <c r="Q50" s="5">
        <f t="shared" ref="Q50" si="45">14*O50-N50-F50</f>
        <v>118</v>
      </c>
      <c r="R50" s="38">
        <f t="shared" si="41"/>
        <v>120</v>
      </c>
      <c r="S50" s="38"/>
      <c r="T50" s="1"/>
      <c r="U50" s="1">
        <f t="shared" si="8"/>
        <v>14.117647058823529</v>
      </c>
      <c r="V50" s="1">
        <f t="shared" si="9"/>
        <v>7.0588235294117645</v>
      </c>
      <c r="W50" s="1">
        <v>7.4</v>
      </c>
      <c r="X50" s="1">
        <v>0</v>
      </c>
      <c r="Y50" s="1">
        <v>0</v>
      </c>
      <c r="Z50" s="1">
        <v>0</v>
      </c>
      <c r="AA50" s="1">
        <v>0</v>
      </c>
      <c r="AB50" s="1" t="s">
        <v>48</v>
      </c>
      <c r="AC50" s="1">
        <f t="shared" si="28"/>
        <v>82.6</v>
      </c>
      <c r="AD50" s="6">
        <v>10</v>
      </c>
      <c r="AE50" s="39">
        <f t="shared" si="42"/>
        <v>12</v>
      </c>
      <c r="AF50" s="40">
        <f t="shared" si="43"/>
        <v>84</v>
      </c>
      <c r="AG50" s="1">
        <f>VLOOKUP(A50,[1]Sheet!$A:$AG,32,0)</f>
        <v>12</v>
      </c>
      <c r="AH50" s="1">
        <f>VLOOKUP(A50,[1]Sheet!$A:$AG,33,0)</f>
        <v>84</v>
      </c>
      <c r="AI50" s="9">
        <f t="shared" si="44"/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9" t="s">
        <v>93</v>
      </c>
      <c r="B51" s="19" t="s">
        <v>38</v>
      </c>
      <c r="C51" s="19"/>
      <c r="D51" s="19">
        <v>120</v>
      </c>
      <c r="E51" s="19">
        <v>8</v>
      </c>
      <c r="F51" s="19">
        <v>112</v>
      </c>
      <c r="G51" s="20">
        <v>0</v>
      </c>
      <c r="H51" s="19">
        <v>180</v>
      </c>
      <c r="I51" s="19" t="s">
        <v>34</v>
      </c>
      <c r="J51" s="19">
        <v>8</v>
      </c>
      <c r="K51" s="19">
        <f t="shared" si="22"/>
        <v>0</v>
      </c>
      <c r="L51" s="19"/>
      <c r="M51" s="19"/>
      <c r="N51" s="19">
        <v>0</v>
      </c>
      <c r="O51" s="19">
        <f t="shared" si="7"/>
        <v>1.6</v>
      </c>
      <c r="P51" s="21"/>
      <c r="Q51" s="21"/>
      <c r="R51" s="21">
        <f t="shared" si="41"/>
        <v>0</v>
      </c>
      <c r="S51" s="21"/>
      <c r="T51" s="19"/>
      <c r="U51" s="19">
        <f t="shared" si="8"/>
        <v>70</v>
      </c>
      <c r="V51" s="19">
        <f t="shared" si="9"/>
        <v>70</v>
      </c>
      <c r="W51" s="19">
        <v>0.2</v>
      </c>
      <c r="X51" s="19">
        <v>2.2000000000000002</v>
      </c>
      <c r="Y51" s="19">
        <v>12.4</v>
      </c>
      <c r="Z51" s="19">
        <v>4.8</v>
      </c>
      <c r="AA51" s="19">
        <v>0</v>
      </c>
      <c r="AB51" s="19" t="s">
        <v>137</v>
      </c>
      <c r="AC51" s="19">
        <f t="shared" si="28"/>
        <v>0</v>
      </c>
      <c r="AD51" s="20">
        <v>0</v>
      </c>
      <c r="AE51" s="22"/>
      <c r="AF51" s="19"/>
      <c r="AG51" s="19"/>
      <c r="AH51" s="19"/>
      <c r="AI51" s="9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37</v>
      </c>
      <c r="D52" s="1">
        <v>192</v>
      </c>
      <c r="E52" s="1">
        <v>48</v>
      </c>
      <c r="F52" s="1">
        <v>166</v>
      </c>
      <c r="G52" s="6">
        <v>0.7</v>
      </c>
      <c r="H52" s="1">
        <v>180</v>
      </c>
      <c r="I52" s="1" t="s">
        <v>36</v>
      </c>
      <c r="J52" s="1">
        <v>52</v>
      </c>
      <c r="K52" s="1">
        <f t="shared" si="22"/>
        <v>-4</v>
      </c>
      <c r="L52" s="1"/>
      <c r="M52" s="1"/>
      <c r="N52" s="1">
        <v>0</v>
      </c>
      <c r="O52" s="1">
        <f t="shared" si="7"/>
        <v>9.6</v>
      </c>
      <c r="P52" s="5"/>
      <c r="Q52" s="5"/>
      <c r="R52" s="38">
        <f t="shared" si="41"/>
        <v>0</v>
      </c>
      <c r="S52" s="38"/>
      <c r="T52" s="1"/>
      <c r="U52" s="1">
        <f t="shared" si="8"/>
        <v>17.291666666666668</v>
      </c>
      <c r="V52" s="1">
        <f t="shared" si="9"/>
        <v>17.291666666666668</v>
      </c>
      <c r="W52" s="1">
        <v>9.1999999999999993</v>
      </c>
      <c r="X52" s="1">
        <v>21.4</v>
      </c>
      <c r="Y52" s="1">
        <v>10</v>
      </c>
      <c r="Z52" s="1">
        <v>13.6</v>
      </c>
      <c r="AA52" s="1">
        <v>0</v>
      </c>
      <c r="AB52" s="1" t="s">
        <v>39</v>
      </c>
      <c r="AC52" s="1">
        <f t="shared" si="28"/>
        <v>0</v>
      </c>
      <c r="AD52" s="6">
        <v>8</v>
      </c>
      <c r="AE52" s="39">
        <f t="shared" si="42"/>
        <v>0</v>
      </c>
      <c r="AF52" s="40">
        <f t="shared" si="43"/>
        <v>0</v>
      </c>
      <c r="AG52" s="1">
        <f>VLOOKUP(A52,[1]Sheet!$A:$AG,32,0)</f>
        <v>12</v>
      </c>
      <c r="AH52" s="1">
        <f>VLOOKUP(A52,[1]Sheet!$A:$AG,33,0)</f>
        <v>84</v>
      </c>
      <c r="AI52" s="9">
        <f t="shared" si="44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7</v>
      </c>
      <c r="D53" s="1">
        <v>192</v>
      </c>
      <c r="E53" s="1">
        <v>14</v>
      </c>
      <c r="F53" s="1">
        <v>178</v>
      </c>
      <c r="G53" s="6">
        <v>0.7</v>
      </c>
      <c r="H53" s="1">
        <v>180</v>
      </c>
      <c r="I53" s="1" t="s">
        <v>36</v>
      </c>
      <c r="J53" s="1">
        <v>15</v>
      </c>
      <c r="K53" s="1">
        <f t="shared" si="22"/>
        <v>-1</v>
      </c>
      <c r="L53" s="1"/>
      <c r="M53" s="1"/>
      <c r="N53" s="1">
        <v>0</v>
      </c>
      <c r="O53" s="1">
        <f t="shared" si="7"/>
        <v>2.8</v>
      </c>
      <c r="P53" s="5"/>
      <c r="Q53" s="5"/>
      <c r="R53" s="38">
        <f t="shared" si="41"/>
        <v>0</v>
      </c>
      <c r="S53" s="38"/>
      <c r="T53" s="1"/>
      <c r="U53" s="1">
        <f t="shared" si="8"/>
        <v>63.571428571428577</v>
      </c>
      <c r="V53" s="1">
        <f t="shared" si="9"/>
        <v>63.571428571428577</v>
      </c>
      <c r="W53" s="1">
        <v>3.2</v>
      </c>
      <c r="X53" s="1">
        <v>15.6</v>
      </c>
      <c r="Y53" s="1">
        <v>14.6</v>
      </c>
      <c r="Z53" s="1">
        <v>7</v>
      </c>
      <c r="AA53" s="1">
        <v>0</v>
      </c>
      <c r="AB53" s="1" t="s">
        <v>44</v>
      </c>
      <c r="AC53" s="1">
        <f t="shared" si="28"/>
        <v>0</v>
      </c>
      <c r="AD53" s="6">
        <v>8</v>
      </c>
      <c r="AE53" s="39">
        <f t="shared" si="42"/>
        <v>0</v>
      </c>
      <c r="AF53" s="40">
        <f t="shared" si="43"/>
        <v>0</v>
      </c>
      <c r="AG53" s="1">
        <f>VLOOKUP(A53,[1]Sheet!$A:$AG,32,0)</f>
        <v>12</v>
      </c>
      <c r="AH53" s="1">
        <f>VLOOKUP(A53,[1]Sheet!$A:$AG,33,0)</f>
        <v>84</v>
      </c>
      <c r="AI53" s="9">
        <f t="shared" si="44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38</v>
      </c>
      <c r="C54" s="1">
        <v>4</v>
      </c>
      <c r="D54" s="1">
        <v>192</v>
      </c>
      <c r="E54" s="1">
        <v>19</v>
      </c>
      <c r="F54" s="1">
        <v>173</v>
      </c>
      <c r="G54" s="6">
        <v>0.7</v>
      </c>
      <c r="H54" s="1">
        <v>180</v>
      </c>
      <c r="I54" s="1" t="s">
        <v>36</v>
      </c>
      <c r="J54" s="1">
        <v>20</v>
      </c>
      <c r="K54" s="1">
        <f t="shared" si="22"/>
        <v>-1</v>
      </c>
      <c r="L54" s="1"/>
      <c r="M54" s="1"/>
      <c r="N54" s="1">
        <v>0</v>
      </c>
      <c r="O54" s="1">
        <f t="shared" si="7"/>
        <v>3.8</v>
      </c>
      <c r="P54" s="5"/>
      <c r="Q54" s="5"/>
      <c r="R54" s="38">
        <f t="shared" si="41"/>
        <v>0</v>
      </c>
      <c r="S54" s="38"/>
      <c r="T54" s="1"/>
      <c r="U54" s="1">
        <f t="shared" si="8"/>
        <v>45.526315789473685</v>
      </c>
      <c r="V54" s="1">
        <f t="shared" si="9"/>
        <v>45.526315789473685</v>
      </c>
      <c r="W54" s="1">
        <v>5.2</v>
      </c>
      <c r="X54" s="1">
        <v>13</v>
      </c>
      <c r="Y54" s="1">
        <v>6</v>
      </c>
      <c r="Z54" s="1">
        <v>9</v>
      </c>
      <c r="AA54" s="1">
        <v>0</v>
      </c>
      <c r="AB54" s="1" t="s">
        <v>39</v>
      </c>
      <c r="AC54" s="1">
        <f t="shared" si="28"/>
        <v>0</v>
      </c>
      <c r="AD54" s="6">
        <v>8</v>
      </c>
      <c r="AE54" s="39">
        <f t="shared" si="42"/>
        <v>0</v>
      </c>
      <c r="AF54" s="40">
        <f t="shared" si="43"/>
        <v>0</v>
      </c>
      <c r="AG54" s="1">
        <f>VLOOKUP(A54,[1]Sheet!$A:$AG,32,0)</f>
        <v>12</v>
      </c>
      <c r="AH54" s="1">
        <f>VLOOKUP(A54,[1]Sheet!$A:$AG,33,0)</f>
        <v>84</v>
      </c>
      <c r="AI54" s="9">
        <f t="shared" si="4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38</v>
      </c>
      <c r="C55" s="1">
        <v>2</v>
      </c>
      <c r="D55" s="1">
        <v>384</v>
      </c>
      <c r="E55" s="1">
        <v>46</v>
      </c>
      <c r="F55" s="1">
        <v>338</v>
      </c>
      <c r="G55" s="6">
        <v>0.7</v>
      </c>
      <c r="H55" s="1">
        <v>180</v>
      </c>
      <c r="I55" s="1" t="s">
        <v>36</v>
      </c>
      <c r="J55" s="1">
        <v>50</v>
      </c>
      <c r="K55" s="1">
        <f t="shared" si="22"/>
        <v>-4</v>
      </c>
      <c r="L55" s="1"/>
      <c r="M55" s="1"/>
      <c r="N55" s="1">
        <v>0</v>
      </c>
      <c r="O55" s="1">
        <f t="shared" si="7"/>
        <v>9.1999999999999993</v>
      </c>
      <c r="P55" s="5"/>
      <c r="Q55" s="5"/>
      <c r="R55" s="38">
        <f t="shared" si="41"/>
        <v>0</v>
      </c>
      <c r="S55" s="38"/>
      <c r="T55" s="1"/>
      <c r="U55" s="1">
        <f t="shared" si="8"/>
        <v>36.739130434782609</v>
      </c>
      <c r="V55" s="1">
        <f t="shared" si="9"/>
        <v>36.739130434782609</v>
      </c>
      <c r="W55" s="1">
        <v>5.4</v>
      </c>
      <c r="X55" s="1">
        <v>29.2</v>
      </c>
      <c r="Y55" s="1">
        <v>3.6</v>
      </c>
      <c r="Z55" s="1">
        <v>14.4</v>
      </c>
      <c r="AA55" s="1">
        <v>6.6</v>
      </c>
      <c r="AB55" s="1" t="s">
        <v>39</v>
      </c>
      <c r="AC55" s="1">
        <f t="shared" si="28"/>
        <v>0</v>
      </c>
      <c r="AD55" s="6">
        <v>8</v>
      </c>
      <c r="AE55" s="39">
        <f t="shared" si="42"/>
        <v>0</v>
      </c>
      <c r="AF55" s="40">
        <f t="shared" si="43"/>
        <v>0</v>
      </c>
      <c r="AG55" s="1">
        <f>VLOOKUP(A55,[1]Sheet!$A:$AG,32,0)</f>
        <v>12</v>
      </c>
      <c r="AH55" s="1">
        <f>VLOOKUP(A55,[1]Sheet!$A:$AG,33,0)</f>
        <v>84</v>
      </c>
      <c r="AI55" s="9">
        <f t="shared" si="4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38</v>
      </c>
      <c r="C56" s="1">
        <v>20</v>
      </c>
      <c r="D56" s="1">
        <v>192</v>
      </c>
      <c r="E56" s="1">
        <v>22</v>
      </c>
      <c r="F56" s="1">
        <v>179</v>
      </c>
      <c r="G56" s="6">
        <v>0.9</v>
      </c>
      <c r="H56" s="1">
        <v>180</v>
      </c>
      <c r="I56" s="1" t="s">
        <v>36</v>
      </c>
      <c r="J56" s="1">
        <v>53</v>
      </c>
      <c r="K56" s="1">
        <f t="shared" si="22"/>
        <v>-31</v>
      </c>
      <c r="L56" s="1"/>
      <c r="M56" s="1"/>
      <c r="N56" s="1">
        <v>96</v>
      </c>
      <c r="O56" s="1">
        <f t="shared" si="7"/>
        <v>4.4000000000000004</v>
      </c>
      <c r="P56" s="5"/>
      <c r="Q56" s="5"/>
      <c r="R56" s="38">
        <f t="shared" si="41"/>
        <v>0</v>
      </c>
      <c r="S56" s="38"/>
      <c r="T56" s="1"/>
      <c r="U56" s="1">
        <f t="shared" si="8"/>
        <v>62.499999999999993</v>
      </c>
      <c r="V56" s="1">
        <f t="shared" si="9"/>
        <v>62.499999999999993</v>
      </c>
      <c r="W56" s="1">
        <v>15.4</v>
      </c>
      <c r="X56" s="1">
        <v>20.399999999999999</v>
      </c>
      <c r="Y56" s="1">
        <v>0.4</v>
      </c>
      <c r="Z56" s="1">
        <v>20.6</v>
      </c>
      <c r="AA56" s="1">
        <v>3.4</v>
      </c>
      <c r="AB56" s="1" t="s">
        <v>39</v>
      </c>
      <c r="AC56" s="1">
        <f t="shared" si="28"/>
        <v>0</v>
      </c>
      <c r="AD56" s="6">
        <v>8</v>
      </c>
      <c r="AE56" s="39">
        <f t="shared" si="42"/>
        <v>0</v>
      </c>
      <c r="AF56" s="40">
        <f t="shared" si="43"/>
        <v>0</v>
      </c>
      <c r="AG56" s="1">
        <f>VLOOKUP(A56,[1]Sheet!$A:$AG,32,0)</f>
        <v>12</v>
      </c>
      <c r="AH56" s="1">
        <f>VLOOKUP(A56,[1]Sheet!$A:$AG,33,0)</f>
        <v>84</v>
      </c>
      <c r="AI56" s="9">
        <f t="shared" si="44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38</v>
      </c>
      <c r="C57" s="1">
        <v>18</v>
      </c>
      <c r="D57" s="1">
        <v>192</v>
      </c>
      <c r="E57" s="1">
        <v>37</v>
      </c>
      <c r="F57" s="1">
        <v>170</v>
      </c>
      <c r="G57" s="6">
        <v>0.9</v>
      </c>
      <c r="H57" s="1">
        <v>180</v>
      </c>
      <c r="I57" s="1" t="s">
        <v>36</v>
      </c>
      <c r="J57" s="1">
        <v>37</v>
      </c>
      <c r="K57" s="1">
        <f t="shared" si="22"/>
        <v>0</v>
      </c>
      <c r="L57" s="1"/>
      <c r="M57" s="1"/>
      <c r="N57" s="1">
        <v>96</v>
      </c>
      <c r="O57" s="1">
        <f t="shared" si="7"/>
        <v>7.4</v>
      </c>
      <c r="P57" s="5"/>
      <c r="Q57" s="5"/>
      <c r="R57" s="38">
        <f t="shared" si="41"/>
        <v>0</v>
      </c>
      <c r="S57" s="38"/>
      <c r="T57" s="1"/>
      <c r="U57" s="1">
        <f t="shared" si="8"/>
        <v>35.945945945945944</v>
      </c>
      <c r="V57" s="1">
        <f t="shared" si="9"/>
        <v>35.945945945945944</v>
      </c>
      <c r="W57" s="1">
        <v>16</v>
      </c>
      <c r="X57" s="1">
        <v>18.600000000000001</v>
      </c>
      <c r="Y57" s="1">
        <v>10</v>
      </c>
      <c r="Z57" s="1">
        <v>22.4</v>
      </c>
      <c r="AA57" s="1">
        <v>6.8</v>
      </c>
      <c r="AB57" s="1" t="s">
        <v>39</v>
      </c>
      <c r="AC57" s="1">
        <f t="shared" si="28"/>
        <v>0</v>
      </c>
      <c r="AD57" s="6">
        <v>8</v>
      </c>
      <c r="AE57" s="39">
        <f t="shared" si="42"/>
        <v>0</v>
      </c>
      <c r="AF57" s="40">
        <f t="shared" si="43"/>
        <v>0</v>
      </c>
      <c r="AG57" s="1">
        <f>VLOOKUP(A57,[1]Sheet!$A:$AG,32,0)</f>
        <v>12</v>
      </c>
      <c r="AH57" s="1">
        <f>VLOOKUP(A57,[1]Sheet!$A:$AG,33,0)</f>
        <v>84</v>
      </c>
      <c r="AI57" s="9">
        <f t="shared" si="44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33</v>
      </c>
      <c r="C58" s="1"/>
      <c r="D58" s="1">
        <v>480</v>
      </c>
      <c r="E58" s="1">
        <v>160</v>
      </c>
      <c r="F58" s="1">
        <v>320</v>
      </c>
      <c r="G58" s="6">
        <v>1</v>
      </c>
      <c r="H58" s="1">
        <v>180</v>
      </c>
      <c r="I58" s="1" t="s">
        <v>36</v>
      </c>
      <c r="J58" s="1">
        <v>170</v>
      </c>
      <c r="K58" s="1">
        <f t="shared" si="22"/>
        <v>-10</v>
      </c>
      <c r="L58" s="1"/>
      <c r="M58" s="1"/>
      <c r="N58" s="1">
        <v>0</v>
      </c>
      <c r="O58" s="1">
        <f t="shared" si="7"/>
        <v>32</v>
      </c>
      <c r="P58" s="5">
        <v>128</v>
      </c>
      <c r="Q58" s="5">
        <v>0</v>
      </c>
      <c r="R58" s="38">
        <f t="shared" si="41"/>
        <v>0</v>
      </c>
      <c r="S58" s="38">
        <v>0</v>
      </c>
      <c r="T58" s="1" t="s">
        <v>132</v>
      </c>
      <c r="U58" s="1">
        <f t="shared" si="8"/>
        <v>10</v>
      </c>
      <c r="V58" s="1">
        <f t="shared" si="9"/>
        <v>10</v>
      </c>
      <c r="W58" s="1">
        <v>0</v>
      </c>
      <c r="X58" s="1">
        <v>56</v>
      </c>
      <c r="Y58" s="1">
        <v>4</v>
      </c>
      <c r="Z58" s="1">
        <v>38</v>
      </c>
      <c r="AA58" s="1">
        <v>5</v>
      </c>
      <c r="AB58" s="1" t="s">
        <v>138</v>
      </c>
      <c r="AC58" s="1">
        <f t="shared" si="28"/>
        <v>0</v>
      </c>
      <c r="AD58" s="6">
        <v>5</v>
      </c>
      <c r="AE58" s="39">
        <f t="shared" si="42"/>
        <v>0</v>
      </c>
      <c r="AF58" s="40">
        <f t="shared" si="43"/>
        <v>0</v>
      </c>
      <c r="AG58" s="1">
        <f>VLOOKUP(A58,[1]Sheet!$A:$AG,32,0)</f>
        <v>12</v>
      </c>
      <c r="AH58" s="1">
        <f>VLOOKUP(A58,[1]Sheet!$A:$AG,33,0)</f>
        <v>144</v>
      </c>
      <c r="AI58" s="9">
        <f t="shared" si="44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30" t="s">
        <v>102</v>
      </c>
      <c r="B59" s="30" t="s">
        <v>38</v>
      </c>
      <c r="C59" s="30"/>
      <c r="D59" s="30"/>
      <c r="E59" s="30"/>
      <c r="F59" s="30"/>
      <c r="G59" s="31">
        <v>0</v>
      </c>
      <c r="H59" s="30">
        <v>180</v>
      </c>
      <c r="I59" s="30" t="s">
        <v>36</v>
      </c>
      <c r="J59" s="30"/>
      <c r="K59" s="30">
        <f t="shared" si="22"/>
        <v>0</v>
      </c>
      <c r="L59" s="30"/>
      <c r="M59" s="30"/>
      <c r="N59" s="30"/>
      <c r="O59" s="30">
        <f t="shared" si="7"/>
        <v>0</v>
      </c>
      <c r="P59" s="32"/>
      <c r="Q59" s="32"/>
      <c r="R59" s="32"/>
      <c r="S59" s="32"/>
      <c r="T59" s="30"/>
      <c r="U59" s="30" t="e">
        <f t="shared" si="8"/>
        <v>#DIV/0!</v>
      </c>
      <c r="V59" s="30" t="e">
        <f t="shared" si="9"/>
        <v>#DIV/0!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 t="s">
        <v>78</v>
      </c>
      <c r="AC59" s="30">
        <f t="shared" si="28"/>
        <v>0</v>
      </c>
      <c r="AD59" s="31">
        <v>5</v>
      </c>
      <c r="AE59" s="33"/>
      <c r="AF59" s="30"/>
      <c r="AG59" s="30">
        <f>VLOOKUP(A59,[1]Sheet!$A:$AG,32,0)</f>
        <v>12</v>
      </c>
      <c r="AH59" s="30">
        <f>VLOOKUP(A59,[1]Sheet!$A:$AG,33,0)</f>
        <v>84</v>
      </c>
      <c r="AI59" s="9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38</v>
      </c>
      <c r="C60" s="1">
        <v>14</v>
      </c>
      <c r="D60" s="1">
        <v>148</v>
      </c>
      <c r="E60" s="1">
        <v>30</v>
      </c>
      <c r="F60" s="1">
        <v>128</v>
      </c>
      <c r="G60" s="6">
        <v>0.2</v>
      </c>
      <c r="H60" s="1">
        <v>180</v>
      </c>
      <c r="I60" s="1" t="s">
        <v>36</v>
      </c>
      <c r="J60" s="1">
        <v>31</v>
      </c>
      <c r="K60" s="1">
        <f t="shared" si="22"/>
        <v>-1</v>
      </c>
      <c r="L60" s="1"/>
      <c r="M60" s="1"/>
      <c r="N60" s="1">
        <v>0</v>
      </c>
      <c r="O60" s="1">
        <f t="shared" si="7"/>
        <v>6</v>
      </c>
      <c r="P60" s="5"/>
      <c r="Q60" s="5"/>
      <c r="R60" s="38">
        <f t="shared" ref="R60:R63" si="46">AD60*AE60</f>
        <v>0</v>
      </c>
      <c r="S60" s="38"/>
      <c r="T60" s="1"/>
      <c r="U60" s="1">
        <f t="shared" si="8"/>
        <v>21.333333333333332</v>
      </c>
      <c r="V60" s="1">
        <f t="shared" si="9"/>
        <v>21.333333333333332</v>
      </c>
      <c r="W60" s="1">
        <v>7.4</v>
      </c>
      <c r="X60" s="1">
        <v>13</v>
      </c>
      <c r="Y60" s="1">
        <v>5.6</v>
      </c>
      <c r="Z60" s="1">
        <v>11</v>
      </c>
      <c r="AA60" s="1">
        <v>3.4</v>
      </c>
      <c r="AB60" s="1" t="s">
        <v>39</v>
      </c>
      <c r="AC60" s="1">
        <f t="shared" si="28"/>
        <v>0</v>
      </c>
      <c r="AD60" s="6">
        <v>8</v>
      </c>
      <c r="AE60" s="39">
        <f t="shared" ref="AE60:AE63" si="47">MROUND(Q60,AD60*AG60)/AD60</f>
        <v>0</v>
      </c>
      <c r="AF60" s="40">
        <f t="shared" ref="AF60:AF63" si="48">AE60*AD60*G60</f>
        <v>0</v>
      </c>
      <c r="AG60" s="1">
        <f>VLOOKUP(A60,[1]Sheet!$A:$AG,32,0)</f>
        <v>6</v>
      </c>
      <c r="AH60" s="1">
        <f>VLOOKUP(A60,[1]Sheet!$A:$AG,33,0)</f>
        <v>72</v>
      </c>
      <c r="AI60" s="9">
        <f t="shared" ref="AI60:AI63" si="49">AE60/AH60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38</v>
      </c>
      <c r="C61" s="1">
        <v>37</v>
      </c>
      <c r="D61" s="1">
        <v>96</v>
      </c>
      <c r="E61" s="1">
        <v>57</v>
      </c>
      <c r="F61" s="1">
        <v>72</v>
      </c>
      <c r="G61" s="6">
        <v>0.2</v>
      </c>
      <c r="H61" s="1">
        <v>180</v>
      </c>
      <c r="I61" s="1" t="s">
        <v>36</v>
      </c>
      <c r="J61" s="1">
        <v>57</v>
      </c>
      <c r="K61" s="1">
        <f t="shared" si="22"/>
        <v>0</v>
      </c>
      <c r="L61" s="1"/>
      <c r="M61" s="1"/>
      <c r="N61" s="1">
        <v>0</v>
      </c>
      <c r="O61" s="1">
        <f t="shared" si="7"/>
        <v>11.4</v>
      </c>
      <c r="P61" s="5">
        <v>87.6</v>
      </c>
      <c r="Q61" s="5">
        <f t="shared" ref="Q61:Q63" si="50">14*O61-N61-F61</f>
        <v>87.6</v>
      </c>
      <c r="R61" s="38">
        <f t="shared" si="46"/>
        <v>96</v>
      </c>
      <c r="S61" s="38"/>
      <c r="T61" s="1"/>
      <c r="U61" s="1">
        <f t="shared" si="8"/>
        <v>14.736842105263158</v>
      </c>
      <c r="V61" s="1">
        <f t="shared" si="9"/>
        <v>6.3157894736842106</v>
      </c>
      <c r="W61" s="1">
        <v>7</v>
      </c>
      <c r="X61" s="1">
        <v>13.2</v>
      </c>
      <c r="Y61" s="1">
        <v>6.6</v>
      </c>
      <c r="Z61" s="1">
        <v>10.4</v>
      </c>
      <c r="AA61" s="1">
        <v>2.6</v>
      </c>
      <c r="AB61" s="1" t="s">
        <v>39</v>
      </c>
      <c r="AC61" s="1">
        <f t="shared" si="28"/>
        <v>17.52</v>
      </c>
      <c r="AD61" s="6">
        <v>8</v>
      </c>
      <c r="AE61" s="39">
        <f t="shared" si="47"/>
        <v>12</v>
      </c>
      <c r="AF61" s="40">
        <f t="shared" si="48"/>
        <v>19.200000000000003</v>
      </c>
      <c r="AG61" s="1">
        <f>VLOOKUP(A61,[1]Sheet!$A:$AG,32,0)</f>
        <v>6</v>
      </c>
      <c r="AH61" s="1">
        <f>VLOOKUP(A61,[1]Sheet!$A:$AG,33,0)</f>
        <v>72</v>
      </c>
      <c r="AI61" s="9">
        <f t="shared" si="49"/>
        <v>0.16666666666666666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34" t="s">
        <v>105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36</v>
      </c>
      <c r="J62" s="1"/>
      <c r="K62" s="1">
        <f t="shared" si="22"/>
        <v>0</v>
      </c>
      <c r="L62" s="1"/>
      <c r="M62" s="1"/>
      <c r="N62" s="34"/>
      <c r="O62" s="1">
        <f t="shared" si="7"/>
        <v>0</v>
      </c>
      <c r="P62" s="35">
        <v>48</v>
      </c>
      <c r="Q62" s="35">
        <v>48</v>
      </c>
      <c r="R62" s="38">
        <f t="shared" si="46"/>
        <v>48</v>
      </c>
      <c r="S62" s="38"/>
      <c r="T62" s="1"/>
      <c r="U62" s="1" t="e">
        <f t="shared" si="8"/>
        <v>#DIV/0!</v>
      </c>
      <c r="V62" s="1" t="e">
        <f t="shared" si="9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34" t="s">
        <v>73</v>
      </c>
      <c r="AC62" s="1">
        <f t="shared" si="28"/>
        <v>9.6000000000000014</v>
      </c>
      <c r="AD62" s="6">
        <v>8</v>
      </c>
      <c r="AE62" s="39">
        <f t="shared" si="47"/>
        <v>6</v>
      </c>
      <c r="AF62" s="40">
        <f t="shared" si="48"/>
        <v>9.6000000000000014</v>
      </c>
      <c r="AG62" s="1">
        <f>VLOOKUP(A62,[1]Sheet!$A:$AG,32,0)</f>
        <v>6</v>
      </c>
      <c r="AH62" s="1">
        <f>VLOOKUP(A62,[1]Sheet!$A:$AG,33,0)</f>
        <v>72</v>
      </c>
      <c r="AI62" s="9">
        <f t="shared" si="49"/>
        <v>8.3333333333333329E-2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33</v>
      </c>
      <c r="C63" s="1">
        <v>1272.8</v>
      </c>
      <c r="D63" s="1"/>
      <c r="E63" s="1">
        <v>662.2</v>
      </c>
      <c r="F63" s="1">
        <v>521.79999999999995</v>
      </c>
      <c r="G63" s="6">
        <v>1</v>
      </c>
      <c r="H63" s="1">
        <v>180</v>
      </c>
      <c r="I63" s="1" t="s">
        <v>36</v>
      </c>
      <c r="J63" s="1">
        <v>669</v>
      </c>
      <c r="K63" s="1">
        <f t="shared" si="22"/>
        <v>-6.7999999999999545</v>
      </c>
      <c r="L63" s="1"/>
      <c r="M63" s="1"/>
      <c r="N63" s="1">
        <v>725.2</v>
      </c>
      <c r="O63" s="1">
        <f t="shared" si="7"/>
        <v>132.44</v>
      </c>
      <c r="P63" s="5">
        <v>607.15999999999985</v>
      </c>
      <c r="Q63" s="5">
        <f t="shared" si="50"/>
        <v>607.15999999999985</v>
      </c>
      <c r="R63" s="38">
        <f t="shared" si="46"/>
        <v>621.6</v>
      </c>
      <c r="S63" s="5"/>
      <c r="T63" s="1"/>
      <c r="U63" s="1">
        <f t="shared" si="8"/>
        <v>14.109030504379341</v>
      </c>
      <c r="V63" s="1">
        <f t="shared" si="9"/>
        <v>9.4155844155844157</v>
      </c>
      <c r="W63" s="1">
        <v>133.94</v>
      </c>
      <c r="X63" s="1">
        <v>142.82</v>
      </c>
      <c r="Y63" s="1">
        <v>159.1</v>
      </c>
      <c r="Z63" s="1">
        <v>192.32</v>
      </c>
      <c r="AA63" s="1">
        <v>79.179999999999993</v>
      </c>
      <c r="AB63" s="1" t="s">
        <v>55</v>
      </c>
      <c r="AC63" s="1">
        <f t="shared" si="28"/>
        <v>607.15999999999985</v>
      </c>
      <c r="AD63" s="6">
        <v>3.7</v>
      </c>
      <c r="AE63" s="39">
        <f t="shared" si="47"/>
        <v>168</v>
      </c>
      <c r="AF63" s="40">
        <f t="shared" si="48"/>
        <v>621.6</v>
      </c>
      <c r="AG63" s="1">
        <f>VLOOKUP(A63,[1]Sheet!$A:$AG,32,0)</f>
        <v>14</v>
      </c>
      <c r="AH63" s="1">
        <f>VLOOKUP(A63,[1]Sheet!$A:$AG,33,0)</f>
        <v>126</v>
      </c>
      <c r="AI63" s="9">
        <f t="shared" si="49"/>
        <v>1.3333333333333333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107</v>
      </c>
      <c r="B64" s="19" t="s">
        <v>33</v>
      </c>
      <c r="C64" s="19">
        <v>12</v>
      </c>
      <c r="D64" s="19"/>
      <c r="E64" s="19"/>
      <c r="F64" s="19">
        <v>12</v>
      </c>
      <c r="G64" s="20">
        <v>0</v>
      </c>
      <c r="H64" s="19">
        <v>180</v>
      </c>
      <c r="I64" s="19" t="s">
        <v>34</v>
      </c>
      <c r="J64" s="19"/>
      <c r="K64" s="19">
        <f t="shared" si="22"/>
        <v>0</v>
      </c>
      <c r="L64" s="19"/>
      <c r="M64" s="19"/>
      <c r="N64" s="19"/>
      <c r="O64" s="19">
        <f t="shared" si="7"/>
        <v>0</v>
      </c>
      <c r="P64" s="21"/>
      <c r="Q64" s="21"/>
      <c r="R64" s="21"/>
      <c r="S64" s="21"/>
      <c r="T64" s="19"/>
      <c r="U64" s="19" t="e">
        <f t="shared" si="8"/>
        <v>#DIV/0!</v>
      </c>
      <c r="V64" s="19" t="e">
        <f t="shared" si="9"/>
        <v>#DIV/0!</v>
      </c>
      <c r="W64" s="19">
        <v>1.2</v>
      </c>
      <c r="X64" s="19">
        <v>0.6</v>
      </c>
      <c r="Y64" s="19">
        <v>0</v>
      </c>
      <c r="Z64" s="19">
        <v>1.2</v>
      </c>
      <c r="AA64" s="19">
        <v>0</v>
      </c>
      <c r="AB64" s="23" t="s">
        <v>126</v>
      </c>
      <c r="AC64" s="19">
        <f t="shared" si="28"/>
        <v>0</v>
      </c>
      <c r="AD64" s="20">
        <v>0</v>
      </c>
      <c r="AE64" s="22"/>
      <c r="AF64" s="19"/>
      <c r="AG64" s="19"/>
      <c r="AH64" s="19"/>
      <c r="AI64" s="9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108</v>
      </c>
      <c r="B65" s="1" t="s">
        <v>38</v>
      </c>
      <c r="C65" s="1">
        <v>704</v>
      </c>
      <c r="D65" s="1">
        <v>1</v>
      </c>
      <c r="E65" s="1">
        <v>373</v>
      </c>
      <c r="F65" s="1">
        <v>289</v>
      </c>
      <c r="G65" s="6">
        <v>0.25</v>
      </c>
      <c r="H65" s="1">
        <v>180</v>
      </c>
      <c r="I65" s="1" t="s">
        <v>36</v>
      </c>
      <c r="J65" s="1">
        <v>374</v>
      </c>
      <c r="K65" s="1">
        <f t="shared" si="22"/>
        <v>-1</v>
      </c>
      <c r="L65" s="1"/>
      <c r="M65" s="1"/>
      <c r="N65" s="1">
        <v>672</v>
      </c>
      <c r="O65" s="1">
        <f t="shared" si="7"/>
        <v>74.599999999999994</v>
      </c>
      <c r="P65" s="5">
        <v>158</v>
      </c>
      <c r="Q65" s="5">
        <f>15*O65-N65-F65</f>
        <v>158</v>
      </c>
      <c r="R65" s="38">
        <f t="shared" ref="R65:R74" si="51">AD65*AE65</f>
        <v>168</v>
      </c>
      <c r="S65" s="5"/>
      <c r="T65" s="1"/>
      <c r="U65" s="1">
        <f t="shared" si="8"/>
        <v>15.134048257372655</v>
      </c>
      <c r="V65" s="1">
        <f t="shared" si="9"/>
        <v>12.882037533512065</v>
      </c>
      <c r="W65" s="1">
        <v>92</v>
      </c>
      <c r="X65" s="1">
        <v>85.6</v>
      </c>
      <c r="Y65" s="1">
        <v>128.19999999999999</v>
      </c>
      <c r="Z65" s="1">
        <v>24.6</v>
      </c>
      <c r="AA65" s="1">
        <v>81.2</v>
      </c>
      <c r="AB65" s="1" t="s">
        <v>109</v>
      </c>
      <c r="AC65" s="1">
        <f t="shared" si="28"/>
        <v>39.5</v>
      </c>
      <c r="AD65" s="6">
        <v>12</v>
      </c>
      <c r="AE65" s="39">
        <f t="shared" ref="AE65:AE74" si="52">MROUND(Q65,AD65*AG65)/AD65</f>
        <v>14</v>
      </c>
      <c r="AF65" s="40">
        <f t="shared" ref="AF65:AF74" si="53">AE65*AD65*G65</f>
        <v>42</v>
      </c>
      <c r="AG65" s="1">
        <f>VLOOKUP(A65,[1]Sheet!$A:$AG,32,0)</f>
        <v>14</v>
      </c>
      <c r="AH65" s="1">
        <f>VLOOKUP(A65,[1]Sheet!$A:$AG,33,0)</f>
        <v>70</v>
      </c>
      <c r="AI65" s="9">
        <f t="shared" ref="AI65:AI75" si="54">AE65/AH65</f>
        <v>0.2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110</v>
      </c>
      <c r="B66" s="1" t="s">
        <v>38</v>
      </c>
      <c r="C66" s="1">
        <v>580</v>
      </c>
      <c r="D66" s="1"/>
      <c r="E66" s="1">
        <v>321</v>
      </c>
      <c r="F66" s="1">
        <v>220</v>
      </c>
      <c r="G66" s="6">
        <v>0.3</v>
      </c>
      <c r="H66" s="1">
        <v>180</v>
      </c>
      <c r="I66" s="1" t="s">
        <v>36</v>
      </c>
      <c r="J66" s="1">
        <v>321</v>
      </c>
      <c r="K66" s="1">
        <f t="shared" ref="K66:K75" si="55">E66-J66</f>
        <v>0</v>
      </c>
      <c r="L66" s="1"/>
      <c r="M66" s="1"/>
      <c r="N66" s="1">
        <v>168</v>
      </c>
      <c r="O66" s="1">
        <f t="shared" si="7"/>
        <v>64.2</v>
      </c>
      <c r="P66" s="5">
        <v>510.80000000000007</v>
      </c>
      <c r="Q66" s="5">
        <f t="shared" ref="Q66:Q75" si="56">14*O66-N66-F66</f>
        <v>510.80000000000007</v>
      </c>
      <c r="R66" s="38">
        <f t="shared" si="51"/>
        <v>504</v>
      </c>
      <c r="S66" s="5"/>
      <c r="T66" s="1"/>
      <c r="U66" s="1">
        <f t="shared" si="8"/>
        <v>13.894080996884735</v>
      </c>
      <c r="V66" s="1">
        <f t="shared" si="9"/>
        <v>6.0436137071651084</v>
      </c>
      <c r="W66" s="1">
        <v>55.4</v>
      </c>
      <c r="X66" s="1">
        <v>15.4</v>
      </c>
      <c r="Y66" s="1">
        <v>55.8</v>
      </c>
      <c r="Z66" s="1">
        <v>13.8</v>
      </c>
      <c r="AA66" s="1">
        <v>29.4</v>
      </c>
      <c r="AB66" s="1" t="s">
        <v>39</v>
      </c>
      <c r="AC66" s="1">
        <f t="shared" si="28"/>
        <v>153.24</v>
      </c>
      <c r="AD66" s="6">
        <v>12</v>
      </c>
      <c r="AE66" s="39">
        <f t="shared" si="52"/>
        <v>42</v>
      </c>
      <c r="AF66" s="40">
        <f t="shared" si="53"/>
        <v>151.19999999999999</v>
      </c>
      <c r="AG66" s="1">
        <f>VLOOKUP(A66,[1]Sheet!$A:$AG,32,0)</f>
        <v>14</v>
      </c>
      <c r="AH66" s="1">
        <f>VLOOKUP(A66,[1]Sheet!$A:$AG,33,0)</f>
        <v>70</v>
      </c>
      <c r="AI66" s="9">
        <f t="shared" si="54"/>
        <v>0.6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33</v>
      </c>
      <c r="C67" s="1"/>
      <c r="D67" s="1">
        <v>32.4</v>
      </c>
      <c r="E67" s="1">
        <v>32.200000000000003</v>
      </c>
      <c r="F67" s="1"/>
      <c r="G67" s="6">
        <v>1</v>
      </c>
      <c r="H67" s="1">
        <v>180</v>
      </c>
      <c r="I67" s="1" t="s">
        <v>36</v>
      </c>
      <c r="J67" s="1">
        <v>40</v>
      </c>
      <c r="K67" s="1">
        <f t="shared" si="55"/>
        <v>-7.7999999999999972</v>
      </c>
      <c r="L67" s="1"/>
      <c r="M67" s="1"/>
      <c r="N67" s="1">
        <v>0</v>
      </c>
      <c r="O67" s="1">
        <f t="shared" ref="O67:O75" si="57">E67/5</f>
        <v>6.44</v>
      </c>
      <c r="P67" s="5">
        <v>90.160000000000011</v>
      </c>
      <c r="Q67" s="5">
        <f t="shared" si="56"/>
        <v>90.160000000000011</v>
      </c>
      <c r="R67" s="38">
        <f t="shared" si="51"/>
        <v>97.199999999999989</v>
      </c>
      <c r="S67" s="5"/>
      <c r="T67" s="1"/>
      <c r="U67" s="1">
        <f t="shared" ref="U67:U75" si="58">(F67+N67+R67)/O67</f>
        <v>15.093167701863351</v>
      </c>
      <c r="V67" s="1">
        <f t="shared" ref="V67:V75" si="59">(F67+N67)/O67</f>
        <v>0</v>
      </c>
      <c r="W67" s="1">
        <v>0</v>
      </c>
      <c r="X67" s="1">
        <v>2.56</v>
      </c>
      <c r="Y67" s="1">
        <v>4.32</v>
      </c>
      <c r="Z67" s="1">
        <v>0.36</v>
      </c>
      <c r="AA67" s="1">
        <v>8.64</v>
      </c>
      <c r="AB67" s="1" t="s">
        <v>94</v>
      </c>
      <c r="AC67" s="1">
        <f t="shared" si="28"/>
        <v>90.160000000000011</v>
      </c>
      <c r="AD67" s="6">
        <v>1.8</v>
      </c>
      <c r="AE67" s="39">
        <f t="shared" si="52"/>
        <v>53.999999999999993</v>
      </c>
      <c r="AF67" s="40">
        <f t="shared" si="53"/>
        <v>97.199999999999989</v>
      </c>
      <c r="AG67" s="1">
        <f>VLOOKUP(A67,[1]Sheet!$A:$AG,32,0)</f>
        <v>18</v>
      </c>
      <c r="AH67" s="1">
        <f>VLOOKUP(A67,[1]Sheet!$A:$AG,33,0)</f>
        <v>234</v>
      </c>
      <c r="AI67" s="9">
        <f t="shared" si="54"/>
        <v>0.23076923076923073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38</v>
      </c>
      <c r="C68" s="1">
        <v>590</v>
      </c>
      <c r="D68" s="1">
        <v>4</v>
      </c>
      <c r="E68" s="1">
        <v>334</v>
      </c>
      <c r="F68" s="1">
        <v>229</v>
      </c>
      <c r="G68" s="6">
        <v>0.3</v>
      </c>
      <c r="H68" s="1">
        <v>180</v>
      </c>
      <c r="I68" s="1" t="s">
        <v>36</v>
      </c>
      <c r="J68" s="1">
        <v>334</v>
      </c>
      <c r="K68" s="1">
        <f t="shared" si="55"/>
        <v>0</v>
      </c>
      <c r="L68" s="1"/>
      <c r="M68" s="1"/>
      <c r="N68" s="1">
        <v>168</v>
      </c>
      <c r="O68" s="1">
        <f t="shared" si="57"/>
        <v>66.8</v>
      </c>
      <c r="P68" s="5">
        <v>538.19999999999993</v>
      </c>
      <c r="Q68" s="5">
        <f t="shared" si="56"/>
        <v>538.19999999999993</v>
      </c>
      <c r="R68" s="38">
        <f t="shared" si="51"/>
        <v>504</v>
      </c>
      <c r="S68" s="5"/>
      <c r="T68" s="1"/>
      <c r="U68" s="1">
        <f t="shared" si="58"/>
        <v>13.488023952095809</v>
      </c>
      <c r="V68" s="1">
        <f t="shared" si="59"/>
        <v>5.9431137724550904</v>
      </c>
      <c r="W68" s="1">
        <v>54.6</v>
      </c>
      <c r="X68" s="1">
        <v>36.6</v>
      </c>
      <c r="Y68" s="1">
        <v>67.400000000000006</v>
      </c>
      <c r="Z68" s="1">
        <v>18.8</v>
      </c>
      <c r="AA68" s="1">
        <v>43</v>
      </c>
      <c r="AB68" s="1" t="s">
        <v>39</v>
      </c>
      <c r="AC68" s="1">
        <f t="shared" si="28"/>
        <v>161.45999999999998</v>
      </c>
      <c r="AD68" s="6">
        <v>12</v>
      </c>
      <c r="AE68" s="39">
        <f t="shared" si="52"/>
        <v>42</v>
      </c>
      <c r="AF68" s="40">
        <f t="shared" si="53"/>
        <v>151.19999999999999</v>
      </c>
      <c r="AG68" s="1">
        <f>VLOOKUP(A68,[1]Sheet!$A:$AG,32,0)</f>
        <v>14</v>
      </c>
      <c r="AH68" s="1">
        <f>VLOOKUP(A68,[1]Sheet!$A:$AG,33,0)</f>
        <v>70</v>
      </c>
      <c r="AI68" s="9">
        <f t="shared" si="54"/>
        <v>0.6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38</v>
      </c>
      <c r="C69" s="1"/>
      <c r="D69" s="1">
        <v>588</v>
      </c>
      <c r="E69" s="1">
        <v>94</v>
      </c>
      <c r="F69" s="1">
        <v>494</v>
      </c>
      <c r="G69" s="6">
        <v>0.3</v>
      </c>
      <c r="H69" s="1">
        <v>180</v>
      </c>
      <c r="I69" s="1" t="s">
        <v>36</v>
      </c>
      <c r="J69" s="1">
        <v>176</v>
      </c>
      <c r="K69" s="1">
        <f t="shared" si="55"/>
        <v>-82</v>
      </c>
      <c r="L69" s="1"/>
      <c r="M69" s="1"/>
      <c r="N69" s="1">
        <v>0</v>
      </c>
      <c r="O69" s="1">
        <f t="shared" si="57"/>
        <v>18.8</v>
      </c>
      <c r="P69" s="5"/>
      <c r="Q69" s="5"/>
      <c r="R69" s="38">
        <f t="shared" si="51"/>
        <v>0</v>
      </c>
      <c r="S69" s="5"/>
      <c r="T69" s="1"/>
      <c r="U69" s="1">
        <f t="shared" si="58"/>
        <v>26.276595744680851</v>
      </c>
      <c r="V69" s="1">
        <f t="shared" si="59"/>
        <v>26.276595744680851</v>
      </c>
      <c r="W69" s="1">
        <v>0.4</v>
      </c>
      <c r="X69" s="1">
        <v>38.4</v>
      </c>
      <c r="Y69" s="1">
        <v>15.8</v>
      </c>
      <c r="Z69" s="1">
        <v>26.6</v>
      </c>
      <c r="AA69" s="1">
        <v>9.4</v>
      </c>
      <c r="AB69" s="1" t="s">
        <v>39</v>
      </c>
      <c r="AC69" s="1">
        <f t="shared" si="28"/>
        <v>0</v>
      </c>
      <c r="AD69" s="6">
        <v>14</v>
      </c>
      <c r="AE69" s="39">
        <f t="shared" si="52"/>
        <v>0</v>
      </c>
      <c r="AF69" s="40">
        <f t="shared" si="53"/>
        <v>0</v>
      </c>
      <c r="AG69" s="1">
        <f>VLOOKUP(A69,[1]Sheet!$A:$AG,32,0)</f>
        <v>14</v>
      </c>
      <c r="AH69" s="1">
        <f>VLOOKUP(A69,[1]Sheet!$A:$AG,33,0)</f>
        <v>70</v>
      </c>
      <c r="AI69" s="9">
        <f t="shared" si="54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38</v>
      </c>
      <c r="C70" s="1">
        <v>193</v>
      </c>
      <c r="D70" s="1"/>
      <c r="E70" s="1">
        <v>150</v>
      </c>
      <c r="F70" s="1">
        <v>32</v>
      </c>
      <c r="G70" s="6">
        <v>0.48</v>
      </c>
      <c r="H70" s="1">
        <v>180</v>
      </c>
      <c r="I70" s="1" t="s">
        <v>36</v>
      </c>
      <c r="J70" s="1">
        <v>149</v>
      </c>
      <c r="K70" s="1">
        <f t="shared" si="55"/>
        <v>1</v>
      </c>
      <c r="L70" s="1"/>
      <c r="M70" s="1"/>
      <c r="N70" s="1">
        <v>224</v>
      </c>
      <c r="O70" s="1">
        <f t="shared" si="57"/>
        <v>30</v>
      </c>
      <c r="P70" s="5">
        <v>164</v>
      </c>
      <c r="Q70" s="5">
        <f t="shared" si="56"/>
        <v>164</v>
      </c>
      <c r="R70" s="38">
        <f t="shared" si="51"/>
        <v>112</v>
      </c>
      <c r="S70" s="5"/>
      <c r="T70" s="1"/>
      <c r="U70" s="1">
        <f t="shared" si="58"/>
        <v>12.266666666666667</v>
      </c>
      <c r="V70" s="1">
        <f t="shared" si="59"/>
        <v>8.5333333333333332</v>
      </c>
      <c r="W70" s="1">
        <v>27.2</v>
      </c>
      <c r="X70" s="1">
        <v>21.4</v>
      </c>
      <c r="Y70" s="1">
        <v>27.4</v>
      </c>
      <c r="Z70" s="1">
        <v>15</v>
      </c>
      <c r="AA70" s="1">
        <v>19.399999999999999</v>
      </c>
      <c r="AB70" s="1" t="s">
        <v>39</v>
      </c>
      <c r="AC70" s="1">
        <f t="shared" ref="AC70:AC78" si="60">Q70*G70</f>
        <v>78.72</v>
      </c>
      <c r="AD70" s="6">
        <v>8</v>
      </c>
      <c r="AE70" s="39">
        <f t="shared" si="52"/>
        <v>14</v>
      </c>
      <c r="AF70" s="40">
        <f t="shared" si="53"/>
        <v>53.76</v>
      </c>
      <c r="AG70" s="1">
        <f>VLOOKUP(A70,[1]Sheet!$A:$AG,32,0)</f>
        <v>14</v>
      </c>
      <c r="AH70" s="1">
        <f>VLOOKUP(A70,[1]Sheet!$A:$AG,33,0)</f>
        <v>70</v>
      </c>
      <c r="AI70" s="9">
        <f t="shared" si="54"/>
        <v>0.2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38</v>
      </c>
      <c r="C71" s="1">
        <v>1858</v>
      </c>
      <c r="D71" s="1">
        <v>504</v>
      </c>
      <c r="E71" s="1">
        <v>1011</v>
      </c>
      <c r="F71" s="1">
        <v>1030</v>
      </c>
      <c r="G71" s="6">
        <v>0.25</v>
      </c>
      <c r="H71" s="1">
        <v>180</v>
      </c>
      <c r="I71" s="1" t="s">
        <v>36</v>
      </c>
      <c r="J71" s="1">
        <v>1009</v>
      </c>
      <c r="K71" s="1">
        <f t="shared" si="55"/>
        <v>2</v>
      </c>
      <c r="L71" s="1"/>
      <c r="M71" s="1"/>
      <c r="N71" s="1">
        <v>2184</v>
      </c>
      <c r="O71" s="1">
        <f t="shared" si="57"/>
        <v>202.2</v>
      </c>
      <c r="P71" s="5"/>
      <c r="Q71" s="5"/>
      <c r="R71" s="38">
        <f t="shared" si="51"/>
        <v>0</v>
      </c>
      <c r="S71" s="5"/>
      <c r="T71" s="1"/>
      <c r="U71" s="1">
        <f t="shared" si="58"/>
        <v>15.89515331355094</v>
      </c>
      <c r="V71" s="1">
        <f t="shared" si="59"/>
        <v>15.89515331355094</v>
      </c>
      <c r="W71" s="1">
        <v>261.8</v>
      </c>
      <c r="X71" s="1">
        <v>266</v>
      </c>
      <c r="Y71" s="1">
        <v>321.2</v>
      </c>
      <c r="Z71" s="1">
        <v>188.6</v>
      </c>
      <c r="AA71" s="1">
        <v>327.2</v>
      </c>
      <c r="AB71" s="1" t="s">
        <v>39</v>
      </c>
      <c r="AC71" s="1">
        <f t="shared" si="60"/>
        <v>0</v>
      </c>
      <c r="AD71" s="6">
        <v>12</v>
      </c>
      <c r="AE71" s="39">
        <f t="shared" si="52"/>
        <v>0</v>
      </c>
      <c r="AF71" s="40">
        <f t="shared" si="53"/>
        <v>0</v>
      </c>
      <c r="AG71" s="1">
        <f>VLOOKUP(A71,[1]Sheet!$A:$AG,32,0)</f>
        <v>14</v>
      </c>
      <c r="AH71" s="1">
        <f>VLOOKUP(A71,[1]Sheet!$A:$AG,33,0)</f>
        <v>70</v>
      </c>
      <c r="AI71" s="9">
        <f t="shared" si="54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38</v>
      </c>
      <c r="C72" s="1">
        <v>1710</v>
      </c>
      <c r="D72" s="1">
        <v>504</v>
      </c>
      <c r="E72" s="1">
        <v>1167</v>
      </c>
      <c r="F72" s="1">
        <v>787</v>
      </c>
      <c r="G72" s="6">
        <v>0.25</v>
      </c>
      <c r="H72" s="1">
        <v>180</v>
      </c>
      <c r="I72" s="1" t="s">
        <v>36</v>
      </c>
      <c r="J72" s="1">
        <v>1165</v>
      </c>
      <c r="K72" s="1">
        <f t="shared" si="55"/>
        <v>2</v>
      </c>
      <c r="L72" s="1"/>
      <c r="M72" s="1"/>
      <c r="N72" s="1">
        <v>1512</v>
      </c>
      <c r="O72" s="1">
        <f t="shared" si="57"/>
        <v>233.4</v>
      </c>
      <c r="P72" s="5">
        <v>968.59999999999991</v>
      </c>
      <c r="Q72" s="5">
        <f t="shared" si="56"/>
        <v>968.59999999999991</v>
      </c>
      <c r="R72" s="38">
        <f t="shared" si="51"/>
        <v>1008</v>
      </c>
      <c r="S72" s="5"/>
      <c r="T72" s="1"/>
      <c r="U72" s="1">
        <f t="shared" si="58"/>
        <v>14.168808911739502</v>
      </c>
      <c r="V72" s="1">
        <f t="shared" si="59"/>
        <v>9.8500428449014557</v>
      </c>
      <c r="W72" s="1">
        <v>234.6</v>
      </c>
      <c r="X72" s="1">
        <v>273.2</v>
      </c>
      <c r="Y72" s="1">
        <v>313.8</v>
      </c>
      <c r="Z72" s="1">
        <v>175.2</v>
      </c>
      <c r="AA72" s="1">
        <v>291.39999999999998</v>
      </c>
      <c r="AB72" s="1" t="s">
        <v>39</v>
      </c>
      <c r="AC72" s="1">
        <f t="shared" si="60"/>
        <v>242.14999999999998</v>
      </c>
      <c r="AD72" s="6">
        <v>12</v>
      </c>
      <c r="AE72" s="39">
        <f t="shared" si="52"/>
        <v>84</v>
      </c>
      <c r="AF72" s="40">
        <f t="shared" si="53"/>
        <v>252</v>
      </c>
      <c r="AG72" s="1">
        <f>VLOOKUP(A72,[1]Sheet!$A:$AG,32,0)</f>
        <v>14</v>
      </c>
      <c r="AH72" s="1">
        <f>VLOOKUP(A72,[1]Sheet!$A:$AG,33,0)</f>
        <v>70</v>
      </c>
      <c r="AI72" s="9">
        <f t="shared" si="54"/>
        <v>1.2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33</v>
      </c>
      <c r="C73" s="1">
        <v>402.3</v>
      </c>
      <c r="D73" s="1"/>
      <c r="E73" s="1">
        <v>183.6</v>
      </c>
      <c r="F73" s="1">
        <v>205.2</v>
      </c>
      <c r="G73" s="6">
        <v>1</v>
      </c>
      <c r="H73" s="1">
        <v>180</v>
      </c>
      <c r="I73" s="1" t="s">
        <v>36</v>
      </c>
      <c r="J73" s="1">
        <v>183.6</v>
      </c>
      <c r="K73" s="1">
        <f t="shared" si="55"/>
        <v>0</v>
      </c>
      <c r="L73" s="1"/>
      <c r="M73" s="1"/>
      <c r="N73" s="1">
        <v>0</v>
      </c>
      <c r="O73" s="1">
        <f t="shared" si="57"/>
        <v>36.72</v>
      </c>
      <c r="P73" s="5">
        <v>308.87999999999994</v>
      </c>
      <c r="Q73" s="5">
        <f t="shared" si="56"/>
        <v>308.87999999999994</v>
      </c>
      <c r="R73" s="38">
        <f t="shared" si="51"/>
        <v>302.40000000000003</v>
      </c>
      <c r="S73" s="5"/>
      <c r="T73" s="1"/>
      <c r="U73" s="1">
        <f t="shared" si="58"/>
        <v>13.823529411764707</v>
      </c>
      <c r="V73" s="1">
        <f t="shared" si="59"/>
        <v>5.5882352941176467</v>
      </c>
      <c r="W73" s="1">
        <v>26.46</v>
      </c>
      <c r="X73" s="1">
        <v>18.36</v>
      </c>
      <c r="Y73" s="1">
        <v>43.739999999999988</v>
      </c>
      <c r="Z73" s="1">
        <v>9.18</v>
      </c>
      <c r="AA73" s="1">
        <v>45.36</v>
      </c>
      <c r="AB73" s="1"/>
      <c r="AC73" s="1">
        <f t="shared" si="60"/>
        <v>308.87999999999994</v>
      </c>
      <c r="AD73" s="6">
        <v>2.7</v>
      </c>
      <c r="AE73" s="39">
        <f t="shared" si="52"/>
        <v>112</v>
      </c>
      <c r="AF73" s="40">
        <f t="shared" si="53"/>
        <v>302.40000000000003</v>
      </c>
      <c r="AG73" s="1">
        <f>VLOOKUP(A73,[1]Sheet!$A:$AG,32,0)</f>
        <v>14</v>
      </c>
      <c r="AH73" s="1">
        <f>VLOOKUP(A73,[1]Sheet!$A:$AG,33,0)</f>
        <v>126</v>
      </c>
      <c r="AI73" s="9">
        <f t="shared" si="54"/>
        <v>0.88888888888888884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33</v>
      </c>
      <c r="C74" s="1">
        <v>195</v>
      </c>
      <c r="D74" s="1">
        <v>2.7</v>
      </c>
      <c r="E74" s="1">
        <v>172.7</v>
      </c>
      <c r="F74" s="1"/>
      <c r="G74" s="6">
        <v>1</v>
      </c>
      <c r="H74" s="1">
        <v>180</v>
      </c>
      <c r="I74" s="1" t="s">
        <v>36</v>
      </c>
      <c r="J74" s="1">
        <v>205</v>
      </c>
      <c r="K74" s="1">
        <f t="shared" si="55"/>
        <v>-32.300000000000011</v>
      </c>
      <c r="L74" s="1"/>
      <c r="M74" s="1"/>
      <c r="N74" s="1">
        <v>540</v>
      </c>
      <c r="O74" s="1">
        <f t="shared" si="57"/>
        <v>34.54</v>
      </c>
      <c r="P74" s="5"/>
      <c r="Q74" s="5"/>
      <c r="R74" s="38">
        <f t="shared" si="51"/>
        <v>0</v>
      </c>
      <c r="S74" s="5"/>
      <c r="T74" s="1"/>
      <c r="U74" s="1">
        <f t="shared" si="58"/>
        <v>15.63404748118124</v>
      </c>
      <c r="V74" s="1">
        <f t="shared" si="59"/>
        <v>15.63404748118124</v>
      </c>
      <c r="W74" s="1">
        <v>49</v>
      </c>
      <c r="X74" s="1">
        <v>40</v>
      </c>
      <c r="Y74" s="1">
        <v>28</v>
      </c>
      <c r="Z74" s="1">
        <v>70</v>
      </c>
      <c r="AA74" s="1">
        <v>19.100000000000001</v>
      </c>
      <c r="AB74" s="1" t="s">
        <v>55</v>
      </c>
      <c r="AC74" s="1">
        <f t="shared" si="60"/>
        <v>0</v>
      </c>
      <c r="AD74" s="6">
        <v>5</v>
      </c>
      <c r="AE74" s="39">
        <f t="shared" si="52"/>
        <v>0</v>
      </c>
      <c r="AF74" s="40">
        <f t="shared" si="53"/>
        <v>0</v>
      </c>
      <c r="AG74" s="1">
        <f>VLOOKUP(A74,[1]Sheet!$A:$AG,32,0)</f>
        <v>12</v>
      </c>
      <c r="AH74" s="1">
        <f>VLOOKUP(A74,[1]Sheet!$A:$AG,33,0)</f>
        <v>84</v>
      </c>
      <c r="AI74" s="9">
        <f t="shared" si="54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38</v>
      </c>
      <c r="C75" s="1">
        <v>2432</v>
      </c>
      <c r="D75" s="1"/>
      <c r="E75" s="1">
        <v>757</v>
      </c>
      <c r="F75" s="1">
        <v>1614</v>
      </c>
      <c r="G75" s="6">
        <v>0.14000000000000001</v>
      </c>
      <c r="H75" s="1">
        <v>180</v>
      </c>
      <c r="I75" s="1" t="s">
        <v>36</v>
      </c>
      <c r="J75" s="1">
        <v>713</v>
      </c>
      <c r="K75" s="1">
        <f t="shared" si="55"/>
        <v>44</v>
      </c>
      <c r="L75" s="1"/>
      <c r="M75" s="1"/>
      <c r="N75" s="1">
        <v>264</v>
      </c>
      <c r="O75" s="1">
        <f t="shared" si="57"/>
        <v>151.4</v>
      </c>
      <c r="P75" s="5">
        <v>241.59999999999991</v>
      </c>
      <c r="Q75" s="5">
        <f t="shared" si="56"/>
        <v>241.59999999999991</v>
      </c>
      <c r="R75" s="38">
        <f t="shared" ref="R75:R78" si="61">AD75*AE75</f>
        <v>264</v>
      </c>
      <c r="S75" s="5"/>
      <c r="T75" s="1"/>
      <c r="U75" s="1">
        <f t="shared" si="58"/>
        <v>14.147952443857331</v>
      </c>
      <c r="V75" s="1">
        <f t="shared" si="59"/>
        <v>12.404227212681638</v>
      </c>
      <c r="W75" s="1">
        <v>183.6</v>
      </c>
      <c r="X75" s="1">
        <v>62</v>
      </c>
      <c r="Y75" s="1">
        <v>286.60000000000002</v>
      </c>
      <c r="Z75" s="1">
        <v>108.4</v>
      </c>
      <c r="AA75" s="1">
        <v>160.6</v>
      </c>
      <c r="AB75" s="1"/>
      <c r="AC75" s="1">
        <f t="shared" si="60"/>
        <v>33.823999999999991</v>
      </c>
      <c r="AD75" s="6">
        <v>22</v>
      </c>
      <c r="AE75" s="39">
        <f t="shared" ref="AE75" si="62">MROUND(Q75,AD75*AG75)/AD75</f>
        <v>12</v>
      </c>
      <c r="AF75" s="40">
        <f t="shared" ref="AF75" si="63">AE75*AD75*G75</f>
        <v>36.96</v>
      </c>
      <c r="AG75" s="1">
        <f>VLOOKUP(A75,[1]Sheet!$A:$AG,32,0)</f>
        <v>12</v>
      </c>
      <c r="AH75" s="1">
        <f>VLOOKUP(A75,[1]Sheet!$A:$AG,33,0)</f>
        <v>84</v>
      </c>
      <c r="AI75" s="9">
        <f t="shared" si="54"/>
        <v>0.14285714285714285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4" t="s">
        <v>128</v>
      </c>
      <c r="B76" s="25" t="s">
        <v>38</v>
      </c>
      <c r="C76" s="24"/>
      <c r="D76" s="24"/>
      <c r="E76" s="24"/>
      <c r="F76" s="24"/>
      <c r="G76" s="26">
        <v>0.7</v>
      </c>
      <c r="H76" s="24">
        <v>180</v>
      </c>
      <c r="I76" s="24" t="s">
        <v>36</v>
      </c>
      <c r="J76" s="24"/>
      <c r="K76" s="24"/>
      <c r="L76" s="24"/>
      <c r="M76" s="24"/>
      <c r="N76" s="24"/>
      <c r="O76" s="24">
        <v>0</v>
      </c>
      <c r="P76" s="27">
        <v>120</v>
      </c>
      <c r="Q76" s="27">
        <v>120</v>
      </c>
      <c r="R76" s="28">
        <f t="shared" si="61"/>
        <v>120</v>
      </c>
      <c r="S76" s="27"/>
      <c r="T76" s="24"/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5" t="s">
        <v>130</v>
      </c>
      <c r="AC76" s="24">
        <f t="shared" si="60"/>
        <v>84</v>
      </c>
      <c r="AD76" s="26">
        <v>10</v>
      </c>
      <c r="AE76" s="29">
        <f t="shared" ref="AE76:AE78" si="64">MROUND(Q76,AD76*AG76)/AD76</f>
        <v>12</v>
      </c>
      <c r="AF76" s="24">
        <f t="shared" ref="AF76:AF78" si="65">AE76*AD76*G76</f>
        <v>84</v>
      </c>
      <c r="AG76" s="24">
        <v>12</v>
      </c>
      <c r="AH76" s="24">
        <v>84</v>
      </c>
      <c r="AI76" s="9">
        <f t="shared" ref="AI76:AI78" si="66">AE76/AH76</f>
        <v>0.14285714285714285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4" t="s">
        <v>129</v>
      </c>
      <c r="B77" s="25" t="s">
        <v>38</v>
      </c>
      <c r="C77" s="24"/>
      <c r="D77" s="24"/>
      <c r="E77" s="24"/>
      <c r="F77" s="24"/>
      <c r="G77" s="26">
        <v>0.7</v>
      </c>
      <c r="H77" s="24">
        <v>180</v>
      </c>
      <c r="I77" s="24" t="s">
        <v>36</v>
      </c>
      <c r="J77" s="24"/>
      <c r="K77" s="24"/>
      <c r="L77" s="24"/>
      <c r="M77" s="24"/>
      <c r="N77" s="24"/>
      <c r="O77" s="24">
        <v>0</v>
      </c>
      <c r="P77" s="27">
        <v>120</v>
      </c>
      <c r="Q77" s="27">
        <v>120</v>
      </c>
      <c r="R77" s="28">
        <f t="shared" si="61"/>
        <v>120</v>
      </c>
      <c r="S77" s="27"/>
      <c r="T77" s="24"/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5" t="s">
        <v>131</v>
      </c>
      <c r="AC77" s="24">
        <f t="shared" si="60"/>
        <v>84</v>
      </c>
      <c r="AD77" s="26">
        <v>10</v>
      </c>
      <c r="AE77" s="29">
        <f t="shared" si="64"/>
        <v>12</v>
      </c>
      <c r="AF77" s="24">
        <f t="shared" si="65"/>
        <v>84</v>
      </c>
      <c r="AG77" s="24">
        <v>12</v>
      </c>
      <c r="AH77" s="24">
        <v>84</v>
      </c>
      <c r="AI77" s="9">
        <f t="shared" si="66"/>
        <v>0.14285714285714285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5" t="s">
        <v>135</v>
      </c>
      <c r="B78" s="25" t="s">
        <v>38</v>
      </c>
      <c r="C78" s="24"/>
      <c r="D78" s="24"/>
      <c r="E78" s="24"/>
      <c r="F78" s="24"/>
      <c r="G78" s="26">
        <v>0.09</v>
      </c>
      <c r="H78" s="24">
        <v>180</v>
      </c>
      <c r="I78" s="24" t="s">
        <v>36</v>
      </c>
      <c r="J78" s="24"/>
      <c r="K78" s="24"/>
      <c r="L78" s="24"/>
      <c r="M78" s="24"/>
      <c r="N78" s="24"/>
      <c r="O78" s="24">
        <v>0</v>
      </c>
      <c r="P78" s="27">
        <v>420</v>
      </c>
      <c r="Q78" s="27">
        <f>14*30</f>
        <v>420</v>
      </c>
      <c r="R78" s="28">
        <f t="shared" si="61"/>
        <v>420</v>
      </c>
      <c r="S78" s="27"/>
      <c r="T78" s="24"/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5" t="s">
        <v>136</v>
      </c>
      <c r="AC78" s="24">
        <f t="shared" si="60"/>
        <v>37.799999999999997</v>
      </c>
      <c r="AD78" s="26">
        <v>30</v>
      </c>
      <c r="AE78" s="29">
        <f t="shared" si="64"/>
        <v>14</v>
      </c>
      <c r="AF78" s="24">
        <f t="shared" si="65"/>
        <v>37.799999999999997</v>
      </c>
      <c r="AG78" s="24">
        <v>14</v>
      </c>
      <c r="AH78" s="24">
        <v>126</v>
      </c>
      <c r="AI78" s="9">
        <f t="shared" si="66"/>
        <v>0.1111111111111111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9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9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9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9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9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9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9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9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9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9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9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9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9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9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9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9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9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9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9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9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9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9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9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9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9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9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9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9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9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9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9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9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9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9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9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9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9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9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9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9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9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9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9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9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9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9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9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9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9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9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9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9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9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9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9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9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9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9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9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9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9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9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9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9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9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9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9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9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9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9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9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9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9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9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9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9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9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9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9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9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9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9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9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9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9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9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9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9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9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9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9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9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9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9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9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9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9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9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9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9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9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9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9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9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9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9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9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9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9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9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9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9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9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9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9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9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9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9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9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9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9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9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9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9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9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9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9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9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9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9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9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9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9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9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9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9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9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9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9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9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9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9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9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9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9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9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9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9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9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9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9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9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9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9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9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9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9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9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9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9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9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9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9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9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9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9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9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9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9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9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9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9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9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9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9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9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9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9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9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9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9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9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9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9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9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9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9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9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9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9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9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9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9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9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9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9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9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9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9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9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9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9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9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9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9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9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9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9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9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9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9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9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9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9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9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9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9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9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9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9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9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9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9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9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9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9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9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9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9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9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9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9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9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9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9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9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9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9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9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9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9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9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9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9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9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9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9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9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9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9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9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9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9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9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9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9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9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9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9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9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9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9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9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9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9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9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9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9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9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9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9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9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9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9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9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9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9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9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9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9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9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9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9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9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9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9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9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9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9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9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9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9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9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9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9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9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9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9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9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9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9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9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9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9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9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9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9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9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9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9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9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9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9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9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9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9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9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9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9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9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9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9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9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9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9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9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9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9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9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9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9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9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9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9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9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9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9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9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9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9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9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9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9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9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9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9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9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9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9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9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9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9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9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9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9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9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9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9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9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9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9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9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9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9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9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9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9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9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9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9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9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9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9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9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9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9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9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9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9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9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9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9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9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9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9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9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9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9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9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9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9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9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9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9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9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9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9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9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9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9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9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9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9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9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9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9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9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9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9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9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9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9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9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9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9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9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I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2024-12-12T09:20:52Z</dcterms:created>
  <dcterms:modified xsi:type="dcterms:W3CDTF">2024-12-13T11:09:24Z</dcterms:modified>
</cp:coreProperties>
</file>