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КИ филиалы\"/>
    </mc:Choice>
  </mc:AlternateContent>
  <xr:revisionPtr revIDLastSave="0" documentId="13_ncr:1_{C2C093AE-1E8C-47C9-83D9-8D2530B36A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4" i="1" l="1"/>
  <c r="V92" i="1"/>
  <c r="V90" i="1"/>
  <c r="V89" i="1"/>
  <c r="AI89" i="1" s="1"/>
  <c r="V88" i="1"/>
  <c r="V85" i="1"/>
  <c r="V84" i="1"/>
  <c r="AI84" i="1" s="1"/>
  <c r="V83" i="1"/>
  <c r="V79" i="1"/>
  <c r="V78" i="1"/>
  <c r="AI78" i="1" s="1"/>
  <c r="V77" i="1"/>
  <c r="V75" i="1"/>
  <c r="V73" i="1"/>
  <c r="V72" i="1"/>
  <c r="V70" i="1"/>
  <c r="AI70" i="1" s="1"/>
  <c r="V63" i="1"/>
  <c r="V60" i="1"/>
  <c r="V56" i="1"/>
  <c r="AI56" i="1" s="1"/>
  <c r="V53" i="1"/>
  <c r="V51" i="1"/>
  <c r="V49" i="1"/>
  <c r="V47" i="1"/>
  <c r="V45" i="1"/>
  <c r="V42" i="1"/>
  <c r="V33" i="1"/>
  <c r="V32" i="1"/>
  <c r="V31" i="1"/>
  <c r="V27" i="1"/>
  <c r="V26" i="1"/>
  <c r="AI26" i="1" s="1"/>
  <c r="V24" i="1"/>
  <c r="AI24" i="1" s="1"/>
  <c r="V20" i="1"/>
  <c r="V16" i="1"/>
  <c r="V14" i="1"/>
  <c r="AI14" i="1" s="1"/>
  <c r="V13" i="1"/>
  <c r="V9" i="1"/>
  <c r="V8" i="1"/>
  <c r="AI8" i="1"/>
  <c r="AI9" i="1"/>
  <c r="AI10" i="1"/>
  <c r="AI11" i="1"/>
  <c r="AI12" i="1"/>
  <c r="AI13" i="1"/>
  <c r="AI15" i="1"/>
  <c r="AI16" i="1"/>
  <c r="AI20" i="1"/>
  <c r="AI21" i="1"/>
  <c r="AI27" i="1"/>
  <c r="AI29" i="1"/>
  <c r="AI31" i="1"/>
  <c r="AI32" i="1"/>
  <c r="AI33" i="1"/>
  <c r="AI36" i="1"/>
  <c r="AI38" i="1"/>
  <c r="AI39" i="1"/>
  <c r="AI40" i="1"/>
  <c r="AI42" i="1"/>
  <c r="AI44" i="1"/>
  <c r="AI45" i="1"/>
  <c r="AI47" i="1"/>
  <c r="AI49" i="1"/>
  <c r="AI50" i="1"/>
  <c r="AI51" i="1"/>
  <c r="AI53" i="1"/>
  <c r="AI54" i="1"/>
  <c r="AI57" i="1"/>
  <c r="AI60" i="1"/>
  <c r="AI62" i="1"/>
  <c r="AI63" i="1"/>
  <c r="AI64" i="1"/>
  <c r="AI65" i="1"/>
  <c r="AI66" i="1"/>
  <c r="AI67" i="1"/>
  <c r="AI68" i="1"/>
  <c r="AI69" i="1"/>
  <c r="AI71" i="1"/>
  <c r="AI72" i="1"/>
  <c r="AI73" i="1"/>
  <c r="AI75" i="1"/>
  <c r="AI76" i="1"/>
  <c r="AI77" i="1"/>
  <c r="AI79" i="1"/>
  <c r="AI83" i="1"/>
  <c r="AI85" i="1"/>
  <c r="AI86" i="1"/>
  <c r="AI88" i="1"/>
  <c r="AI90" i="1"/>
  <c r="AI92" i="1"/>
  <c r="AI94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6" i="1"/>
  <c r="U5" i="1"/>
  <c r="G94" i="1" l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5" i="1"/>
  <c r="H75" i="1" s="1"/>
  <c r="G74" i="1"/>
  <c r="H74" i="1" s="1"/>
  <c r="G73" i="1"/>
  <c r="H73" i="1" s="1"/>
  <c r="G72" i="1"/>
  <c r="H72" i="1" s="1"/>
  <c r="G70" i="1"/>
  <c r="H70" i="1" s="1"/>
  <c r="G63" i="1"/>
  <c r="H63" i="1" s="1"/>
  <c r="G61" i="1"/>
  <c r="H61" i="1" s="1"/>
  <c r="G60" i="1"/>
  <c r="H60" i="1" s="1"/>
  <c r="G59" i="1"/>
  <c r="H59" i="1" s="1"/>
  <c r="G58" i="1"/>
  <c r="H58" i="1" s="1"/>
  <c r="G56" i="1"/>
  <c r="H56" i="1" s="1"/>
  <c r="G55" i="1"/>
  <c r="H55" i="1" s="1"/>
  <c r="G53" i="1"/>
  <c r="H53" i="1" s="1"/>
  <c r="G52" i="1"/>
  <c r="H52" i="1" s="1"/>
  <c r="G51" i="1"/>
  <c r="H51" i="1" s="1"/>
  <c r="G49" i="1"/>
  <c r="H49" i="1" s="1"/>
  <c r="G48" i="1"/>
  <c r="H48" i="1" s="1"/>
  <c r="G47" i="1"/>
  <c r="H47" i="1" s="1"/>
  <c r="G46" i="1"/>
  <c r="H46" i="1" s="1"/>
  <c r="G45" i="1"/>
  <c r="H45" i="1" s="1"/>
  <c r="G43" i="1"/>
  <c r="H43" i="1" s="1"/>
  <c r="G42" i="1"/>
  <c r="H42" i="1" s="1"/>
  <c r="G41" i="1"/>
  <c r="H41" i="1" s="1"/>
  <c r="G37" i="1"/>
  <c r="H37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7" i="1"/>
  <c r="H17" i="1" s="1"/>
  <c r="G16" i="1"/>
  <c r="H16" i="1" s="1"/>
  <c r="G14" i="1"/>
  <c r="H14" i="1" s="1"/>
  <c r="G13" i="1"/>
  <c r="H13" i="1" s="1"/>
  <c r="G9" i="1"/>
  <c r="H9" i="1" s="1"/>
  <c r="G8" i="1"/>
  <c r="H8" i="1" s="1"/>
  <c r="G7" i="1"/>
  <c r="H7" i="1" s="1"/>
  <c r="G6" i="1"/>
  <c r="H6" i="1" s="1"/>
  <c r="H5" i="1" l="1"/>
  <c r="G5" i="1"/>
  <c r="N7" i="1"/>
  <c r="S7" i="1" s="1"/>
  <c r="N8" i="1"/>
  <c r="S8" i="1" s="1"/>
  <c r="N9" i="1"/>
  <c r="S9" i="1" s="1"/>
  <c r="N10" i="1"/>
  <c r="S10" i="1" s="1"/>
  <c r="Y10" i="1" s="1"/>
  <c r="N11" i="1"/>
  <c r="S11" i="1" s="1"/>
  <c r="Y11" i="1" s="1"/>
  <c r="N12" i="1"/>
  <c r="S12" i="1" s="1"/>
  <c r="Y12" i="1" s="1"/>
  <c r="N13" i="1"/>
  <c r="S13" i="1" s="1"/>
  <c r="N14" i="1"/>
  <c r="S14" i="1" s="1"/>
  <c r="N15" i="1"/>
  <c r="S15" i="1" s="1"/>
  <c r="Y15" i="1" s="1"/>
  <c r="N16" i="1"/>
  <c r="S16" i="1" s="1"/>
  <c r="N17" i="1"/>
  <c r="S17" i="1" s="1"/>
  <c r="T17" i="1" s="1"/>
  <c r="V17" i="1" s="1"/>
  <c r="AI17" i="1" s="1"/>
  <c r="N18" i="1"/>
  <c r="S18" i="1" s="1"/>
  <c r="T18" i="1" s="1"/>
  <c r="V18" i="1" s="1"/>
  <c r="AI18" i="1" s="1"/>
  <c r="N19" i="1"/>
  <c r="S19" i="1" s="1"/>
  <c r="T19" i="1" s="1"/>
  <c r="V19" i="1" s="1"/>
  <c r="AI19" i="1" s="1"/>
  <c r="N20" i="1"/>
  <c r="S20" i="1" s="1"/>
  <c r="N21" i="1"/>
  <c r="S21" i="1" s="1"/>
  <c r="Y21" i="1" s="1"/>
  <c r="N22" i="1"/>
  <c r="S22" i="1" s="1"/>
  <c r="T22" i="1" s="1"/>
  <c r="V22" i="1" s="1"/>
  <c r="AI22" i="1" s="1"/>
  <c r="N23" i="1"/>
  <c r="S23" i="1" s="1"/>
  <c r="N24" i="1"/>
  <c r="S24" i="1" s="1"/>
  <c r="N25" i="1"/>
  <c r="S25" i="1" s="1"/>
  <c r="T25" i="1" s="1"/>
  <c r="V25" i="1" s="1"/>
  <c r="AI25" i="1" s="1"/>
  <c r="N26" i="1"/>
  <c r="S26" i="1" s="1"/>
  <c r="N27" i="1"/>
  <c r="S27" i="1" s="1"/>
  <c r="N28" i="1"/>
  <c r="S28" i="1" s="1"/>
  <c r="N29" i="1"/>
  <c r="S29" i="1" s="1"/>
  <c r="Y29" i="1" s="1"/>
  <c r="N30" i="1"/>
  <c r="S30" i="1" s="1"/>
  <c r="T30" i="1" s="1"/>
  <c r="V30" i="1" s="1"/>
  <c r="AI30" i="1" s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Y36" i="1" s="1"/>
  <c r="N37" i="1"/>
  <c r="S37" i="1" s="1"/>
  <c r="T37" i="1" s="1"/>
  <c r="V37" i="1" s="1"/>
  <c r="AI37" i="1" s="1"/>
  <c r="N38" i="1"/>
  <c r="S38" i="1" s="1"/>
  <c r="Y38" i="1" s="1"/>
  <c r="N39" i="1"/>
  <c r="S39" i="1" s="1"/>
  <c r="Y39" i="1" s="1"/>
  <c r="N40" i="1"/>
  <c r="S40" i="1" s="1"/>
  <c r="Y40" i="1" s="1"/>
  <c r="N41" i="1"/>
  <c r="S41" i="1" s="1"/>
  <c r="T41" i="1" s="1"/>
  <c r="V41" i="1" s="1"/>
  <c r="AI41" i="1" s="1"/>
  <c r="N42" i="1"/>
  <c r="S42" i="1" s="1"/>
  <c r="N43" i="1"/>
  <c r="S43" i="1" s="1"/>
  <c r="N44" i="1"/>
  <c r="S44" i="1" s="1"/>
  <c r="Y44" i="1" s="1"/>
  <c r="N45" i="1"/>
  <c r="S45" i="1" s="1"/>
  <c r="N46" i="1"/>
  <c r="S46" i="1" s="1"/>
  <c r="N47" i="1"/>
  <c r="S47" i="1" s="1"/>
  <c r="N48" i="1"/>
  <c r="S48" i="1" s="1"/>
  <c r="T48" i="1" s="1"/>
  <c r="V48" i="1" s="1"/>
  <c r="AI48" i="1" s="1"/>
  <c r="N49" i="1"/>
  <c r="S49" i="1" s="1"/>
  <c r="N50" i="1"/>
  <c r="S50" i="1" s="1"/>
  <c r="Y50" i="1" s="1"/>
  <c r="N51" i="1"/>
  <c r="S51" i="1" s="1"/>
  <c r="N52" i="1"/>
  <c r="S52" i="1" s="1"/>
  <c r="N53" i="1"/>
  <c r="S53" i="1" s="1"/>
  <c r="N54" i="1"/>
  <c r="S54" i="1" s="1"/>
  <c r="Y54" i="1" s="1"/>
  <c r="N55" i="1"/>
  <c r="S55" i="1" s="1"/>
  <c r="N56" i="1"/>
  <c r="S56" i="1" s="1"/>
  <c r="N57" i="1"/>
  <c r="S57" i="1" s="1"/>
  <c r="Y57" i="1" s="1"/>
  <c r="N58" i="1"/>
  <c r="S58" i="1" s="1"/>
  <c r="T58" i="1" s="1"/>
  <c r="V58" i="1" s="1"/>
  <c r="AI58" i="1" s="1"/>
  <c r="N59" i="1"/>
  <c r="S59" i="1" s="1"/>
  <c r="N60" i="1"/>
  <c r="S60" i="1" s="1"/>
  <c r="N61" i="1"/>
  <c r="S61" i="1" s="1"/>
  <c r="T61" i="1" s="1"/>
  <c r="V61" i="1" s="1"/>
  <c r="AI61" i="1" s="1"/>
  <c r="N62" i="1"/>
  <c r="S62" i="1" s="1"/>
  <c r="Y62" i="1" s="1"/>
  <c r="N63" i="1"/>
  <c r="S63" i="1" s="1"/>
  <c r="Z63" i="1" s="1"/>
  <c r="N64" i="1"/>
  <c r="S64" i="1" s="1"/>
  <c r="Y64" i="1" s="1"/>
  <c r="N65" i="1"/>
  <c r="S65" i="1" s="1"/>
  <c r="Y65" i="1" s="1"/>
  <c r="N66" i="1"/>
  <c r="S66" i="1" s="1"/>
  <c r="Y66" i="1" s="1"/>
  <c r="N67" i="1"/>
  <c r="S67" i="1" s="1"/>
  <c r="Y67" i="1" s="1"/>
  <c r="N68" i="1"/>
  <c r="S68" i="1" s="1"/>
  <c r="Y68" i="1" s="1"/>
  <c r="N69" i="1"/>
  <c r="S69" i="1" s="1"/>
  <c r="Y69" i="1" s="1"/>
  <c r="N70" i="1"/>
  <c r="S70" i="1" s="1"/>
  <c r="N71" i="1"/>
  <c r="S71" i="1" s="1"/>
  <c r="Y71" i="1" s="1"/>
  <c r="N72" i="1"/>
  <c r="S72" i="1" s="1"/>
  <c r="N73" i="1"/>
  <c r="S73" i="1" s="1"/>
  <c r="N74" i="1"/>
  <c r="S74" i="1" s="1"/>
  <c r="N75" i="1"/>
  <c r="S75" i="1" s="1"/>
  <c r="N76" i="1"/>
  <c r="S76" i="1" s="1"/>
  <c r="Y76" i="1" s="1"/>
  <c r="N77" i="1"/>
  <c r="S77" i="1" s="1"/>
  <c r="N78" i="1"/>
  <c r="S78" i="1" s="1"/>
  <c r="N79" i="1"/>
  <c r="S79" i="1" s="1"/>
  <c r="Z79" i="1" s="1"/>
  <c r="N80" i="1"/>
  <c r="S80" i="1" s="1"/>
  <c r="N81" i="1"/>
  <c r="S81" i="1" s="1"/>
  <c r="T81" i="1" s="1"/>
  <c r="V81" i="1" s="1"/>
  <c r="AI81" i="1" s="1"/>
  <c r="N82" i="1"/>
  <c r="S82" i="1" s="1"/>
  <c r="T82" i="1" s="1"/>
  <c r="V82" i="1" s="1"/>
  <c r="AI82" i="1" s="1"/>
  <c r="N83" i="1"/>
  <c r="S83" i="1" s="1"/>
  <c r="N84" i="1"/>
  <c r="S84" i="1" s="1"/>
  <c r="N85" i="1"/>
  <c r="S85" i="1" s="1"/>
  <c r="N86" i="1"/>
  <c r="S86" i="1" s="1"/>
  <c r="Y86" i="1" s="1"/>
  <c r="N87" i="1"/>
  <c r="S87" i="1" s="1"/>
  <c r="N88" i="1"/>
  <c r="S88" i="1" s="1"/>
  <c r="N89" i="1"/>
  <c r="S89" i="1" s="1"/>
  <c r="N90" i="1"/>
  <c r="S90" i="1" s="1"/>
  <c r="N91" i="1"/>
  <c r="S91" i="1" s="1"/>
  <c r="T91" i="1" s="1"/>
  <c r="V91" i="1" s="1"/>
  <c r="AI91" i="1" s="1"/>
  <c r="N92" i="1"/>
  <c r="S92" i="1" s="1"/>
  <c r="N93" i="1"/>
  <c r="S93" i="1" s="1"/>
  <c r="Z93" i="1" s="1"/>
  <c r="N94" i="1"/>
  <c r="S94" i="1" s="1"/>
  <c r="N6" i="1"/>
  <c r="S6" i="1" s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F5" i="1"/>
  <c r="AE5" i="1"/>
  <c r="AD5" i="1"/>
  <c r="AC5" i="1"/>
  <c r="AB5" i="1"/>
  <c r="AA5" i="1"/>
  <c r="W5" i="1"/>
  <c r="R5" i="1"/>
  <c r="Q5" i="1"/>
  <c r="P5" i="1"/>
  <c r="O5" i="1"/>
  <c r="L5" i="1"/>
  <c r="F5" i="1"/>
  <c r="E5" i="1"/>
  <c r="T23" i="1" l="1"/>
  <c r="T80" i="1"/>
  <c r="V80" i="1" s="1"/>
  <c r="AI80" i="1" s="1"/>
  <c r="Y81" i="1"/>
  <c r="Z22" i="1"/>
  <c r="T52" i="1"/>
  <c r="Z28" i="1"/>
  <c r="T28" i="1"/>
  <c r="T59" i="1"/>
  <c r="V59" i="1" s="1"/>
  <c r="AI59" i="1" s="1"/>
  <c r="T43" i="1"/>
  <c r="V43" i="1" s="1"/>
  <c r="AI43" i="1" s="1"/>
  <c r="T35" i="1"/>
  <c r="V35" i="1" s="1"/>
  <c r="AI35" i="1" s="1"/>
  <c r="T7" i="1"/>
  <c r="V7" i="1" s="1"/>
  <c r="AI7" i="1" s="1"/>
  <c r="T46" i="1"/>
  <c r="V46" i="1" s="1"/>
  <c r="AI46" i="1" s="1"/>
  <c r="Y30" i="1"/>
  <c r="Z52" i="1"/>
  <c r="Y63" i="1"/>
  <c r="Y79" i="1"/>
  <c r="Z23" i="1"/>
  <c r="Y22" i="1"/>
  <c r="Y31" i="1"/>
  <c r="Y26" i="1"/>
  <c r="Z31" i="1"/>
  <c r="Z26" i="1"/>
  <c r="Z81" i="1"/>
  <c r="Z30" i="1"/>
  <c r="T6" i="1"/>
  <c r="V6" i="1" s="1"/>
  <c r="Y85" i="1"/>
  <c r="Y83" i="1"/>
  <c r="T87" i="1"/>
  <c r="V87" i="1" s="1"/>
  <c r="AI87" i="1" s="1"/>
  <c r="Z94" i="1"/>
  <c r="Z92" i="1"/>
  <c r="Y90" i="1"/>
  <c r="Y88" i="1"/>
  <c r="T74" i="1"/>
  <c r="V74" i="1" s="1"/>
  <c r="AI74" i="1" s="1"/>
  <c r="Y72" i="1"/>
  <c r="Y60" i="1"/>
  <c r="T34" i="1"/>
  <c r="V34" i="1" s="1"/>
  <c r="AI34" i="1" s="1"/>
  <c r="Y32" i="1"/>
  <c r="Y20" i="1"/>
  <c r="Y16" i="1"/>
  <c r="Y8" i="1"/>
  <c r="T93" i="1"/>
  <c r="V93" i="1" s="1"/>
  <c r="AI93" i="1" s="1"/>
  <c r="Y75" i="1"/>
  <c r="Y73" i="1"/>
  <c r="Y61" i="1"/>
  <c r="Y53" i="1"/>
  <c r="Y51" i="1"/>
  <c r="Y41" i="1"/>
  <c r="Y33" i="1"/>
  <c r="Y19" i="1"/>
  <c r="Y17" i="1"/>
  <c r="Y9" i="1"/>
  <c r="T55" i="1"/>
  <c r="V55" i="1" s="1"/>
  <c r="AI55" i="1" s="1"/>
  <c r="Y84" i="1"/>
  <c r="Y78" i="1"/>
  <c r="Y70" i="1"/>
  <c r="Y56" i="1"/>
  <c r="Y48" i="1"/>
  <c r="Y24" i="1"/>
  <c r="Y14" i="1"/>
  <c r="Z6" i="1"/>
  <c r="Y94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0" i="1"/>
  <c r="Z48" i="1"/>
  <c r="Z46" i="1"/>
  <c r="Z44" i="1"/>
  <c r="Z42" i="1"/>
  <c r="Z40" i="1"/>
  <c r="Z38" i="1"/>
  <c r="Z36" i="1"/>
  <c r="Z34" i="1"/>
  <c r="Z32" i="1"/>
  <c r="Z24" i="1"/>
  <c r="Z20" i="1"/>
  <c r="Z18" i="1"/>
  <c r="Z16" i="1"/>
  <c r="Z14" i="1"/>
  <c r="Z12" i="1"/>
  <c r="Z10" i="1"/>
  <c r="Z8" i="1"/>
  <c r="Z91" i="1"/>
  <c r="Z89" i="1"/>
  <c r="Z87" i="1"/>
  <c r="Z85" i="1"/>
  <c r="Z83" i="1"/>
  <c r="Z77" i="1"/>
  <c r="Z75" i="1"/>
  <c r="Z73" i="1"/>
  <c r="Z71" i="1"/>
  <c r="Z69" i="1"/>
  <c r="Z67" i="1"/>
  <c r="Z65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29" i="1"/>
  <c r="Z27" i="1"/>
  <c r="Z25" i="1"/>
  <c r="Z21" i="1"/>
  <c r="Z19" i="1"/>
  <c r="Z17" i="1"/>
  <c r="Z15" i="1"/>
  <c r="Z13" i="1"/>
  <c r="Z11" i="1"/>
  <c r="Z9" i="1"/>
  <c r="Z7" i="1"/>
  <c r="M5" i="1"/>
  <c r="N5" i="1"/>
  <c r="S5" i="1"/>
  <c r="AI6" i="1" l="1"/>
  <c r="Y28" i="1"/>
  <c r="V28" i="1"/>
  <c r="AI28" i="1" s="1"/>
  <c r="Y52" i="1"/>
  <c r="V52" i="1"/>
  <c r="AI52" i="1" s="1"/>
  <c r="Y23" i="1"/>
  <c r="V23" i="1"/>
  <c r="AI23" i="1" s="1"/>
  <c r="Y80" i="1"/>
  <c r="Y82" i="1"/>
  <c r="Y59" i="1"/>
  <c r="Y7" i="1"/>
  <c r="Y46" i="1"/>
  <c r="Y35" i="1"/>
  <c r="Y43" i="1"/>
  <c r="Y93" i="1"/>
  <c r="Y92" i="1"/>
  <c r="T5" i="1"/>
  <c r="Y27" i="1"/>
  <c r="Y18" i="1"/>
  <c r="Y34" i="1"/>
  <c r="Y42" i="1"/>
  <c r="Y58" i="1"/>
  <c r="Y74" i="1"/>
  <c r="Y37" i="1"/>
  <c r="Y47" i="1"/>
  <c r="Y55" i="1"/>
  <c r="Y77" i="1"/>
  <c r="Y89" i="1"/>
  <c r="Y13" i="1"/>
  <c r="Y25" i="1"/>
  <c r="Y45" i="1"/>
  <c r="Y49" i="1"/>
  <c r="Y87" i="1"/>
  <c r="Y91" i="1"/>
  <c r="Y6" i="1"/>
  <c r="V5" i="1" l="1"/>
  <c r="AI5" i="1"/>
  <c r="AH5" i="1"/>
</calcChain>
</file>

<file path=xl/sharedStrings.xml><?xml version="1.0" encoding="utf-8"?>
<sst xmlns="http://schemas.openxmlformats.org/spreadsheetml/2006/main" count="362" uniqueCount="140">
  <si>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</si>
  <si>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</si>
  <si>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</si>
  <si>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</si>
  <si>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</si>
  <si>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</si>
  <si>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</si>
  <si>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</si>
  <si>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</si>
  <si>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</si>
  <si>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</si>
  <si>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</si>
  <si>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</si>
  <si>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</si>
  <si>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</si>
  <si>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</si>
  <si>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</si>
  <si>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</si>
  <si>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</si>
  <si>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</si>
  <si>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</si>
  <si>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</si>
  <si>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</si>
  <si>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09,12,(1)</t>
  </si>
  <si>
    <t>09,12,(2)</t>
  </si>
  <si>
    <t>14,12,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</si>
  <si>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</si>
  <si>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</si>
  <si>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</si>
  <si>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</si>
  <si>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</si>
  <si>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</si>
  <si>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</si>
  <si>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</si>
  <si>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</si>
  <si>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</si>
  <si>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</si>
  <si>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</si>
  <si>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</si>
  <si>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</si>
  <si>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</si>
  <si>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</si>
  <si>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</si>
  <si>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</si>
  <si>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</si>
  <si>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</si>
  <si>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</si>
  <si>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</si>
  <si>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</si>
  <si>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</si>
  <si>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</si>
  <si>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</si>
  <si>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</si>
  <si>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</si>
  <si>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</si>
  <si>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</si>
  <si>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</si>
  <si>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</si>
  <si>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</si>
  <si>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</si>
  <si>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</si>
  <si>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</si>
  <si>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</si>
  <si>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</si>
  <si>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</si>
  <si>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</si>
  <si>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</si>
  <si>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</si>
  <si>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</si>
  <si>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</si>
  <si>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</si>
  <si>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</si>
  <si>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</si>
  <si>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</si>
  <si>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</si>
  <si>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</si>
  <si>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</si>
  <si>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</si>
  <si>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</si>
  <si>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</si>
  <si>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</si>
  <si>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</si>
  <si>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</si>
  <si>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</si>
  <si>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</si>
  <si>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</si>
  <si>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</si>
  <si>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</si>
  <si>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</si>
  <si>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</si>
  <si>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</si>
  <si>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</si>
  <si>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</si>
  <si>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</si>
  <si>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</si>
  <si>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</si>
  <si>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</si>
  <si>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</si>
  <si>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</si>
  <si>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</si>
  <si>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</si>
  <si>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</si>
  <si>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</si>
  <si>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</si>
  <si>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</si>
  <si>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</si>
  <si>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</si>
  <si>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</si>
  <si>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</si>
  <si>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</si>
  <si>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</si>
  <si>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>завод не отгружает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</si>
  <si>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</si>
  <si>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</si>
  <si>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</si>
  <si>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</si>
  <si>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</si>
  <si>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</si>
  <si>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</si>
  <si>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</si>
  <si>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</si>
  <si>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</si>
  <si>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</si>
  <si>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</si>
  <si>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</si>
  <si>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</si>
  <si>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</si>
  <si>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</si>
  <si>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</si>
  <si>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</si>
  <si>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</si>
  <si>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</si>
  <si>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</si>
  <si>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</si>
  <si>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</si>
  <si>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Корректировка</t>
  </si>
  <si>
    <t>ИТОГО</t>
  </si>
  <si>
    <t>заказ</t>
  </si>
  <si>
    <t>16,12,(1)</t>
  </si>
  <si>
    <t>16,12,(2)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</si>
</sst>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1"/>
  </cellStyleXfs>
  <cellXfs count="24">
    <xf numFmtId="0" fontId="0" fillId="0" borderId="0" xfId="0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/>
    <xf numFmtId="164" fontId="3" fillId="4" borderId="1" xfId="1" applyNumberFormat="1" applyFont="1" applyFill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6" borderId="1" xfId="1" applyNumberFormat="1" applyFill="1"/>
    <xf numFmtId="164" fontId="2" fillId="6" borderId="2" xfId="1" applyNumberFormat="1" applyFill="1" applyBorder="1"/>
    <xf numFmtId="164" fontId="2" fillId="0" borderId="1" xfId="1" applyNumberFormat="1" applyFill="1"/>
    <xf numFmtId="164" fontId="2" fillId="7" borderId="1" xfId="1" applyNumberFormat="1" applyFill="1"/>
    <xf numFmtId="164" fontId="5" fillId="7" borderId="1" xfId="1" applyNumberFormat="1" applyFont="1" applyFill="1"/>
    <xf numFmtId="164" fontId="6" fillId="2" borderId="1" xfId="1" applyNumberFormat="1" applyFon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5" borderId="1" xfId="1" applyNumberFormat="1" applyFont="1" applyFill="1"/>
    <xf numFmtId="0" fontId="1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2;&#1077;&#1083;&#1080;&#1090;&#1086;&#1087;&#1086;&#1083;&#1100;%20&#1082;&#1086;&#1088;&#1088;&#1077;&#1082;&#1090;&#1080;&#1088;&#1086;&#1074;&#1082;&#1072;%2012,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5341 СЕРВЕЛАТ ОХОТНИЧИЙ в/к в/у  ОСТАНКИНО</v>
          </cell>
          <cell r="B2">
            <v>231.23099999999999</v>
          </cell>
        </row>
        <row r="3">
          <cell r="A3" t="str">
            <v>6807 СЕРВЕЛАТ ЕВРОПЕЙСКИЙ в/к в/у 0,33кг 8шт  Останкино</v>
          </cell>
          <cell r="B3">
            <v>5.28</v>
          </cell>
        </row>
        <row r="4">
          <cell r="A4" t="str">
            <v xml:space="preserve"> 247  Сардельки Нежные, ВЕС.  ПОКОМ</v>
          </cell>
          <cell r="B4">
            <v>141.83799999999999</v>
          </cell>
        </row>
        <row r="5">
          <cell r="A5" t="str">
            <v xml:space="preserve"> 229  Колбаса Молочная Дугушка, в/у, ВЕС, ТМ Стародворье   ПОКОМ</v>
          </cell>
          <cell r="B5">
            <v>190.66</v>
          </cell>
        </row>
        <row r="6">
          <cell r="A6" t="str">
            <v xml:space="preserve"> 364  Сардельки Филейские Вязанка ВЕС NDX ТМ Вязанка  ПОКОМ</v>
          </cell>
          <cell r="B6">
            <v>30.5</v>
          </cell>
        </row>
        <row r="7">
          <cell r="A7" t="str">
            <v xml:space="preserve"> 456  Колбаса Филейная ТМ Особый рецепт ВЕС большой батон  ПОКОМ</v>
          </cell>
          <cell r="B7">
            <v>147.744</v>
          </cell>
        </row>
        <row r="8">
          <cell r="A8" t="str">
            <v xml:space="preserve"> 250  Сардельки стародворские с говядиной в обол. NDX, ВЕС. ПОКОМ</v>
          </cell>
          <cell r="B8">
            <v>272.69</v>
          </cell>
        </row>
        <row r="9">
          <cell r="A9" t="str">
            <v xml:space="preserve"> 236  Колбаса Рубленая ЗАПЕЧ. Дугушка ТМ Стародворье, вектор, в/к    ПОКОМ</v>
          </cell>
          <cell r="B9">
            <v>416.59</v>
          </cell>
        </row>
        <row r="10">
          <cell r="A10" t="str">
            <v xml:space="preserve"> 449  Колбаса Дугушка Стародворская ВЕС ТС Дугушка ПОКОМ</v>
          </cell>
          <cell r="B10">
            <v>150.97</v>
          </cell>
        </row>
        <row r="11">
          <cell r="A11" t="str">
            <v xml:space="preserve"> 456  Колбаса Филейная ТМ Особый рецепт ВЕС большой батон  ПОКОМ</v>
          </cell>
          <cell r="B11">
            <v>92.78</v>
          </cell>
        </row>
        <row r="12">
          <cell r="A12" t="str">
            <v>6608 С ГОВЯДИНОЙ ОРИГИН. сар б/о мгс 1*3_45с  ОСТАНКИНО</v>
          </cell>
          <cell r="B12">
            <v>75.947999999999993</v>
          </cell>
        </row>
        <row r="13">
          <cell r="A13" t="str">
            <v>6550 МЯСНЫЕ Папа может сар б/о мгс 1*3 О 45с  Останкино</v>
          </cell>
          <cell r="B13">
            <v>216.02699999999999</v>
          </cell>
        </row>
        <row r="14">
          <cell r="A14" t="str">
            <v>6764 СЛИИВОЧНЫЕ сос ц/о мгс 1*4  Останкино</v>
          </cell>
          <cell r="B14">
            <v>160.405</v>
          </cell>
        </row>
        <row r="15">
          <cell r="A15" t="str">
            <v>6768 С СЫРОМ сос ц/о мгс 0,41кг 6шт  Останкино</v>
          </cell>
          <cell r="B15">
            <v>115.2</v>
          </cell>
        </row>
        <row r="16">
          <cell r="A16" t="str">
            <v>6829  МОЛОЧНЫЕ КЛАССИЧЕСКИЕ сос п/о мгс 2*4 С  Останккино</v>
          </cell>
          <cell r="B16">
            <v>147.91900000000001</v>
          </cell>
        </row>
        <row r="17">
          <cell r="A17" t="str">
            <v xml:space="preserve"> 255  Сосиски Молочные для завтрака ТМ Особый рецепт, п/а МГС, ВЕС, ТМ Стародворье  ПОКОМ</v>
          </cell>
          <cell r="B17">
            <v>99.25</v>
          </cell>
        </row>
        <row r="18">
          <cell r="A18" t="str">
            <v xml:space="preserve"> 257  Сосиски Молочные оригинальные ТМ Особый рецепт, ВЕС.   ПОКОМ</v>
          </cell>
          <cell r="B18">
            <v>196</v>
          </cell>
        </row>
        <row r="19">
          <cell r="A19" t="str">
            <v xml:space="preserve"> 328  Сардельки Сочинки Стародворье ТМ  0,4 кг ПОКОМ</v>
          </cell>
          <cell r="B19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X6" sqref="X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7" customWidth="1"/>
    <col min="8" max="8" width="8.42578125" customWidth="1"/>
    <col min="9" max="9" width="5.42578125" style="8" customWidth="1"/>
    <col min="10" max="10" width="5.42578125" customWidth="1"/>
    <col min="11" max="11" width="8.5703125" bestFit="1" customWidth="1"/>
    <col min="12" max="23" width="6.42578125" customWidth="1"/>
    <col min="24" max="24" width="21.85546875" customWidth="1"/>
    <col min="25" max="26" width="5.28515625" customWidth="1"/>
    <col min="27" max="32" width="5.85546875" customWidth="1"/>
    <col min="33" max="33" width="26.7109375" customWidth="1"/>
    <col min="34" max="35" width="8" style="23" customWidth="1"/>
    <col min="36" max="54" width="8" customWidth="1"/>
  </cols>
  <sheetData>
    <row r="1" spans="1:54" x14ac:dyDescent="0.25">
      <c r="A1" s="1"/>
      <c r="B1" s="1"/>
      <c r="C1" s="1"/>
      <c r="D1" s="1"/>
      <c r="E1" s="1"/>
      <c r="F1" s="1"/>
      <c r="G1" s="1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9"/>
      <c r="AI1" s="19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9"/>
      <c r="AI2" s="19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8" t="s">
        <v>135</v>
      </c>
      <c r="H3" s="18" t="s">
        <v>136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3" t="s">
        <v>137</v>
      </c>
      <c r="V3" s="3" t="s">
        <v>137</v>
      </c>
      <c r="W3" s="9" t="s">
        <v>16</v>
      </c>
      <c r="X3" s="9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0" t="s">
        <v>22</v>
      </c>
      <c r="AI3" s="20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 t="s">
        <v>23</v>
      </c>
      <c r="Q4" s="1" t="s">
        <v>24</v>
      </c>
      <c r="R4" s="1" t="s">
        <v>25</v>
      </c>
      <c r="S4" s="1" t="s">
        <v>26</v>
      </c>
      <c r="T4" s="1"/>
      <c r="U4" s="1" t="s">
        <v>138</v>
      </c>
      <c r="V4" s="1" t="s">
        <v>139</v>
      </c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/>
      <c r="AH4" s="1" t="s">
        <v>138</v>
      </c>
      <c r="AI4" s="1" t="s">
        <v>139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18658.945</v>
      </c>
      <c r="F5" s="4">
        <f>SUM(F6:F500)</f>
        <v>11673.421</v>
      </c>
      <c r="G5" s="4">
        <f t="shared" ref="G5:H5" si="0">SUM(G6:G500)</f>
        <v>1896.242</v>
      </c>
      <c r="H5" s="4">
        <f t="shared" si="0"/>
        <v>13569.662999999997</v>
      </c>
      <c r="I5" s="6"/>
      <c r="J5" s="1"/>
      <c r="K5" s="1"/>
      <c r="L5" s="4">
        <f t="shared" ref="L5:W5" si="1">SUM(L6:L500)</f>
        <v>19042.610000000004</v>
      </c>
      <c r="M5" s="4">
        <f t="shared" si="1"/>
        <v>-383.66499999999985</v>
      </c>
      <c r="N5" s="4">
        <f t="shared" si="1"/>
        <v>14560.434000000003</v>
      </c>
      <c r="O5" s="4">
        <f t="shared" si="1"/>
        <v>4098.5110000000004</v>
      </c>
      <c r="P5" s="4">
        <f t="shared" si="1"/>
        <v>2000</v>
      </c>
      <c r="Q5" s="4">
        <f t="shared" si="1"/>
        <v>5087.3206000000009</v>
      </c>
      <c r="R5" s="4">
        <f t="shared" si="1"/>
        <v>8802.139479999998</v>
      </c>
      <c r="S5" s="4">
        <f t="shared" si="1"/>
        <v>2912.0867999999991</v>
      </c>
      <c r="T5" s="4">
        <f t="shared" si="1"/>
        <v>6664.1083199999985</v>
      </c>
      <c r="U5" s="4">
        <f t="shared" si="1"/>
        <v>2980</v>
      </c>
      <c r="V5" s="4">
        <f t="shared" ref="V5" si="2">SUM(V6:V500)</f>
        <v>3684.1083199999998</v>
      </c>
      <c r="W5" s="4">
        <f t="shared" si="1"/>
        <v>0</v>
      </c>
      <c r="X5" s="1"/>
      <c r="Y5" s="1"/>
      <c r="Z5" s="1"/>
      <c r="AA5" s="4">
        <f t="shared" ref="AA5:AF5" si="3">SUM(AA6:AA500)</f>
        <v>3006.6979999999994</v>
      </c>
      <c r="AB5" s="4">
        <f t="shared" si="3"/>
        <v>2687.788399999999</v>
      </c>
      <c r="AC5" s="4">
        <f t="shared" si="3"/>
        <v>2673.1839999999993</v>
      </c>
      <c r="AD5" s="4">
        <f t="shared" si="3"/>
        <v>2618.4728</v>
      </c>
      <c r="AE5" s="4">
        <f t="shared" si="3"/>
        <v>2851.7303999999995</v>
      </c>
      <c r="AF5" s="4">
        <f t="shared" si="3"/>
        <v>2924.9674000000009</v>
      </c>
      <c r="AG5" s="1"/>
      <c r="AH5" s="21">
        <f>SUM(AH6:AH500)</f>
        <v>2749</v>
      </c>
      <c r="AI5" s="21">
        <f>SUM(AI6:AI500)</f>
        <v>3182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33</v>
      </c>
      <c r="B6" s="1" t="s">
        <v>34</v>
      </c>
      <c r="C6" s="1">
        <v>74.105999999999995</v>
      </c>
      <c r="D6" s="1">
        <v>103.557</v>
      </c>
      <c r="E6" s="1">
        <v>75.585999999999999</v>
      </c>
      <c r="F6" s="1">
        <v>81.319000000000003</v>
      </c>
      <c r="G6" s="1">
        <f>IFERROR(VLOOKUP(A6,[1]TDSheet!$A:$B,2,0),0)</f>
        <v>0</v>
      </c>
      <c r="H6" s="1">
        <f>F6+G6</f>
        <v>81.319000000000003</v>
      </c>
      <c r="I6" s="6">
        <v>1</v>
      </c>
      <c r="J6" s="1">
        <v>50</v>
      </c>
      <c r="K6" s="1" t="s">
        <v>35</v>
      </c>
      <c r="L6" s="1">
        <v>74.599999999999994</v>
      </c>
      <c r="M6" s="1">
        <f t="shared" ref="M6:M37" si="4">E6-L6</f>
        <v>0.98600000000000421</v>
      </c>
      <c r="N6" s="1">
        <f>E6-O6</f>
        <v>75.585999999999999</v>
      </c>
      <c r="O6" s="1"/>
      <c r="P6" s="1"/>
      <c r="Q6" s="1"/>
      <c r="R6" s="1">
        <v>35.752599999999937</v>
      </c>
      <c r="S6" s="1">
        <f>N6/5</f>
        <v>15.1172</v>
      </c>
      <c r="T6" s="5">
        <f>11*S6-R6-Q6-P6-F6</f>
        <v>49.217600000000047</v>
      </c>
      <c r="U6" s="5"/>
      <c r="V6" s="5">
        <f>T6-U6</f>
        <v>49.217600000000047</v>
      </c>
      <c r="W6" s="5"/>
      <c r="X6" s="1"/>
      <c r="Y6" s="1">
        <f>(F6+P6+Q6+R6+T6)/S6</f>
        <v>11</v>
      </c>
      <c r="Z6" s="1">
        <f>(F6+P6+Q6+R6)/S6</f>
        <v>7.7442648109438208</v>
      </c>
      <c r="AA6" s="1">
        <v>13.6792</v>
      </c>
      <c r="AB6" s="1">
        <v>12.2766</v>
      </c>
      <c r="AC6" s="1">
        <v>16.384399999999999</v>
      </c>
      <c r="AD6" s="1">
        <v>15.040800000000001</v>
      </c>
      <c r="AE6" s="1">
        <v>12.4808</v>
      </c>
      <c r="AF6" s="1">
        <v>17.063199999999998</v>
      </c>
      <c r="AG6" s="1"/>
      <c r="AH6" s="19">
        <f>ROUND(U6*I6,0)</f>
        <v>0</v>
      </c>
      <c r="AI6" s="19">
        <f>ROUND(V6*I6,0)</f>
        <v>49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36</v>
      </c>
      <c r="B7" s="1" t="s">
        <v>34</v>
      </c>
      <c r="C7" s="1">
        <v>454.5</v>
      </c>
      <c r="D7" s="1">
        <v>44.646000000000001</v>
      </c>
      <c r="E7" s="1">
        <v>254.94399999999999</v>
      </c>
      <c r="F7" s="1">
        <v>205.34</v>
      </c>
      <c r="G7" s="1">
        <f>IFERROR(VLOOKUP(A7,[1]TDSheet!$A:$B,2,0),0)</f>
        <v>0</v>
      </c>
      <c r="H7" s="1">
        <f t="shared" ref="H7:H9" si="5">F7+G7</f>
        <v>205.34</v>
      </c>
      <c r="I7" s="6">
        <v>1</v>
      </c>
      <c r="J7" s="1">
        <v>45</v>
      </c>
      <c r="K7" s="1" t="s">
        <v>35</v>
      </c>
      <c r="L7" s="1">
        <v>223.3</v>
      </c>
      <c r="M7" s="1">
        <f t="shared" si="4"/>
        <v>31.643999999999977</v>
      </c>
      <c r="N7" s="1">
        <f t="shared" ref="N7:N70" si="6">E7-O7</f>
        <v>254.94399999999999</v>
      </c>
      <c r="O7" s="1"/>
      <c r="P7" s="1"/>
      <c r="Q7" s="1">
        <v>170.07220000000009</v>
      </c>
      <c r="R7" s="1">
        <v>63.163799999999952</v>
      </c>
      <c r="S7" s="1">
        <f t="shared" ref="S7:S70" si="7">N7/5</f>
        <v>50.988799999999998</v>
      </c>
      <c r="T7" s="5">
        <f>10*S7-R7-Q7-P7-F7</f>
        <v>71.311999999999927</v>
      </c>
      <c r="U7" s="5"/>
      <c r="V7" s="5">
        <f t="shared" ref="V7:V9" si="8">T7-U7</f>
        <v>71.311999999999927</v>
      </c>
      <c r="W7" s="5"/>
      <c r="X7" s="1"/>
      <c r="Y7" s="1">
        <f t="shared" ref="Y7:Y70" si="9">(F7+P7+Q7+R7+T7)/S7</f>
        <v>9.9999999999999982</v>
      </c>
      <c r="Z7" s="1">
        <f t="shared" ref="Z7:Z70" si="10">(F7+P7+Q7+R7)/S7</f>
        <v>8.6014183506966244</v>
      </c>
      <c r="AA7" s="1">
        <v>48.260000000000012</v>
      </c>
      <c r="AB7" s="1">
        <v>56.732199999999999</v>
      </c>
      <c r="AC7" s="1">
        <v>49.176200000000001</v>
      </c>
      <c r="AD7" s="1">
        <v>8.7325999999999997</v>
      </c>
      <c r="AE7" s="1">
        <v>25.166599999999999</v>
      </c>
      <c r="AF7" s="1">
        <v>66.778400000000005</v>
      </c>
      <c r="AG7" s="1"/>
      <c r="AH7" s="19">
        <f t="shared" ref="AH7:AH70" si="11">ROUND(U7*I7,0)</f>
        <v>0</v>
      </c>
      <c r="AI7" s="19">
        <f t="shared" ref="AI7:AI70" si="12">ROUND(V7*I7,0)</f>
        <v>71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1" t="s">
        <v>34</v>
      </c>
      <c r="C8" s="1">
        <v>310.755</v>
      </c>
      <c r="D8" s="1">
        <v>398.20699999999999</v>
      </c>
      <c r="E8" s="1">
        <v>230.08099999999999</v>
      </c>
      <c r="F8" s="1">
        <v>395.57100000000003</v>
      </c>
      <c r="G8" s="1">
        <f>IFERROR(VLOOKUP(A8,[1]TDSheet!$A:$B,2,0),0)</f>
        <v>0</v>
      </c>
      <c r="H8" s="1">
        <f t="shared" si="5"/>
        <v>395.57100000000003</v>
      </c>
      <c r="I8" s="6">
        <v>1</v>
      </c>
      <c r="J8" s="1">
        <v>45</v>
      </c>
      <c r="K8" s="1" t="s">
        <v>35</v>
      </c>
      <c r="L8" s="1">
        <v>241.1</v>
      </c>
      <c r="M8" s="1">
        <f t="shared" si="4"/>
        <v>-11.019000000000005</v>
      </c>
      <c r="N8" s="1">
        <f t="shared" si="6"/>
        <v>230.08099999999999</v>
      </c>
      <c r="O8" s="1"/>
      <c r="P8" s="1"/>
      <c r="Q8" s="1">
        <v>329.5804</v>
      </c>
      <c r="R8" s="1">
        <v>0</v>
      </c>
      <c r="S8" s="1">
        <f t="shared" si="7"/>
        <v>46.016199999999998</v>
      </c>
      <c r="T8" s="5"/>
      <c r="U8" s="5"/>
      <c r="V8" s="5">
        <f t="shared" si="8"/>
        <v>0</v>
      </c>
      <c r="W8" s="5"/>
      <c r="X8" s="1"/>
      <c r="Y8" s="1">
        <f t="shared" si="9"/>
        <v>15.758611097830764</v>
      </c>
      <c r="Z8" s="1">
        <f t="shared" si="10"/>
        <v>15.758611097830764</v>
      </c>
      <c r="AA8" s="1">
        <v>61.956800000000001</v>
      </c>
      <c r="AB8" s="1">
        <v>86.199399999999997</v>
      </c>
      <c r="AC8" s="1">
        <v>69.974000000000004</v>
      </c>
      <c r="AD8" s="1">
        <v>45.334000000000003</v>
      </c>
      <c r="AE8" s="1">
        <v>45.334000000000003</v>
      </c>
      <c r="AF8" s="1">
        <v>70.775400000000005</v>
      </c>
      <c r="AG8" s="1"/>
      <c r="AH8" s="19">
        <f t="shared" si="11"/>
        <v>0</v>
      </c>
      <c r="AI8" s="19">
        <f t="shared" si="12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3" t="s">
        <v>38</v>
      </c>
      <c r="B9" s="1" t="s">
        <v>34</v>
      </c>
      <c r="C9" s="1">
        <v>105.821</v>
      </c>
      <c r="D9" s="1">
        <v>70.275999999999996</v>
      </c>
      <c r="E9" s="1">
        <v>97.132000000000005</v>
      </c>
      <c r="F9" s="1">
        <v>62.314999999999998</v>
      </c>
      <c r="G9" s="1">
        <f>IFERROR(VLOOKUP(A9,[1]TDSheet!$A:$B,2,0),0)</f>
        <v>0</v>
      </c>
      <c r="H9" s="1">
        <f t="shared" si="5"/>
        <v>62.314999999999998</v>
      </c>
      <c r="I9" s="6">
        <v>1</v>
      </c>
      <c r="J9" s="1">
        <v>40</v>
      </c>
      <c r="K9" s="1" t="s">
        <v>35</v>
      </c>
      <c r="L9" s="1">
        <v>86</v>
      </c>
      <c r="M9" s="1">
        <f t="shared" si="4"/>
        <v>11.132000000000005</v>
      </c>
      <c r="N9" s="1">
        <f t="shared" si="6"/>
        <v>97.132000000000005</v>
      </c>
      <c r="O9" s="1"/>
      <c r="P9" s="1"/>
      <c r="Q9" s="1"/>
      <c r="R9" s="13"/>
      <c r="S9" s="1">
        <f t="shared" si="7"/>
        <v>19.426400000000001</v>
      </c>
      <c r="T9" s="14">
        <v>120</v>
      </c>
      <c r="U9" s="14"/>
      <c r="V9" s="5">
        <f t="shared" si="8"/>
        <v>120</v>
      </c>
      <c r="W9" s="5"/>
      <c r="X9" s="1"/>
      <c r="Y9" s="1">
        <f t="shared" si="9"/>
        <v>9.3849091957336395</v>
      </c>
      <c r="Z9" s="1">
        <f t="shared" si="10"/>
        <v>3.2077482189185846</v>
      </c>
      <c r="AA9" s="1">
        <v>19.689599999999999</v>
      </c>
      <c r="AB9" s="1">
        <v>12.1876</v>
      </c>
      <c r="AC9" s="1">
        <v>14.734400000000001</v>
      </c>
      <c r="AD9" s="1">
        <v>18.382200000000001</v>
      </c>
      <c r="AE9" s="1">
        <v>18.059000000000001</v>
      </c>
      <c r="AF9" s="1">
        <v>21.691400000000002</v>
      </c>
      <c r="AG9" s="13" t="s">
        <v>39</v>
      </c>
      <c r="AH9" s="19">
        <f t="shared" si="11"/>
        <v>0</v>
      </c>
      <c r="AI9" s="19">
        <f t="shared" si="12"/>
        <v>120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0" t="s">
        <v>40</v>
      </c>
      <c r="B10" s="10" t="s">
        <v>41</v>
      </c>
      <c r="C10" s="10"/>
      <c r="D10" s="10"/>
      <c r="E10" s="10"/>
      <c r="F10" s="10"/>
      <c r="G10" s="10"/>
      <c r="H10" s="10"/>
      <c r="I10" s="11">
        <v>0</v>
      </c>
      <c r="J10" s="10">
        <v>45</v>
      </c>
      <c r="K10" s="10" t="s">
        <v>35</v>
      </c>
      <c r="L10" s="10"/>
      <c r="M10" s="10">
        <f t="shared" si="4"/>
        <v>0</v>
      </c>
      <c r="N10" s="10">
        <f t="shared" si="6"/>
        <v>0</v>
      </c>
      <c r="O10" s="10"/>
      <c r="P10" s="10"/>
      <c r="Q10" s="10"/>
      <c r="R10" s="10"/>
      <c r="S10" s="10">
        <f t="shared" si="7"/>
        <v>0</v>
      </c>
      <c r="T10" s="12"/>
      <c r="U10" s="12"/>
      <c r="V10" s="12"/>
      <c r="W10" s="12"/>
      <c r="X10" s="10"/>
      <c r="Y10" s="10" t="e">
        <f t="shared" si="9"/>
        <v>#DIV/0!</v>
      </c>
      <c r="Z10" s="10" t="e">
        <f t="shared" si="10"/>
        <v>#DIV/0!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 t="s">
        <v>42</v>
      </c>
      <c r="AH10" s="22">
        <f t="shared" si="11"/>
        <v>0</v>
      </c>
      <c r="AI10" s="22">
        <f t="shared" si="12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0" t="s">
        <v>43</v>
      </c>
      <c r="B11" s="10" t="s">
        <v>41</v>
      </c>
      <c r="C11" s="10"/>
      <c r="D11" s="10"/>
      <c r="E11" s="10"/>
      <c r="F11" s="10"/>
      <c r="G11" s="10"/>
      <c r="H11" s="10"/>
      <c r="I11" s="11">
        <v>0</v>
      </c>
      <c r="J11" s="10">
        <v>45</v>
      </c>
      <c r="K11" s="10" t="s">
        <v>35</v>
      </c>
      <c r="L11" s="10"/>
      <c r="M11" s="10">
        <f t="shared" si="4"/>
        <v>0</v>
      </c>
      <c r="N11" s="10">
        <f t="shared" si="6"/>
        <v>0</v>
      </c>
      <c r="O11" s="10"/>
      <c r="P11" s="10"/>
      <c r="Q11" s="10"/>
      <c r="R11" s="10"/>
      <c r="S11" s="10">
        <f t="shared" si="7"/>
        <v>0</v>
      </c>
      <c r="T11" s="12"/>
      <c r="U11" s="12"/>
      <c r="V11" s="12"/>
      <c r="W11" s="12"/>
      <c r="X11" s="10"/>
      <c r="Y11" s="10" t="e">
        <f t="shared" si="9"/>
        <v>#DIV/0!</v>
      </c>
      <c r="Z11" s="10" t="e">
        <f t="shared" si="10"/>
        <v>#DIV/0!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 t="s">
        <v>42</v>
      </c>
      <c r="AH11" s="22">
        <f t="shared" si="11"/>
        <v>0</v>
      </c>
      <c r="AI11" s="22">
        <f t="shared" si="12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0" t="s">
        <v>44</v>
      </c>
      <c r="B12" s="10" t="s">
        <v>41</v>
      </c>
      <c r="C12" s="10"/>
      <c r="D12" s="10"/>
      <c r="E12" s="10"/>
      <c r="F12" s="10"/>
      <c r="G12" s="10"/>
      <c r="H12" s="10"/>
      <c r="I12" s="11">
        <v>0</v>
      </c>
      <c r="J12" s="10">
        <v>180</v>
      </c>
      <c r="K12" s="10" t="s">
        <v>35</v>
      </c>
      <c r="L12" s="10"/>
      <c r="M12" s="10">
        <f t="shared" si="4"/>
        <v>0</v>
      </c>
      <c r="N12" s="10">
        <f t="shared" si="6"/>
        <v>0</v>
      </c>
      <c r="O12" s="10"/>
      <c r="P12" s="10"/>
      <c r="Q12" s="10"/>
      <c r="R12" s="10"/>
      <c r="S12" s="10">
        <f t="shared" si="7"/>
        <v>0</v>
      </c>
      <c r="T12" s="12"/>
      <c r="U12" s="12"/>
      <c r="V12" s="12"/>
      <c r="W12" s="12"/>
      <c r="X12" s="10"/>
      <c r="Y12" s="10" t="e">
        <f t="shared" si="9"/>
        <v>#DIV/0!</v>
      </c>
      <c r="Z12" s="10" t="e">
        <f t="shared" si="10"/>
        <v>#DIV/0!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 t="s">
        <v>42</v>
      </c>
      <c r="AH12" s="22">
        <f t="shared" si="11"/>
        <v>0</v>
      </c>
      <c r="AI12" s="22">
        <f t="shared" si="12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45</v>
      </c>
      <c r="B13" s="1" t="s">
        <v>41</v>
      </c>
      <c r="C13" s="1">
        <v>77</v>
      </c>
      <c r="D13" s="1">
        <v>72</v>
      </c>
      <c r="E13" s="1">
        <v>32</v>
      </c>
      <c r="F13" s="1">
        <v>98</v>
      </c>
      <c r="G13" s="1">
        <f>IFERROR(VLOOKUP(A13,[1]TDSheet!$A:$B,2,0),0)</f>
        <v>0</v>
      </c>
      <c r="H13" s="1">
        <f t="shared" ref="H13:H14" si="13">F13+G13</f>
        <v>98</v>
      </c>
      <c r="I13" s="6">
        <v>0.3</v>
      </c>
      <c r="J13" s="1">
        <v>40</v>
      </c>
      <c r="K13" s="1" t="s">
        <v>35</v>
      </c>
      <c r="L13" s="1">
        <v>36</v>
      </c>
      <c r="M13" s="1">
        <f t="shared" si="4"/>
        <v>-4</v>
      </c>
      <c r="N13" s="1">
        <f t="shared" si="6"/>
        <v>32</v>
      </c>
      <c r="O13" s="1"/>
      <c r="P13" s="1"/>
      <c r="Q13" s="1"/>
      <c r="R13" s="1">
        <v>0</v>
      </c>
      <c r="S13" s="1">
        <f t="shared" si="7"/>
        <v>6.4</v>
      </c>
      <c r="T13" s="5"/>
      <c r="U13" s="5"/>
      <c r="V13" s="5">
        <f t="shared" ref="V13:V14" si="14">T13-U13</f>
        <v>0</v>
      </c>
      <c r="W13" s="5"/>
      <c r="X13" s="1"/>
      <c r="Y13" s="1">
        <f t="shared" si="9"/>
        <v>15.3125</v>
      </c>
      <c r="Z13" s="1">
        <f t="shared" si="10"/>
        <v>15.3125</v>
      </c>
      <c r="AA13" s="1">
        <v>6.4</v>
      </c>
      <c r="AB13" s="1">
        <v>5.6</v>
      </c>
      <c r="AC13" s="1">
        <v>6</v>
      </c>
      <c r="AD13" s="1">
        <v>15.6</v>
      </c>
      <c r="AE13" s="1">
        <v>14.2</v>
      </c>
      <c r="AF13" s="1">
        <v>14</v>
      </c>
      <c r="AG13" s="16" t="s">
        <v>46</v>
      </c>
      <c r="AH13" s="19">
        <f t="shared" si="11"/>
        <v>0</v>
      </c>
      <c r="AI13" s="19">
        <f t="shared" si="12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47</v>
      </c>
      <c r="B14" s="1" t="s">
        <v>41</v>
      </c>
      <c r="C14" s="1"/>
      <c r="D14" s="1">
        <v>285</v>
      </c>
      <c r="E14" s="1">
        <v>73</v>
      </c>
      <c r="F14" s="1">
        <v>211</v>
      </c>
      <c r="G14" s="1">
        <f>IFERROR(VLOOKUP(A14,[1]TDSheet!$A:$B,2,0),0)</f>
        <v>0</v>
      </c>
      <c r="H14" s="1">
        <f t="shared" si="13"/>
        <v>211</v>
      </c>
      <c r="I14" s="6">
        <v>0.17</v>
      </c>
      <c r="J14" s="1">
        <v>180</v>
      </c>
      <c r="K14" s="1" t="s">
        <v>35</v>
      </c>
      <c r="L14" s="1">
        <v>73</v>
      </c>
      <c r="M14" s="1">
        <f t="shared" si="4"/>
        <v>0</v>
      </c>
      <c r="N14" s="1">
        <f t="shared" si="6"/>
        <v>73</v>
      </c>
      <c r="O14" s="1"/>
      <c r="P14" s="1"/>
      <c r="Q14" s="1"/>
      <c r="R14" s="1">
        <v>0</v>
      </c>
      <c r="S14" s="1">
        <f t="shared" si="7"/>
        <v>14.6</v>
      </c>
      <c r="T14" s="5"/>
      <c r="U14" s="5"/>
      <c r="V14" s="5">
        <f t="shared" si="14"/>
        <v>0</v>
      </c>
      <c r="W14" s="5"/>
      <c r="X14" s="1"/>
      <c r="Y14" s="1">
        <f t="shared" si="9"/>
        <v>14.452054794520548</v>
      </c>
      <c r="Z14" s="1">
        <f t="shared" si="10"/>
        <v>14.452054794520548</v>
      </c>
      <c r="AA14" s="1">
        <v>10.6</v>
      </c>
      <c r="AB14" s="1">
        <v>1</v>
      </c>
      <c r="AC14" s="1">
        <v>25.4</v>
      </c>
      <c r="AD14" s="1">
        <v>34.799999999999997</v>
      </c>
      <c r="AE14" s="1">
        <v>15</v>
      </c>
      <c r="AF14" s="1">
        <v>9.1999999999999993</v>
      </c>
      <c r="AG14" s="1"/>
      <c r="AH14" s="19">
        <f t="shared" si="11"/>
        <v>0</v>
      </c>
      <c r="AI14" s="19">
        <f t="shared" si="12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0" t="s">
        <v>48</v>
      </c>
      <c r="B15" s="10" t="s">
        <v>41</v>
      </c>
      <c r="C15" s="10"/>
      <c r="D15" s="10"/>
      <c r="E15" s="10"/>
      <c r="F15" s="10"/>
      <c r="G15" s="10"/>
      <c r="H15" s="10"/>
      <c r="I15" s="11">
        <v>0</v>
      </c>
      <c r="J15" s="10">
        <v>50</v>
      </c>
      <c r="K15" s="10" t="s">
        <v>35</v>
      </c>
      <c r="L15" s="10"/>
      <c r="M15" s="10">
        <f t="shared" si="4"/>
        <v>0</v>
      </c>
      <c r="N15" s="10">
        <f t="shared" si="6"/>
        <v>0</v>
      </c>
      <c r="O15" s="10"/>
      <c r="P15" s="10"/>
      <c r="Q15" s="10"/>
      <c r="R15" s="10"/>
      <c r="S15" s="10">
        <f t="shared" si="7"/>
        <v>0</v>
      </c>
      <c r="T15" s="12"/>
      <c r="U15" s="12"/>
      <c r="V15" s="12"/>
      <c r="W15" s="12"/>
      <c r="X15" s="10"/>
      <c r="Y15" s="10" t="e">
        <f t="shared" si="9"/>
        <v>#DIV/0!</v>
      </c>
      <c r="Z15" s="10" t="e">
        <f t="shared" si="10"/>
        <v>#DIV/0!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 t="s">
        <v>42</v>
      </c>
      <c r="AH15" s="22">
        <f t="shared" si="11"/>
        <v>0</v>
      </c>
      <c r="AI15" s="22">
        <f t="shared" si="12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49</v>
      </c>
      <c r="B16" s="1" t="s">
        <v>41</v>
      </c>
      <c r="C16" s="1"/>
      <c r="D16" s="1">
        <v>306</v>
      </c>
      <c r="E16" s="1">
        <v>55</v>
      </c>
      <c r="F16" s="1">
        <v>248</v>
      </c>
      <c r="G16" s="1">
        <f>IFERROR(VLOOKUP(A16,[1]TDSheet!$A:$B,2,0),0)</f>
        <v>0</v>
      </c>
      <c r="H16" s="1">
        <f t="shared" ref="H16:H20" si="15">F16+G16</f>
        <v>248</v>
      </c>
      <c r="I16" s="6">
        <v>0.35</v>
      </c>
      <c r="J16" s="1">
        <v>50</v>
      </c>
      <c r="K16" s="1" t="s">
        <v>35</v>
      </c>
      <c r="L16" s="1">
        <v>64</v>
      </c>
      <c r="M16" s="1">
        <f t="shared" si="4"/>
        <v>-9</v>
      </c>
      <c r="N16" s="1">
        <f t="shared" si="6"/>
        <v>55</v>
      </c>
      <c r="O16" s="1"/>
      <c r="P16" s="1"/>
      <c r="Q16" s="1"/>
      <c r="R16" s="1">
        <v>0</v>
      </c>
      <c r="S16" s="1">
        <f t="shared" si="7"/>
        <v>11</v>
      </c>
      <c r="T16" s="5"/>
      <c r="U16" s="5"/>
      <c r="V16" s="5">
        <f t="shared" ref="V16:V20" si="16">T16-U16</f>
        <v>0</v>
      </c>
      <c r="W16" s="5"/>
      <c r="X16" s="1"/>
      <c r="Y16" s="1">
        <f t="shared" si="9"/>
        <v>22.545454545454547</v>
      </c>
      <c r="Z16" s="1">
        <f t="shared" si="10"/>
        <v>22.545454545454547</v>
      </c>
      <c r="AA16" s="1">
        <v>4.2</v>
      </c>
      <c r="AB16" s="1">
        <v>0.4</v>
      </c>
      <c r="AC16" s="1">
        <v>10.8</v>
      </c>
      <c r="AD16" s="1">
        <v>28</v>
      </c>
      <c r="AE16" s="1">
        <v>34.799999999999997</v>
      </c>
      <c r="AF16" s="1">
        <v>15.2</v>
      </c>
      <c r="AG16" s="1"/>
      <c r="AH16" s="19">
        <f t="shared" si="11"/>
        <v>0</v>
      </c>
      <c r="AI16" s="19">
        <f t="shared" si="12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50</v>
      </c>
      <c r="B17" s="1" t="s">
        <v>34</v>
      </c>
      <c r="C17" s="1">
        <v>16.79</v>
      </c>
      <c r="D17" s="1">
        <v>567.62800000000004</v>
      </c>
      <c r="E17" s="1">
        <v>179.434</v>
      </c>
      <c r="F17" s="1">
        <v>388.23</v>
      </c>
      <c r="G17" s="1">
        <f>IFERROR(VLOOKUP(A17,[1]TDSheet!$A:$B,2,0),0)</f>
        <v>0</v>
      </c>
      <c r="H17" s="1">
        <f t="shared" si="15"/>
        <v>388.23</v>
      </c>
      <c r="I17" s="6">
        <v>1</v>
      </c>
      <c r="J17" s="1">
        <v>55</v>
      </c>
      <c r="K17" s="1" t="s">
        <v>35</v>
      </c>
      <c r="L17" s="1">
        <v>185.9</v>
      </c>
      <c r="M17" s="1">
        <f t="shared" si="4"/>
        <v>-6.4660000000000082</v>
      </c>
      <c r="N17" s="1">
        <f t="shared" si="6"/>
        <v>179.434</v>
      </c>
      <c r="O17" s="1"/>
      <c r="P17" s="1"/>
      <c r="Q17" s="1"/>
      <c r="R17" s="1">
        <v>0</v>
      </c>
      <c r="S17" s="1">
        <f t="shared" si="7"/>
        <v>35.886800000000001</v>
      </c>
      <c r="T17" s="5">
        <f>11*S17-R17-Q17-P17-F17</f>
        <v>6.5247999999999706</v>
      </c>
      <c r="U17" s="5"/>
      <c r="V17" s="5">
        <f t="shared" si="16"/>
        <v>6.5247999999999706</v>
      </c>
      <c r="W17" s="5"/>
      <c r="X17" s="1"/>
      <c r="Y17" s="1">
        <f t="shared" si="9"/>
        <v>11</v>
      </c>
      <c r="Z17" s="1">
        <f t="shared" si="10"/>
        <v>10.818183844756289</v>
      </c>
      <c r="AA17" s="1">
        <v>36.2348</v>
      </c>
      <c r="AB17" s="1">
        <v>55.1</v>
      </c>
      <c r="AC17" s="1">
        <v>61.303199999999997</v>
      </c>
      <c r="AD17" s="1">
        <v>74.793399999999991</v>
      </c>
      <c r="AE17" s="1">
        <v>81.066600000000008</v>
      </c>
      <c r="AF17" s="1">
        <v>72.684799999999996</v>
      </c>
      <c r="AG17" s="1"/>
      <c r="AH17" s="19">
        <f t="shared" si="11"/>
        <v>0</v>
      </c>
      <c r="AI17" s="19">
        <f t="shared" si="12"/>
        <v>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51</v>
      </c>
      <c r="B18" s="1" t="s">
        <v>34</v>
      </c>
      <c r="C18" s="1">
        <v>1874.655</v>
      </c>
      <c r="D18" s="1">
        <v>1025.3109999999999</v>
      </c>
      <c r="E18" s="1">
        <v>1599.1030000000001</v>
      </c>
      <c r="F18" s="1">
        <v>1021.71</v>
      </c>
      <c r="G18" s="1">
        <f>IFERROR(VLOOKUP(A18,[1]TDSheet!$A:$B,2,0),0)</f>
        <v>0</v>
      </c>
      <c r="H18" s="1">
        <f t="shared" si="15"/>
        <v>1021.71</v>
      </c>
      <c r="I18" s="6">
        <v>1</v>
      </c>
      <c r="J18" s="1">
        <v>50</v>
      </c>
      <c r="K18" s="1" t="s">
        <v>35</v>
      </c>
      <c r="L18" s="1">
        <v>1749.4</v>
      </c>
      <c r="M18" s="1">
        <f t="shared" si="4"/>
        <v>-150.29700000000003</v>
      </c>
      <c r="N18" s="1">
        <f t="shared" si="6"/>
        <v>1599.1030000000001</v>
      </c>
      <c r="O18" s="1"/>
      <c r="P18" s="1">
        <v>600</v>
      </c>
      <c r="Q18" s="1">
        <v>700</v>
      </c>
      <c r="R18" s="1">
        <v>1087.4114000000011</v>
      </c>
      <c r="S18" s="1">
        <f t="shared" si="7"/>
        <v>319.82060000000001</v>
      </c>
      <c r="T18" s="5">
        <f>13*S18-R18-Q18-P18-F18</f>
        <v>748.54639999999927</v>
      </c>
      <c r="U18" s="5"/>
      <c r="V18" s="5">
        <f t="shared" si="16"/>
        <v>748.54639999999927</v>
      </c>
      <c r="W18" s="5"/>
      <c r="X18" s="1"/>
      <c r="Y18" s="1">
        <f t="shared" si="9"/>
        <v>13</v>
      </c>
      <c r="Z18" s="1">
        <f t="shared" si="10"/>
        <v>10.659480346169074</v>
      </c>
      <c r="AA18" s="1">
        <v>352.25400000000002</v>
      </c>
      <c r="AB18" s="1">
        <v>316.86759999999992</v>
      </c>
      <c r="AC18" s="1">
        <v>262.98160000000001</v>
      </c>
      <c r="AD18" s="1">
        <v>145.12819999999999</v>
      </c>
      <c r="AE18" s="1">
        <v>197.41399999999999</v>
      </c>
      <c r="AF18" s="1">
        <v>339.3098</v>
      </c>
      <c r="AG18" s="1" t="s">
        <v>52</v>
      </c>
      <c r="AH18" s="19">
        <f t="shared" si="11"/>
        <v>0</v>
      </c>
      <c r="AI18" s="19">
        <f t="shared" si="12"/>
        <v>749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53</v>
      </c>
      <c r="B19" s="1" t="s">
        <v>34</v>
      </c>
      <c r="C19" s="1">
        <v>27.024000000000001</v>
      </c>
      <c r="D19" s="1">
        <v>287.22699999999998</v>
      </c>
      <c r="E19" s="1">
        <v>129.077</v>
      </c>
      <c r="F19" s="1">
        <v>172.50800000000001</v>
      </c>
      <c r="G19" s="1">
        <f>IFERROR(VLOOKUP(A19,[1]TDSheet!$A:$B,2,0),0)</f>
        <v>0</v>
      </c>
      <c r="H19" s="1">
        <f t="shared" si="15"/>
        <v>172.50800000000001</v>
      </c>
      <c r="I19" s="6">
        <v>1</v>
      </c>
      <c r="J19" s="1">
        <v>60</v>
      </c>
      <c r="K19" s="1" t="s">
        <v>35</v>
      </c>
      <c r="L19" s="1">
        <v>123.34</v>
      </c>
      <c r="M19" s="1">
        <f t="shared" si="4"/>
        <v>5.7369999999999948</v>
      </c>
      <c r="N19" s="1">
        <f t="shared" si="6"/>
        <v>126.423</v>
      </c>
      <c r="O19" s="1">
        <v>2.6539999999999999</v>
      </c>
      <c r="P19" s="1"/>
      <c r="Q19" s="1"/>
      <c r="R19" s="1">
        <v>40.416600000000017</v>
      </c>
      <c r="S19" s="1">
        <f t="shared" si="7"/>
        <v>25.284600000000001</v>
      </c>
      <c r="T19" s="5">
        <f>11*S19-R19-Q19-P19-F19</f>
        <v>65.205999999999989</v>
      </c>
      <c r="U19" s="5"/>
      <c r="V19" s="5">
        <f t="shared" si="16"/>
        <v>65.205999999999989</v>
      </c>
      <c r="W19" s="5"/>
      <c r="X19" s="1"/>
      <c r="Y19" s="1">
        <f t="shared" si="9"/>
        <v>11</v>
      </c>
      <c r="Z19" s="1">
        <f t="shared" si="10"/>
        <v>8.4211179927703039</v>
      </c>
      <c r="AA19" s="1">
        <v>23.131399999999999</v>
      </c>
      <c r="AB19" s="1">
        <v>25.563600000000001</v>
      </c>
      <c r="AC19" s="1">
        <v>30.296399999999998</v>
      </c>
      <c r="AD19" s="1">
        <v>29.079599999999999</v>
      </c>
      <c r="AE19" s="1">
        <v>30.2944</v>
      </c>
      <c r="AF19" s="1">
        <v>27.093</v>
      </c>
      <c r="AG19" s="1"/>
      <c r="AH19" s="19">
        <f t="shared" si="11"/>
        <v>0</v>
      </c>
      <c r="AI19" s="19">
        <f t="shared" si="12"/>
        <v>65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54</v>
      </c>
      <c r="B20" s="1" t="s">
        <v>34</v>
      </c>
      <c r="C20" s="1"/>
      <c r="D20" s="1">
        <v>224.619</v>
      </c>
      <c r="E20" s="1"/>
      <c r="F20" s="1">
        <v>224.619</v>
      </c>
      <c r="G20" s="1">
        <f>IFERROR(VLOOKUP(A20,[1]TDSheet!$A:$B,2,0),0)</f>
        <v>0</v>
      </c>
      <c r="H20" s="1">
        <f t="shared" si="15"/>
        <v>224.619</v>
      </c>
      <c r="I20" s="6">
        <v>1</v>
      </c>
      <c r="J20" s="1">
        <v>60</v>
      </c>
      <c r="K20" s="1" t="s">
        <v>35</v>
      </c>
      <c r="L20" s="1"/>
      <c r="M20" s="1">
        <f t="shared" si="4"/>
        <v>0</v>
      </c>
      <c r="N20" s="1">
        <f t="shared" si="6"/>
        <v>0</v>
      </c>
      <c r="O20" s="1"/>
      <c r="P20" s="1"/>
      <c r="Q20" s="1"/>
      <c r="R20" s="1">
        <v>0</v>
      </c>
      <c r="S20" s="1">
        <f t="shared" si="7"/>
        <v>0</v>
      </c>
      <c r="T20" s="5"/>
      <c r="U20" s="5"/>
      <c r="V20" s="5">
        <f t="shared" si="16"/>
        <v>0</v>
      </c>
      <c r="W20" s="5"/>
      <c r="X20" s="1"/>
      <c r="Y20" s="1" t="e">
        <f t="shared" si="9"/>
        <v>#DIV/0!</v>
      </c>
      <c r="Z20" s="1" t="e">
        <f t="shared" si="10"/>
        <v>#DIV/0!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 t="s">
        <v>55</v>
      </c>
      <c r="AH20" s="19">
        <f t="shared" si="11"/>
        <v>0</v>
      </c>
      <c r="AI20" s="19">
        <f t="shared" si="12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0" t="s">
        <v>56</v>
      </c>
      <c r="B21" s="10" t="s">
        <v>34</v>
      </c>
      <c r="C21" s="10"/>
      <c r="D21" s="10"/>
      <c r="E21" s="10"/>
      <c r="F21" s="10"/>
      <c r="G21" s="10"/>
      <c r="H21" s="10"/>
      <c r="I21" s="11">
        <v>0</v>
      </c>
      <c r="J21" s="10">
        <v>60</v>
      </c>
      <c r="K21" s="10" t="s">
        <v>35</v>
      </c>
      <c r="L21" s="10"/>
      <c r="M21" s="10">
        <f t="shared" si="4"/>
        <v>0</v>
      </c>
      <c r="N21" s="10">
        <f t="shared" si="6"/>
        <v>0</v>
      </c>
      <c r="O21" s="10"/>
      <c r="P21" s="10"/>
      <c r="Q21" s="10"/>
      <c r="R21" s="10"/>
      <c r="S21" s="10">
        <f t="shared" si="7"/>
        <v>0</v>
      </c>
      <c r="T21" s="12"/>
      <c r="U21" s="12"/>
      <c r="V21" s="12"/>
      <c r="W21" s="12"/>
      <c r="X21" s="10"/>
      <c r="Y21" s="10" t="e">
        <f t="shared" si="9"/>
        <v>#DIV/0!</v>
      </c>
      <c r="Z21" s="10" t="e">
        <f t="shared" si="10"/>
        <v>#DIV/0!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 t="s">
        <v>42</v>
      </c>
      <c r="AH21" s="22">
        <f t="shared" si="11"/>
        <v>0</v>
      </c>
      <c r="AI21" s="22">
        <f t="shared" si="12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57</v>
      </c>
      <c r="B22" s="1" t="s">
        <v>34</v>
      </c>
      <c r="C22" s="1">
        <v>662.92399999999998</v>
      </c>
      <c r="D22" s="1">
        <v>232.2</v>
      </c>
      <c r="E22" s="1">
        <v>485.80599999999998</v>
      </c>
      <c r="F22" s="1">
        <v>84.275999999999996</v>
      </c>
      <c r="G22" s="1">
        <f>IFERROR(VLOOKUP(A22,[1]TDSheet!$A:$B,2,0),0)</f>
        <v>190.66</v>
      </c>
      <c r="H22" s="1">
        <f t="shared" ref="H22:H28" si="17">F22+G22</f>
        <v>274.93599999999998</v>
      </c>
      <c r="I22" s="6">
        <v>1</v>
      </c>
      <c r="J22" s="1">
        <v>60</v>
      </c>
      <c r="K22" s="1" t="s">
        <v>35</v>
      </c>
      <c r="L22" s="1">
        <v>473.9</v>
      </c>
      <c r="M22" s="1">
        <f t="shared" si="4"/>
        <v>11.906000000000006</v>
      </c>
      <c r="N22" s="1">
        <f t="shared" si="6"/>
        <v>485.80599999999998</v>
      </c>
      <c r="O22" s="1"/>
      <c r="P22" s="1"/>
      <c r="Q22" s="1">
        <v>550</v>
      </c>
      <c r="R22" s="1">
        <v>222.02720000000011</v>
      </c>
      <c r="S22" s="1">
        <f t="shared" si="7"/>
        <v>97.161199999999994</v>
      </c>
      <c r="T22" s="5">
        <f>13*S22-R22-Q22-P22-F22</f>
        <v>406.79239999999965</v>
      </c>
      <c r="U22" s="5">
        <v>300</v>
      </c>
      <c r="V22" s="5">
        <f t="shared" ref="V22:V28" si="18">T22-U22</f>
        <v>106.79239999999965</v>
      </c>
      <c r="W22" s="5"/>
      <c r="X22" s="1"/>
      <c r="Y22" s="1">
        <f>(H22+P22+Q22+R22+T22)/S22</f>
        <v>14.962305941054657</v>
      </c>
      <c r="Z22" s="1">
        <f>(H22+P22+Q22+R22)/S22</f>
        <v>10.775527679773409</v>
      </c>
      <c r="AA22" s="1">
        <v>111.00279999999999</v>
      </c>
      <c r="AB22" s="1">
        <v>108.17359999999999</v>
      </c>
      <c r="AC22" s="1">
        <v>81.234799999999993</v>
      </c>
      <c r="AD22" s="1">
        <v>0.71480000000000243</v>
      </c>
      <c r="AE22" s="1">
        <v>22.553999999999998</v>
      </c>
      <c r="AF22" s="1">
        <v>118.13760000000001</v>
      </c>
      <c r="AG22" s="1" t="s">
        <v>52</v>
      </c>
      <c r="AH22" s="19">
        <f t="shared" si="11"/>
        <v>300</v>
      </c>
      <c r="AI22" s="19">
        <f t="shared" si="12"/>
        <v>107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58</v>
      </c>
      <c r="B23" s="1" t="s">
        <v>34</v>
      </c>
      <c r="C23" s="1"/>
      <c r="D23" s="1">
        <v>416.54</v>
      </c>
      <c r="E23" s="1">
        <v>192.351</v>
      </c>
      <c r="F23" s="1">
        <v>-195.91</v>
      </c>
      <c r="G23" s="1">
        <f>IFERROR(VLOOKUP(A23,[1]TDSheet!$A:$B,2,0),0)</f>
        <v>416.59</v>
      </c>
      <c r="H23" s="1">
        <f t="shared" si="17"/>
        <v>220.67999999999998</v>
      </c>
      <c r="I23" s="6">
        <v>1</v>
      </c>
      <c r="J23" s="1">
        <v>60</v>
      </c>
      <c r="K23" s="1" t="s">
        <v>35</v>
      </c>
      <c r="L23" s="1">
        <v>187.54</v>
      </c>
      <c r="M23" s="1">
        <f t="shared" si="4"/>
        <v>4.811000000000007</v>
      </c>
      <c r="N23" s="1">
        <f t="shared" si="6"/>
        <v>192.351</v>
      </c>
      <c r="O23" s="1"/>
      <c r="P23" s="1"/>
      <c r="Q23" s="1"/>
      <c r="R23" s="1">
        <v>114.867</v>
      </c>
      <c r="S23" s="1">
        <f t="shared" si="7"/>
        <v>38.470199999999998</v>
      </c>
      <c r="T23" s="5">
        <f>12*S23-R23-Q23-P23-H23</f>
        <v>126.09539999999996</v>
      </c>
      <c r="U23" s="5"/>
      <c r="V23" s="5">
        <f t="shared" si="18"/>
        <v>126.09539999999996</v>
      </c>
      <c r="W23" s="5"/>
      <c r="X23" s="1"/>
      <c r="Y23" s="1">
        <f>(H23+P23+Q23+R23+T23)/S23</f>
        <v>12</v>
      </c>
      <c r="Z23" s="1">
        <f>(H23+P23+Q23+R23)/S23</f>
        <v>8.7222577475552505</v>
      </c>
      <c r="AA23" s="1">
        <v>34.96</v>
      </c>
      <c r="AB23" s="1">
        <v>30.247599999999998</v>
      </c>
      <c r="AC23" s="1">
        <v>40.087200000000003</v>
      </c>
      <c r="AD23" s="1">
        <v>41.449599999999997</v>
      </c>
      <c r="AE23" s="1">
        <v>37.060400000000001</v>
      </c>
      <c r="AF23" s="1">
        <v>31.976600000000001</v>
      </c>
      <c r="AG23" s="1"/>
      <c r="AH23" s="19">
        <f t="shared" si="11"/>
        <v>0</v>
      </c>
      <c r="AI23" s="19">
        <f t="shared" si="12"/>
        <v>126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59</v>
      </c>
      <c r="B24" s="1" t="s">
        <v>34</v>
      </c>
      <c r="C24" s="1">
        <v>101.544</v>
      </c>
      <c r="D24" s="1">
        <v>153.51900000000001</v>
      </c>
      <c r="E24" s="1">
        <v>120.58799999999999</v>
      </c>
      <c r="F24" s="1">
        <v>90.950999999999993</v>
      </c>
      <c r="G24" s="1">
        <f>IFERROR(VLOOKUP(A24,[1]TDSheet!$A:$B,2,0),0)</f>
        <v>0</v>
      </c>
      <c r="H24" s="1">
        <f t="shared" si="17"/>
        <v>90.950999999999993</v>
      </c>
      <c r="I24" s="6">
        <v>1</v>
      </c>
      <c r="J24" s="1">
        <v>60</v>
      </c>
      <c r="K24" s="1" t="s">
        <v>35</v>
      </c>
      <c r="L24" s="1">
        <v>121.32</v>
      </c>
      <c r="M24" s="1">
        <f t="shared" si="4"/>
        <v>-0.73199999999999932</v>
      </c>
      <c r="N24" s="1">
        <f t="shared" si="6"/>
        <v>120.58799999999999</v>
      </c>
      <c r="O24" s="1"/>
      <c r="P24" s="1"/>
      <c r="Q24" s="1"/>
      <c r="R24" s="1">
        <v>178.38939999999999</v>
      </c>
      <c r="S24" s="1">
        <f t="shared" si="7"/>
        <v>24.117599999999999</v>
      </c>
      <c r="T24" s="5"/>
      <c r="U24" s="5"/>
      <c r="V24" s="5">
        <f t="shared" si="18"/>
        <v>0</v>
      </c>
      <c r="W24" s="5"/>
      <c r="X24" s="1"/>
      <c r="Y24" s="1">
        <f t="shared" si="9"/>
        <v>11.167794473745314</v>
      </c>
      <c r="Z24" s="1">
        <f t="shared" si="10"/>
        <v>11.167794473745314</v>
      </c>
      <c r="AA24" s="1">
        <v>27.111000000000001</v>
      </c>
      <c r="AB24" s="1">
        <v>20.927600000000002</v>
      </c>
      <c r="AC24" s="1">
        <v>24.977799999999998</v>
      </c>
      <c r="AD24" s="1">
        <v>23.228400000000001</v>
      </c>
      <c r="AE24" s="1">
        <v>21.293399999999998</v>
      </c>
      <c r="AF24" s="1">
        <v>10.205</v>
      </c>
      <c r="AG24" s="1"/>
      <c r="AH24" s="19">
        <f t="shared" si="11"/>
        <v>0</v>
      </c>
      <c r="AI24" s="19">
        <f t="shared" si="12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60</v>
      </c>
      <c r="B25" s="1" t="s">
        <v>34</v>
      </c>
      <c r="C25" s="1">
        <v>111.092</v>
      </c>
      <c r="D25" s="1">
        <v>502.35199999999998</v>
      </c>
      <c r="E25" s="1">
        <v>356.73899999999998</v>
      </c>
      <c r="F25" s="1">
        <v>175.887</v>
      </c>
      <c r="G25" s="1">
        <f>IFERROR(VLOOKUP(A25,[1]TDSheet!$A:$B,2,0),0)</f>
        <v>0</v>
      </c>
      <c r="H25" s="1">
        <f t="shared" si="17"/>
        <v>175.887</v>
      </c>
      <c r="I25" s="6">
        <v>1</v>
      </c>
      <c r="J25" s="1">
        <v>60</v>
      </c>
      <c r="K25" s="1" t="s">
        <v>35</v>
      </c>
      <c r="L25" s="1">
        <v>351.72</v>
      </c>
      <c r="M25" s="1">
        <f t="shared" si="4"/>
        <v>5.0189999999999486</v>
      </c>
      <c r="N25" s="1">
        <f t="shared" si="6"/>
        <v>356.73899999999998</v>
      </c>
      <c r="O25" s="1"/>
      <c r="P25" s="1"/>
      <c r="Q25" s="1">
        <v>203.14920000000029</v>
      </c>
      <c r="R25" s="1">
        <v>200</v>
      </c>
      <c r="S25" s="1">
        <f t="shared" si="7"/>
        <v>71.347799999999992</v>
      </c>
      <c r="T25" s="5">
        <f>13*S25-R25-Q25-P25-F25</f>
        <v>348.48519999999957</v>
      </c>
      <c r="U25" s="5">
        <v>200</v>
      </c>
      <c r="V25" s="5">
        <f t="shared" si="18"/>
        <v>148.48519999999957</v>
      </c>
      <c r="W25" s="5"/>
      <c r="X25" s="1"/>
      <c r="Y25" s="1">
        <f t="shared" si="9"/>
        <v>13</v>
      </c>
      <c r="Z25" s="1">
        <f t="shared" si="10"/>
        <v>8.1156840154847139</v>
      </c>
      <c r="AA25" s="1">
        <v>77.140599999999992</v>
      </c>
      <c r="AB25" s="1">
        <v>60.963999999999999</v>
      </c>
      <c r="AC25" s="1">
        <v>54.832399999999993</v>
      </c>
      <c r="AD25" s="1">
        <v>53.650399999999998</v>
      </c>
      <c r="AE25" s="1">
        <v>54.840999999999987</v>
      </c>
      <c r="AF25" s="1">
        <v>66.423000000000002</v>
      </c>
      <c r="AG25" s="1" t="s">
        <v>52</v>
      </c>
      <c r="AH25" s="19">
        <f t="shared" si="11"/>
        <v>200</v>
      </c>
      <c r="AI25" s="19">
        <f t="shared" si="12"/>
        <v>148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61</v>
      </c>
      <c r="B26" s="1" t="s">
        <v>34</v>
      </c>
      <c r="C26" s="1">
        <v>64.031000000000006</v>
      </c>
      <c r="D26" s="1">
        <v>200.73</v>
      </c>
      <c r="E26" s="1">
        <v>48.085000000000001</v>
      </c>
      <c r="F26" s="1">
        <v>40.738999999999997</v>
      </c>
      <c r="G26" s="1">
        <f>IFERROR(VLOOKUP(A26,[1]TDSheet!$A:$B,2,0),0)</f>
        <v>141.83799999999999</v>
      </c>
      <c r="H26" s="1">
        <f t="shared" si="17"/>
        <v>182.577</v>
      </c>
      <c r="I26" s="6">
        <v>1</v>
      </c>
      <c r="J26" s="1">
        <v>30</v>
      </c>
      <c r="K26" s="1" t="s">
        <v>35</v>
      </c>
      <c r="L26" s="1">
        <v>93.6</v>
      </c>
      <c r="M26" s="1">
        <f t="shared" si="4"/>
        <v>-45.514999999999993</v>
      </c>
      <c r="N26" s="1">
        <f t="shared" si="6"/>
        <v>27.801000000000002</v>
      </c>
      <c r="O26" s="1">
        <v>20.283999999999999</v>
      </c>
      <c r="P26" s="1"/>
      <c r="Q26" s="1">
        <v>61.252399999999902</v>
      </c>
      <c r="R26" s="1">
        <v>0</v>
      </c>
      <c r="S26" s="1">
        <f t="shared" si="7"/>
        <v>5.5602</v>
      </c>
      <c r="T26" s="5"/>
      <c r="U26" s="5"/>
      <c r="V26" s="5">
        <f t="shared" si="18"/>
        <v>0</v>
      </c>
      <c r="W26" s="5"/>
      <c r="X26" s="1"/>
      <c r="Y26" s="1">
        <f>(H26+P26+Q26+R26+T26)/S26</f>
        <v>43.852631200316516</v>
      </c>
      <c r="Z26" s="1">
        <f>(H26+P26+Q26+R26)/S26</f>
        <v>43.852631200316516</v>
      </c>
      <c r="AA26" s="1">
        <v>10.492800000000001</v>
      </c>
      <c r="AB26" s="1">
        <v>24.92039999999999</v>
      </c>
      <c r="AC26" s="1">
        <v>24.194600000000001</v>
      </c>
      <c r="AD26" s="1">
        <v>20.610199999999999</v>
      </c>
      <c r="AE26" s="1">
        <v>25.173200000000001</v>
      </c>
      <c r="AF26" s="1">
        <v>24.504999999999999</v>
      </c>
      <c r="AG26" s="16" t="s">
        <v>46</v>
      </c>
      <c r="AH26" s="19">
        <f t="shared" si="11"/>
        <v>0</v>
      </c>
      <c r="AI26" s="19">
        <f t="shared" si="12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62</v>
      </c>
      <c r="B27" s="1" t="s">
        <v>34</v>
      </c>
      <c r="C27" s="1">
        <v>38.125</v>
      </c>
      <c r="D27" s="1">
        <v>367.661</v>
      </c>
      <c r="E27" s="1">
        <v>194.93199999999999</v>
      </c>
      <c r="F27" s="1">
        <v>164.92400000000001</v>
      </c>
      <c r="G27" s="1">
        <f>IFERROR(VLOOKUP(A27,[1]TDSheet!$A:$B,2,0),0)</f>
        <v>0</v>
      </c>
      <c r="H27" s="1">
        <f t="shared" si="17"/>
        <v>164.92400000000001</v>
      </c>
      <c r="I27" s="6">
        <v>1</v>
      </c>
      <c r="J27" s="1">
        <v>30</v>
      </c>
      <c r="K27" s="1" t="s">
        <v>35</v>
      </c>
      <c r="L27" s="1">
        <v>187.5</v>
      </c>
      <c r="M27" s="1">
        <f t="shared" si="4"/>
        <v>7.4319999999999879</v>
      </c>
      <c r="N27" s="1">
        <f t="shared" si="6"/>
        <v>184.684</v>
      </c>
      <c r="O27" s="1">
        <v>10.247999999999999</v>
      </c>
      <c r="P27" s="1"/>
      <c r="Q27" s="1">
        <v>17.284599999999909</v>
      </c>
      <c r="R27" s="1">
        <v>174.22420000000011</v>
      </c>
      <c r="S27" s="1">
        <f t="shared" si="7"/>
        <v>36.936799999999998</v>
      </c>
      <c r="T27" s="5"/>
      <c r="U27" s="5"/>
      <c r="V27" s="5">
        <f t="shared" si="18"/>
        <v>0</v>
      </c>
      <c r="W27" s="5"/>
      <c r="X27" s="1"/>
      <c r="Y27" s="1">
        <f t="shared" si="9"/>
        <v>9.6498018236555438</v>
      </c>
      <c r="Z27" s="1">
        <f t="shared" si="10"/>
        <v>9.6498018236555438</v>
      </c>
      <c r="AA27" s="1">
        <v>38.168599999999998</v>
      </c>
      <c r="AB27" s="1">
        <v>33.193600000000004</v>
      </c>
      <c r="AC27" s="1">
        <v>37.823799999999999</v>
      </c>
      <c r="AD27" s="1">
        <v>46.156999999999996</v>
      </c>
      <c r="AE27" s="1">
        <v>46.751399999999997</v>
      </c>
      <c r="AF27" s="1">
        <v>38.0642</v>
      </c>
      <c r="AG27" s="1"/>
      <c r="AH27" s="19">
        <f t="shared" si="11"/>
        <v>0</v>
      </c>
      <c r="AI27" s="19">
        <f t="shared" si="12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63</v>
      </c>
      <c r="B28" s="1" t="s">
        <v>34</v>
      </c>
      <c r="C28" s="1"/>
      <c r="D28" s="1">
        <v>151.35900000000001</v>
      </c>
      <c r="E28" s="1">
        <v>142.67599999999999</v>
      </c>
      <c r="F28" s="1">
        <v>-269.904</v>
      </c>
      <c r="G28" s="1">
        <f>IFERROR(VLOOKUP(A28,[1]TDSheet!$A:$B,2,0),0)</f>
        <v>272.69</v>
      </c>
      <c r="H28" s="1">
        <f t="shared" si="17"/>
        <v>2.7860000000000014</v>
      </c>
      <c r="I28" s="6">
        <v>1</v>
      </c>
      <c r="J28" s="1">
        <v>30</v>
      </c>
      <c r="K28" s="1" t="s">
        <v>35</v>
      </c>
      <c r="L28" s="1">
        <v>159.6</v>
      </c>
      <c r="M28" s="1">
        <f t="shared" si="4"/>
        <v>-16.924000000000007</v>
      </c>
      <c r="N28" s="1">
        <f t="shared" si="6"/>
        <v>142.67599999999999</v>
      </c>
      <c r="O28" s="1"/>
      <c r="P28" s="1"/>
      <c r="Q28" s="1"/>
      <c r="R28" s="1">
        <v>164.42779999999999</v>
      </c>
      <c r="S28" s="1">
        <f t="shared" si="7"/>
        <v>28.535199999999996</v>
      </c>
      <c r="T28" s="5">
        <f>9.5*S28-R28-Q28-P28-H28</f>
        <v>103.87059999999997</v>
      </c>
      <c r="U28" s="5"/>
      <c r="V28" s="5">
        <f t="shared" si="18"/>
        <v>103.87059999999997</v>
      </c>
      <c r="W28" s="5"/>
      <c r="X28" s="1"/>
      <c r="Y28" s="1">
        <f>(H28+P28+Q28+R28+T28)/S28</f>
        <v>9.5</v>
      </c>
      <c r="Z28" s="1">
        <f>(H28+P28+Q28+R28)/S28</f>
        <v>5.8599133701533548</v>
      </c>
      <c r="AA28" s="1">
        <v>25.860399999999998</v>
      </c>
      <c r="AB28" s="1">
        <v>7.1151999999999997</v>
      </c>
      <c r="AC28" s="1">
        <v>6.9074</v>
      </c>
      <c r="AD28" s="1">
        <v>9.4819999999999993</v>
      </c>
      <c r="AE28" s="1">
        <v>18.206800000000001</v>
      </c>
      <c r="AF28" s="1">
        <v>18.252800000000001</v>
      </c>
      <c r="AG28" s="1"/>
      <c r="AH28" s="19">
        <f t="shared" si="11"/>
        <v>0</v>
      </c>
      <c r="AI28" s="19">
        <f t="shared" si="12"/>
        <v>104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0" t="s">
        <v>64</v>
      </c>
      <c r="B29" s="10" t="s">
        <v>34</v>
      </c>
      <c r="C29" s="10"/>
      <c r="D29" s="10"/>
      <c r="E29" s="10"/>
      <c r="F29" s="10"/>
      <c r="G29" s="10"/>
      <c r="H29" s="10"/>
      <c r="I29" s="11">
        <v>0</v>
      </c>
      <c r="J29" s="10">
        <v>45</v>
      </c>
      <c r="K29" s="10" t="s">
        <v>35</v>
      </c>
      <c r="L29" s="10"/>
      <c r="M29" s="10">
        <f t="shared" si="4"/>
        <v>0</v>
      </c>
      <c r="N29" s="10">
        <f t="shared" si="6"/>
        <v>0</v>
      </c>
      <c r="O29" s="10"/>
      <c r="P29" s="10"/>
      <c r="Q29" s="10"/>
      <c r="R29" s="10"/>
      <c r="S29" s="10">
        <f t="shared" si="7"/>
        <v>0</v>
      </c>
      <c r="T29" s="12"/>
      <c r="U29" s="12"/>
      <c r="V29" s="12"/>
      <c r="W29" s="12"/>
      <c r="X29" s="10"/>
      <c r="Y29" s="10" t="e">
        <f t="shared" si="9"/>
        <v>#DIV/0!</v>
      </c>
      <c r="Z29" s="10" t="e">
        <f t="shared" si="10"/>
        <v>#DIV/0!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 t="s">
        <v>42</v>
      </c>
      <c r="AH29" s="22">
        <f t="shared" si="11"/>
        <v>0</v>
      </c>
      <c r="AI29" s="22">
        <f t="shared" si="12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65</v>
      </c>
      <c r="B30" s="1" t="s">
        <v>34</v>
      </c>
      <c r="C30" s="1"/>
      <c r="D30" s="1">
        <v>1149.104</v>
      </c>
      <c r="E30" s="1">
        <v>589.15599999999995</v>
      </c>
      <c r="F30" s="1">
        <v>455.464</v>
      </c>
      <c r="G30" s="1">
        <f>IFERROR(VLOOKUP(A30,[1]TDSheet!$A:$B,2,0),0)</f>
        <v>99.25</v>
      </c>
      <c r="H30" s="1">
        <f t="shared" ref="H30:H35" si="19">F30+G30</f>
        <v>554.71399999999994</v>
      </c>
      <c r="I30" s="6">
        <v>1</v>
      </c>
      <c r="J30" s="1">
        <v>40</v>
      </c>
      <c r="K30" s="1" t="s">
        <v>35</v>
      </c>
      <c r="L30" s="1">
        <v>539.4</v>
      </c>
      <c r="M30" s="1">
        <f t="shared" si="4"/>
        <v>49.755999999999972</v>
      </c>
      <c r="N30" s="1">
        <f t="shared" si="6"/>
        <v>589.15599999999995</v>
      </c>
      <c r="O30" s="1"/>
      <c r="P30" s="1"/>
      <c r="Q30" s="1"/>
      <c r="R30" s="1">
        <v>345.40199999999999</v>
      </c>
      <c r="S30" s="1">
        <f t="shared" si="7"/>
        <v>117.8312</v>
      </c>
      <c r="T30" s="5">
        <f>10*S30-R30-Q30-P30-H30</f>
        <v>278.19599999999991</v>
      </c>
      <c r="U30" s="5">
        <v>150</v>
      </c>
      <c r="V30" s="5">
        <f t="shared" ref="V30:V35" si="20">T30-U30</f>
        <v>128.19599999999991</v>
      </c>
      <c r="W30" s="5"/>
      <c r="X30" s="1"/>
      <c r="Y30" s="1">
        <f t="shared" ref="Y30:Y31" si="21">(H30+P30+Q30+R30+T30)/S30</f>
        <v>10</v>
      </c>
      <c r="Z30" s="1">
        <f t="shared" ref="Z30:Z31" si="22">(H30+P30+Q30+R30)/S30</f>
        <v>7.6390293911968987</v>
      </c>
      <c r="AA30" s="1">
        <v>99.272400000000005</v>
      </c>
      <c r="AB30" s="1">
        <v>69.011400000000009</v>
      </c>
      <c r="AC30" s="1">
        <v>92.596199999999996</v>
      </c>
      <c r="AD30" s="1">
        <v>112.34480000000001</v>
      </c>
      <c r="AE30" s="1">
        <v>114.9288</v>
      </c>
      <c r="AF30" s="1">
        <v>99.653800000000004</v>
      </c>
      <c r="AG30" s="1" t="s">
        <v>52</v>
      </c>
      <c r="AH30" s="19">
        <f t="shared" si="11"/>
        <v>150</v>
      </c>
      <c r="AI30" s="19">
        <f t="shared" si="12"/>
        <v>128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66</v>
      </c>
      <c r="B31" s="1" t="s">
        <v>34</v>
      </c>
      <c r="C31" s="1">
        <v>153.42699999999999</v>
      </c>
      <c r="D31" s="1">
        <v>117.276</v>
      </c>
      <c r="E31" s="1">
        <v>119.673</v>
      </c>
      <c r="F31" s="1">
        <v>-91.813999999999993</v>
      </c>
      <c r="G31" s="1">
        <f>IFERROR(VLOOKUP(A31,[1]TDSheet!$A:$B,2,0),0)</f>
        <v>196</v>
      </c>
      <c r="H31" s="1">
        <f t="shared" si="19"/>
        <v>104.18600000000001</v>
      </c>
      <c r="I31" s="6">
        <v>1</v>
      </c>
      <c r="J31" s="1">
        <v>40</v>
      </c>
      <c r="K31" s="1" t="s">
        <v>35</v>
      </c>
      <c r="L31" s="1">
        <v>109.3</v>
      </c>
      <c r="M31" s="1">
        <f t="shared" si="4"/>
        <v>10.373000000000005</v>
      </c>
      <c r="N31" s="1">
        <f t="shared" si="6"/>
        <v>119.673</v>
      </c>
      <c r="O31" s="1"/>
      <c r="P31" s="1"/>
      <c r="Q31" s="1">
        <v>112.7766</v>
      </c>
      <c r="R31" s="1">
        <v>88.858999999999952</v>
      </c>
      <c r="S31" s="1">
        <f t="shared" si="7"/>
        <v>23.9346</v>
      </c>
      <c r="T31" s="5"/>
      <c r="U31" s="5"/>
      <c r="V31" s="5">
        <f t="shared" si="20"/>
        <v>0</v>
      </c>
      <c r="W31" s="5"/>
      <c r="X31" s="1"/>
      <c r="Y31" s="1">
        <f t="shared" si="21"/>
        <v>12.777385040903127</v>
      </c>
      <c r="Z31" s="1">
        <f t="shared" si="22"/>
        <v>12.777385040903127</v>
      </c>
      <c r="AA31" s="1">
        <v>30.3414</v>
      </c>
      <c r="AB31" s="1">
        <v>28.134599999999999</v>
      </c>
      <c r="AC31" s="1">
        <v>23.4314</v>
      </c>
      <c r="AD31" s="1">
        <v>26.020399999999999</v>
      </c>
      <c r="AE31" s="1">
        <v>27.437200000000001</v>
      </c>
      <c r="AF31" s="1">
        <v>34.852400000000003</v>
      </c>
      <c r="AG31" s="1"/>
      <c r="AH31" s="19">
        <f t="shared" si="11"/>
        <v>0</v>
      </c>
      <c r="AI31" s="19">
        <f t="shared" si="12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67</v>
      </c>
      <c r="B32" s="1" t="s">
        <v>34</v>
      </c>
      <c r="C32" s="1">
        <v>14.401</v>
      </c>
      <c r="D32" s="1">
        <v>108.648</v>
      </c>
      <c r="E32" s="1">
        <v>48.018999999999998</v>
      </c>
      <c r="F32" s="1">
        <v>60.415999999999997</v>
      </c>
      <c r="G32" s="1">
        <f>IFERROR(VLOOKUP(A32,[1]TDSheet!$A:$B,2,0),0)</f>
        <v>0</v>
      </c>
      <c r="H32" s="1">
        <f t="shared" si="19"/>
        <v>60.415999999999997</v>
      </c>
      <c r="I32" s="6">
        <v>1</v>
      </c>
      <c r="J32" s="1">
        <v>30</v>
      </c>
      <c r="K32" s="1" t="s">
        <v>35</v>
      </c>
      <c r="L32" s="1">
        <v>51.7</v>
      </c>
      <c r="M32" s="1">
        <f t="shared" si="4"/>
        <v>-3.6810000000000045</v>
      </c>
      <c r="N32" s="1">
        <f t="shared" si="6"/>
        <v>48.018999999999998</v>
      </c>
      <c r="O32" s="1"/>
      <c r="P32" s="1"/>
      <c r="Q32" s="1">
        <v>35.411399999999993</v>
      </c>
      <c r="R32" s="1">
        <v>12.845000000000001</v>
      </c>
      <c r="S32" s="1">
        <f t="shared" si="7"/>
        <v>9.6037999999999997</v>
      </c>
      <c r="T32" s="5"/>
      <c r="U32" s="5"/>
      <c r="V32" s="5">
        <f t="shared" si="20"/>
        <v>0</v>
      </c>
      <c r="W32" s="5"/>
      <c r="X32" s="1"/>
      <c r="Y32" s="1">
        <f t="shared" si="9"/>
        <v>11.315562589808199</v>
      </c>
      <c r="Z32" s="1">
        <f t="shared" si="10"/>
        <v>11.315562589808199</v>
      </c>
      <c r="AA32" s="1">
        <v>10.956200000000001</v>
      </c>
      <c r="AB32" s="1">
        <v>11.9514</v>
      </c>
      <c r="AC32" s="1">
        <v>11.624599999999999</v>
      </c>
      <c r="AD32" s="1">
        <v>9.2701999999999991</v>
      </c>
      <c r="AE32" s="1">
        <v>9.6472000000000016</v>
      </c>
      <c r="AF32" s="1">
        <v>9.8046000000000006</v>
      </c>
      <c r="AG32" s="1"/>
      <c r="AH32" s="19">
        <f t="shared" si="11"/>
        <v>0</v>
      </c>
      <c r="AI32" s="19">
        <f t="shared" si="12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68</v>
      </c>
      <c r="B33" s="1" t="s">
        <v>34</v>
      </c>
      <c r="C33" s="1">
        <v>123.425</v>
      </c>
      <c r="D33" s="1">
        <v>107.334</v>
      </c>
      <c r="E33" s="1">
        <v>111.373</v>
      </c>
      <c r="F33" s="1">
        <v>94.227999999999994</v>
      </c>
      <c r="G33" s="1">
        <f>IFERROR(VLOOKUP(A33,[1]TDSheet!$A:$B,2,0),0)</f>
        <v>0</v>
      </c>
      <c r="H33" s="1">
        <f t="shared" si="19"/>
        <v>94.227999999999994</v>
      </c>
      <c r="I33" s="6">
        <v>1</v>
      </c>
      <c r="J33" s="1">
        <v>50</v>
      </c>
      <c r="K33" s="1" t="s">
        <v>35</v>
      </c>
      <c r="L33" s="1">
        <v>128.9</v>
      </c>
      <c r="M33" s="1">
        <f t="shared" si="4"/>
        <v>-17.527000000000001</v>
      </c>
      <c r="N33" s="1">
        <f t="shared" si="6"/>
        <v>111.373</v>
      </c>
      <c r="O33" s="1"/>
      <c r="P33" s="1"/>
      <c r="Q33" s="1">
        <v>55.665799999999983</v>
      </c>
      <c r="R33" s="1">
        <v>103.87259999999991</v>
      </c>
      <c r="S33" s="1">
        <f t="shared" si="7"/>
        <v>22.2746</v>
      </c>
      <c r="T33" s="5"/>
      <c r="U33" s="5"/>
      <c r="V33" s="5">
        <f t="shared" si="20"/>
        <v>0</v>
      </c>
      <c r="W33" s="5"/>
      <c r="X33" s="1"/>
      <c r="Y33" s="1">
        <f t="shared" si="9"/>
        <v>11.392635557989813</v>
      </c>
      <c r="Z33" s="1">
        <f t="shared" si="10"/>
        <v>11.392635557989813</v>
      </c>
      <c r="AA33" s="1">
        <v>25.287400000000002</v>
      </c>
      <c r="AB33" s="1">
        <v>23.603400000000001</v>
      </c>
      <c r="AC33" s="1">
        <v>22.157399999999999</v>
      </c>
      <c r="AD33" s="1">
        <v>21.1098</v>
      </c>
      <c r="AE33" s="1">
        <v>22.534400000000002</v>
      </c>
      <c r="AF33" s="1">
        <v>30.170400000000001</v>
      </c>
      <c r="AG33" s="1"/>
      <c r="AH33" s="19">
        <f t="shared" si="11"/>
        <v>0</v>
      </c>
      <c r="AI33" s="19">
        <f t="shared" si="12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69</v>
      </c>
      <c r="B34" s="1" t="s">
        <v>34</v>
      </c>
      <c r="C34" s="1">
        <v>46.451999999999998</v>
      </c>
      <c r="D34" s="1">
        <v>198.27099999999999</v>
      </c>
      <c r="E34" s="1">
        <v>130.846</v>
      </c>
      <c r="F34" s="1">
        <v>89.983999999999995</v>
      </c>
      <c r="G34" s="1">
        <f>IFERROR(VLOOKUP(A34,[1]TDSheet!$A:$B,2,0),0)</f>
        <v>0</v>
      </c>
      <c r="H34" s="1">
        <f t="shared" si="19"/>
        <v>89.983999999999995</v>
      </c>
      <c r="I34" s="6">
        <v>1</v>
      </c>
      <c r="J34" s="1">
        <v>50</v>
      </c>
      <c r="K34" s="1" t="s">
        <v>35</v>
      </c>
      <c r="L34" s="1">
        <v>133.69999999999999</v>
      </c>
      <c r="M34" s="1">
        <f t="shared" si="4"/>
        <v>-2.853999999999985</v>
      </c>
      <c r="N34" s="1">
        <f t="shared" si="6"/>
        <v>100.589</v>
      </c>
      <c r="O34" s="1">
        <v>30.257000000000001</v>
      </c>
      <c r="P34" s="1"/>
      <c r="Q34" s="1"/>
      <c r="R34" s="1">
        <v>81.364000000000033</v>
      </c>
      <c r="S34" s="1">
        <f t="shared" si="7"/>
        <v>20.117799999999999</v>
      </c>
      <c r="T34" s="5">
        <f>11*S34-R34-Q34-P34-F34</f>
        <v>49.947799999999958</v>
      </c>
      <c r="U34" s="5"/>
      <c r="V34" s="5">
        <f t="shared" si="20"/>
        <v>49.947799999999958</v>
      </c>
      <c r="W34" s="5"/>
      <c r="X34" s="1"/>
      <c r="Y34" s="1">
        <f t="shared" si="9"/>
        <v>11</v>
      </c>
      <c r="Z34" s="1">
        <f t="shared" si="10"/>
        <v>8.5172334947161232</v>
      </c>
      <c r="AA34" s="1">
        <v>19.429200000000002</v>
      </c>
      <c r="AB34" s="1">
        <v>7.5042</v>
      </c>
      <c r="AC34" s="1">
        <v>8.3887999999999998</v>
      </c>
      <c r="AD34" s="1">
        <v>23.518599999999999</v>
      </c>
      <c r="AE34" s="1">
        <v>24.4084</v>
      </c>
      <c r="AF34" s="1">
        <v>16.5992</v>
      </c>
      <c r="AG34" s="1"/>
      <c r="AH34" s="19">
        <f t="shared" si="11"/>
        <v>0</v>
      </c>
      <c r="AI34" s="19">
        <f t="shared" si="12"/>
        <v>50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70</v>
      </c>
      <c r="B35" s="1" t="s">
        <v>41</v>
      </c>
      <c r="C35" s="1">
        <v>223</v>
      </c>
      <c r="D35" s="1">
        <v>384</v>
      </c>
      <c r="E35" s="1">
        <v>326</v>
      </c>
      <c r="F35" s="1">
        <v>199</v>
      </c>
      <c r="G35" s="1">
        <f>IFERROR(VLOOKUP(A35,[1]TDSheet!$A:$B,2,0),0)</f>
        <v>0</v>
      </c>
      <c r="H35" s="1">
        <f t="shared" si="19"/>
        <v>199</v>
      </c>
      <c r="I35" s="6">
        <v>0.4</v>
      </c>
      <c r="J35" s="1">
        <v>45</v>
      </c>
      <c r="K35" s="1" t="s">
        <v>35</v>
      </c>
      <c r="L35" s="1">
        <v>338</v>
      </c>
      <c r="M35" s="1">
        <f t="shared" si="4"/>
        <v>-12</v>
      </c>
      <c r="N35" s="1">
        <f t="shared" si="6"/>
        <v>321</v>
      </c>
      <c r="O35" s="1">
        <v>5</v>
      </c>
      <c r="P35" s="1"/>
      <c r="Q35" s="1">
        <v>83.200000000000045</v>
      </c>
      <c r="R35" s="1">
        <v>302.2</v>
      </c>
      <c r="S35" s="1">
        <f t="shared" si="7"/>
        <v>64.2</v>
      </c>
      <c r="T35" s="5">
        <f>10*S35-R35-Q35-P35-F35</f>
        <v>57.599999999999966</v>
      </c>
      <c r="U35" s="5"/>
      <c r="V35" s="5">
        <f t="shared" si="20"/>
        <v>57.599999999999966</v>
      </c>
      <c r="W35" s="5"/>
      <c r="X35" s="1"/>
      <c r="Y35" s="1">
        <f t="shared" si="9"/>
        <v>10</v>
      </c>
      <c r="Z35" s="1">
        <f t="shared" si="10"/>
        <v>9.1028037383177587</v>
      </c>
      <c r="AA35" s="1">
        <v>65.2</v>
      </c>
      <c r="AB35" s="1">
        <v>55.8</v>
      </c>
      <c r="AC35" s="1">
        <v>59.6</v>
      </c>
      <c r="AD35" s="1">
        <v>71.400000000000006</v>
      </c>
      <c r="AE35" s="1">
        <v>79.2</v>
      </c>
      <c r="AF35" s="1">
        <v>53.8</v>
      </c>
      <c r="AG35" s="1"/>
      <c r="AH35" s="19">
        <f t="shared" si="11"/>
        <v>0</v>
      </c>
      <c r="AI35" s="19">
        <f t="shared" si="12"/>
        <v>23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0" t="s">
        <v>71</v>
      </c>
      <c r="B36" s="10" t="s">
        <v>41</v>
      </c>
      <c r="C36" s="10"/>
      <c r="D36" s="10"/>
      <c r="E36" s="10"/>
      <c r="F36" s="10"/>
      <c r="G36" s="10"/>
      <c r="H36" s="10"/>
      <c r="I36" s="11">
        <v>0</v>
      </c>
      <c r="J36" s="10">
        <v>50</v>
      </c>
      <c r="K36" s="10" t="s">
        <v>35</v>
      </c>
      <c r="L36" s="10"/>
      <c r="M36" s="10">
        <f t="shared" si="4"/>
        <v>0</v>
      </c>
      <c r="N36" s="10">
        <f t="shared" si="6"/>
        <v>0</v>
      </c>
      <c r="O36" s="10"/>
      <c r="P36" s="10"/>
      <c r="Q36" s="10"/>
      <c r="R36" s="10"/>
      <c r="S36" s="10">
        <f t="shared" si="7"/>
        <v>0</v>
      </c>
      <c r="T36" s="12"/>
      <c r="U36" s="12"/>
      <c r="V36" s="12"/>
      <c r="W36" s="12"/>
      <c r="X36" s="10"/>
      <c r="Y36" s="10" t="e">
        <f t="shared" si="9"/>
        <v>#DIV/0!</v>
      </c>
      <c r="Z36" s="10" t="e">
        <f t="shared" si="10"/>
        <v>#DIV/0!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 t="s">
        <v>42</v>
      </c>
      <c r="AH36" s="22">
        <f t="shared" si="11"/>
        <v>0</v>
      </c>
      <c r="AI36" s="22">
        <f t="shared" si="12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72</v>
      </c>
      <c r="B37" s="1" t="s">
        <v>41</v>
      </c>
      <c r="C37" s="1">
        <v>109</v>
      </c>
      <c r="D37" s="1">
        <v>489</v>
      </c>
      <c r="E37" s="1">
        <v>328</v>
      </c>
      <c r="F37" s="1">
        <v>180</v>
      </c>
      <c r="G37" s="1">
        <f>IFERROR(VLOOKUP(A37,[1]TDSheet!$A:$B,2,0),0)</f>
        <v>0</v>
      </c>
      <c r="H37" s="1">
        <f>F37+G37</f>
        <v>180</v>
      </c>
      <c r="I37" s="6">
        <v>0.4</v>
      </c>
      <c r="J37" s="1">
        <v>45</v>
      </c>
      <c r="K37" s="1" t="s">
        <v>35</v>
      </c>
      <c r="L37" s="1">
        <v>341</v>
      </c>
      <c r="M37" s="1">
        <f t="shared" si="4"/>
        <v>-13</v>
      </c>
      <c r="N37" s="1">
        <f t="shared" si="6"/>
        <v>328</v>
      </c>
      <c r="O37" s="1"/>
      <c r="P37" s="1"/>
      <c r="Q37" s="1">
        <v>178.40000000000009</v>
      </c>
      <c r="R37" s="1">
        <v>235.8</v>
      </c>
      <c r="S37" s="1">
        <f t="shared" si="7"/>
        <v>65.599999999999994</v>
      </c>
      <c r="T37" s="5">
        <f>10*S37-R37-Q37-P37-F37</f>
        <v>61.799999999999898</v>
      </c>
      <c r="U37" s="5"/>
      <c r="V37" s="5">
        <f>T37-U37</f>
        <v>61.799999999999898</v>
      </c>
      <c r="W37" s="5"/>
      <c r="X37" s="1"/>
      <c r="Y37" s="1">
        <f t="shared" si="9"/>
        <v>10</v>
      </c>
      <c r="Z37" s="1">
        <f t="shared" si="10"/>
        <v>9.0579268292682933</v>
      </c>
      <c r="AA37" s="1">
        <v>67</v>
      </c>
      <c r="AB37" s="1">
        <v>62.2</v>
      </c>
      <c r="AC37" s="1">
        <v>59</v>
      </c>
      <c r="AD37" s="1">
        <v>73.2</v>
      </c>
      <c r="AE37" s="1">
        <v>82.2</v>
      </c>
      <c r="AF37" s="1">
        <v>56.4</v>
      </c>
      <c r="AG37" s="1"/>
      <c r="AH37" s="19">
        <f t="shared" si="11"/>
        <v>0</v>
      </c>
      <c r="AI37" s="19">
        <f t="shared" si="12"/>
        <v>25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0" t="s">
        <v>73</v>
      </c>
      <c r="B38" s="10" t="s">
        <v>34</v>
      </c>
      <c r="C38" s="10"/>
      <c r="D38" s="10"/>
      <c r="E38" s="10"/>
      <c r="F38" s="10"/>
      <c r="G38" s="10"/>
      <c r="H38" s="10"/>
      <c r="I38" s="11">
        <v>0</v>
      </c>
      <c r="J38" s="10">
        <v>45</v>
      </c>
      <c r="K38" s="10" t="s">
        <v>35</v>
      </c>
      <c r="L38" s="10"/>
      <c r="M38" s="10">
        <f t="shared" ref="M38:M69" si="23">E38-L38</f>
        <v>0</v>
      </c>
      <c r="N38" s="10">
        <f t="shared" si="6"/>
        <v>0</v>
      </c>
      <c r="O38" s="10"/>
      <c r="P38" s="10"/>
      <c r="Q38" s="10"/>
      <c r="R38" s="10"/>
      <c r="S38" s="10">
        <f t="shared" si="7"/>
        <v>0</v>
      </c>
      <c r="T38" s="12"/>
      <c r="U38" s="12"/>
      <c r="V38" s="12"/>
      <c r="W38" s="12"/>
      <c r="X38" s="10"/>
      <c r="Y38" s="10" t="e">
        <f t="shared" si="9"/>
        <v>#DIV/0!</v>
      </c>
      <c r="Z38" s="10" t="e">
        <f t="shared" si="10"/>
        <v>#DIV/0!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 t="s">
        <v>42</v>
      </c>
      <c r="AH38" s="22">
        <f t="shared" si="11"/>
        <v>0</v>
      </c>
      <c r="AI38" s="22">
        <f t="shared" si="12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0" t="s">
        <v>74</v>
      </c>
      <c r="B39" s="10" t="s">
        <v>41</v>
      </c>
      <c r="C39" s="10"/>
      <c r="D39" s="10"/>
      <c r="E39" s="10"/>
      <c r="F39" s="10"/>
      <c r="G39" s="10"/>
      <c r="H39" s="10"/>
      <c r="I39" s="11">
        <v>0</v>
      </c>
      <c r="J39" s="10">
        <v>45</v>
      </c>
      <c r="K39" s="10" t="s">
        <v>35</v>
      </c>
      <c r="L39" s="10"/>
      <c r="M39" s="10">
        <f t="shared" si="23"/>
        <v>0</v>
      </c>
      <c r="N39" s="10">
        <f t="shared" si="6"/>
        <v>0</v>
      </c>
      <c r="O39" s="10"/>
      <c r="P39" s="10"/>
      <c r="Q39" s="10"/>
      <c r="R39" s="10"/>
      <c r="S39" s="10">
        <f t="shared" si="7"/>
        <v>0</v>
      </c>
      <c r="T39" s="12"/>
      <c r="U39" s="12"/>
      <c r="V39" s="12"/>
      <c r="W39" s="12"/>
      <c r="X39" s="10"/>
      <c r="Y39" s="10" t="e">
        <f t="shared" si="9"/>
        <v>#DIV/0!</v>
      </c>
      <c r="Z39" s="10" t="e">
        <f t="shared" si="10"/>
        <v>#DIV/0!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 t="s">
        <v>42</v>
      </c>
      <c r="AH39" s="22">
        <f t="shared" si="11"/>
        <v>0</v>
      </c>
      <c r="AI39" s="22">
        <f t="shared" si="12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0" t="s">
        <v>75</v>
      </c>
      <c r="B40" s="10" t="s">
        <v>41</v>
      </c>
      <c r="C40" s="10"/>
      <c r="D40" s="10"/>
      <c r="E40" s="10"/>
      <c r="F40" s="10"/>
      <c r="G40" s="10"/>
      <c r="H40" s="10"/>
      <c r="I40" s="11">
        <v>0</v>
      </c>
      <c r="J40" s="10">
        <v>40</v>
      </c>
      <c r="K40" s="10" t="s">
        <v>35</v>
      </c>
      <c r="L40" s="10"/>
      <c r="M40" s="10">
        <f t="shared" si="23"/>
        <v>0</v>
      </c>
      <c r="N40" s="10">
        <f t="shared" si="6"/>
        <v>0</v>
      </c>
      <c r="O40" s="10"/>
      <c r="P40" s="10"/>
      <c r="Q40" s="10"/>
      <c r="R40" s="10"/>
      <c r="S40" s="10">
        <f t="shared" si="7"/>
        <v>0</v>
      </c>
      <c r="T40" s="12"/>
      <c r="U40" s="12"/>
      <c r="V40" s="12"/>
      <c r="W40" s="12"/>
      <c r="X40" s="10"/>
      <c r="Y40" s="10" t="e">
        <f t="shared" si="9"/>
        <v>#DIV/0!</v>
      </c>
      <c r="Z40" s="10" t="e">
        <f t="shared" si="10"/>
        <v>#DIV/0!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 t="s">
        <v>42</v>
      </c>
      <c r="AH40" s="22">
        <f t="shared" si="11"/>
        <v>0</v>
      </c>
      <c r="AI40" s="22">
        <f t="shared" si="12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76</v>
      </c>
      <c r="B41" s="1" t="s">
        <v>34</v>
      </c>
      <c r="C41" s="1">
        <v>9.86</v>
      </c>
      <c r="D41" s="1">
        <v>389.899</v>
      </c>
      <c r="E41" s="1">
        <v>135.52199999999999</v>
      </c>
      <c r="F41" s="1">
        <v>245.71899999999999</v>
      </c>
      <c r="G41" s="1">
        <f>IFERROR(VLOOKUP(A41,[1]TDSheet!$A:$B,2,0),0)</f>
        <v>0</v>
      </c>
      <c r="H41" s="1">
        <f t="shared" ref="H41:H43" si="24">F41+G41</f>
        <v>245.71899999999999</v>
      </c>
      <c r="I41" s="6">
        <v>1</v>
      </c>
      <c r="J41" s="1">
        <v>40</v>
      </c>
      <c r="K41" s="1" t="s">
        <v>35</v>
      </c>
      <c r="L41" s="1">
        <v>155.6</v>
      </c>
      <c r="M41" s="1">
        <f t="shared" si="23"/>
        <v>-20.078000000000003</v>
      </c>
      <c r="N41" s="1">
        <f t="shared" si="6"/>
        <v>124.06799999999998</v>
      </c>
      <c r="O41" s="1">
        <v>11.454000000000001</v>
      </c>
      <c r="P41" s="1"/>
      <c r="Q41" s="1"/>
      <c r="R41" s="1">
        <v>0</v>
      </c>
      <c r="S41" s="1">
        <f t="shared" si="7"/>
        <v>24.813599999999997</v>
      </c>
      <c r="T41" s="5">
        <f t="shared" ref="T41" si="25">11*S41-R41-Q41-P41-F41</f>
        <v>27.230599999999981</v>
      </c>
      <c r="U41" s="5"/>
      <c r="V41" s="5">
        <f t="shared" ref="V41:V43" si="26">T41-U41</f>
        <v>27.230599999999981</v>
      </c>
      <c r="W41" s="5"/>
      <c r="X41" s="1"/>
      <c r="Y41" s="1">
        <f t="shared" si="9"/>
        <v>11</v>
      </c>
      <c r="Z41" s="1">
        <f t="shared" si="10"/>
        <v>9.9025937389173695</v>
      </c>
      <c r="AA41" s="1">
        <v>19.652200000000001</v>
      </c>
      <c r="AB41" s="1">
        <v>33.323600000000013</v>
      </c>
      <c r="AC41" s="1">
        <v>38.223399999999998</v>
      </c>
      <c r="AD41" s="1">
        <v>33.338799999999999</v>
      </c>
      <c r="AE41" s="1">
        <v>39.7834</v>
      </c>
      <c r="AF41" s="1">
        <v>31.283200000000001</v>
      </c>
      <c r="AG41" s="1"/>
      <c r="AH41" s="19">
        <f t="shared" si="11"/>
        <v>0</v>
      </c>
      <c r="AI41" s="19">
        <f t="shared" si="12"/>
        <v>27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77</v>
      </c>
      <c r="B42" s="1" t="s">
        <v>41</v>
      </c>
      <c r="C42" s="1">
        <v>107</v>
      </c>
      <c r="D42" s="1">
        <v>294</v>
      </c>
      <c r="E42" s="1">
        <v>234</v>
      </c>
      <c r="F42" s="1">
        <v>110</v>
      </c>
      <c r="G42" s="1">
        <f>IFERROR(VLOOKUP(A42,[1]TDSheet!$A:$B,2,0),0)</f>
        <v>0</v>
      </c>
      <c r="H42" s="1">
        <f t="shared" si="24"/>
        <v>110</v>
      </c>
      <c r="I42" s="6">
        <v>0.4</v>
      </c>
      <c r="J42" s="1">
        <v>40</v>
      </c>
      <c r="K42" s="1" t="s">
        <v>35</v>
      </c>
      <c r="L42" s="1">
        <v>244</v>
      </c>
      <c r="M42" s="1">
        <f t="shared" si="23"/>
        <v>-10</v>
      </c>
      <c r="N42" s="1">
        <f t="shared" si="6"/>
        <v>228</v>
      </c>
      <c r="O42" s="1">
        <v>6</v>
      </c>
      <c r="P42" s="1"/>
      <c r="Q42" s="1"/>
      <c r="R42" s="1">
        <v>349</v>
      </c>
      <c r="S42" s="1">
        <f t="shared" si="7"/>
        <v>45.6</v>
      </c>
      <c r="T42" s="5"/>
      <c r="U42" s="5"/>
      <c r="V42" s="5">
        <f t="shared" si="26"/>
        <v>0</v>
      </c>
      <c r="W42" s="5"/>
      <c r="X42" s="1"/>
      <c r="Y42" s="1">
        <f t="shared" si="9"/>
        <v>10.065789473684211</v>
      </c>
      <c r="Z42" s="1">
        <f t="shared" si="10"/>
        <v>10.065789473684211</v>
      </c>
      <c r="AA42" s="1">
        <v>49.4</v>
      </c>
      <c r="AB42" s="1">
        <v>24.4</v>
      </c>
      <c r="AC42" s="1">
        <v>23.8</v>
      </c>
      <c r="AD42" s="1">
        <v>44.6</v>
      </c>
      <c r="AE42" s="1">
        <v>51.4</v>
      </c>
      <c r="AF42" s="1">
        <v>16.399999999999999</v>
      </c>
      <c r="AG42" s="1"/>
      <c r="AH42" s="19">
        <f t="shared" si="11"/>
        <v>0</v>
      </c>
      <c r="AI42" s="19">
        <f t="shared" si="12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78</v>
      </c>
      <c r="B43" s="1" t="s">
        <v>41</v>
      </c>
      <c r="C43" s="1">
        <v>24</v>
      </c>
      <c r="D43" s="1">
        <v>510</v>
      </c>
      <c r="E43" s="1">
        <v>179</v>
      </c>
      <c r="F43" s="1">
        <v>329</v>
      </c>
      <c r="G43" s="1">
        <f>IFERROR(VLOOKUP(A43,[1]TDSheet!$A:$B,2,0),0)</f>
        <v>0</v>
      </c>
      <c r="H43" s="1">
        <f t="shared" si="24"/>
        <v>329</v>
      </c>
      <c r="I43" s="6">
        <v>0.4</v>
      </c>
      <c r="J43" s="1">
        <v>45</v>
      </c>
      <c r="K43" s="1" t="s">
        <v>35</v>
      </c>
      <c r="L43" s="1">
        <v>192</v>
      </c>
      <c r="M43" s="1">
        <f t="shared" si="23"/>
        <v>-13</v>
      </c>
      <c r="N43" s="1">
        <f t="shared" si="6"/>
        <v>179</v>
      </c>
      <c r="O43" s="1"/>
      <c r="P43" s="1"/>
      <c r="Q43" s="1"/>
      <c r="R43" s="1">
        <v>0</v>
      </c>
      <c r="S43" s="1">
        <f t="shared" si="7"/>
        <v>35.799999999999997</v>
      </c>
      <c r="T43" s="5">
        <f t="shared" ref="T43" si="27">10*S43-R43-Q43-P43-F43</f>
        <v>29</v>
      </c>
      <c r="U43" s="5"/>
      <c r="V43" s="5">
        <f t="shared" si="26"/>
        <v>29</v>
      </c>
      <c r="W43" s="5"/>
      <c r="X43" s="1"/>
      <c r="Y43" s="1">
        <f t="shared" si="9"/>
        <v>10</v>
      </c>
      <c r="Z43" s="1">
        <f t="shared" si="10"/>
        <v>9.1899441340782122</v>
      </c>
      <c r="AA43" s="1">
        <v>34</v>
      </c>
      <c r="AB43" s="1">
        <v>25.8</v>
      </c>
      <c r="AC43" s="1">
        <v>34.4</v>
      </c>
      <c r="AD43" s="1">
        <v>61.8</v>
      </c>
      <c r="AE43" s="1">
        <v>70.2</v>
      </c>
      <c r="AF43" s="1">
        <v>18.8</v>
      </c>
      <c r="AG43" s="1"/>
      <c r="AH43" s="19">
        <f t="shared" si="11"/>
        <v>0</v>
      </c>
      <c r="AI43" s="19">
        <f t="shared" si="12"/>
        <v>12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0" t="s">
        <v>79</v>
      </c>
      <c r="B44" s="10" t="s">
        <v>34</v>
      </c>
      <c r="C44" s="10"/>
      <c r="D44" s="10"/>
      <c r="E44" s="10"/>
      <c r="F44" s="10"/>
      <c r="G44" s="10"/>
      <c r="H44" s="10"/>
      <c r="I44" s="11">
        <v>0</v>
      </c>
      <c r="J44" s="10">
        <v>40</v>
      </c>
      <c r="K44" s="10" t="s">
        <v>35</v>
      </c>
      <c r="L44" s="10"/>
      <c r="M44" s="10">
        <f t="shared" si="23"/>
        <v>0</v>
      </c>
      <c r="N44" s="10">
        <f t="shared" si="6"/>
        <v>0</v>
      </c>
      <c r="O44" s="10"/>
      <c r="P44" s="10"/>
      <c r="Q44" s="10"/>
      <c r="R44" s="10"/>
      <c r="S44" s="10">
        <f t="shared" si="7"/>
        <v>0</v>
      </c>
      <c r="T44" s="12"/>
      <c r="U44" s="12"/>
      <c r="V44" s="12"/>
      <c r="W44" s="12"/>
      <c r="X44" s="10"/>
      <c r="Y44" s="10" t="e">
        <f t="shared" si="9"/>
        <v>#DIV/0!</v>
      </c>
      <c r="Z44" s="10" t="e">
        <f t="shared" si="10"/>
        <v>#DIV/0!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 t="s">
        <v>42</v>
      </c>
      <c r="AH44" s="22">
        <f t="shared" si="11"/>
        <v>0</v>
      </c>
      <c r="AI44" s="22">
        <f t="shared" si="12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80</v>
      </c>
      <c r="B45" s="1" t="s">
        <v>41</v>
      </c>
      <c r="C45" s="1"/>
      <c r="D45" s="1">
        <v>213</v>
      </c>
      <c r="E45" s="1">
        <v>214</v>
      </c>
      <c r="F45" s="1">
        <v>-1</v>
      </c>
      <c r="G45" s="1">
        <f>IFERROR(VLOOKUP(A45,[1]TDSheet!$A:$B,2,0),0)</f>
        <v>0</v>
      </c>
      <c r="H45" s="1">
        <f t="shared" ref="H45:H49" si="28">F45+G45</f>
        <v>-1</v>
      </c>
      <c r="I45" s="6">
        <v>0.35</v>
      </c>
      <c r="J45" s="1">
        <v>40</v>
      </c>
      <c r="K45" s="1" t="s">
        <v>35</v>
      </c>
      <c r="L45" s="1">
        <v>260</v>
      </c>
      <c r="M45" s="1">
        <f t="shared" si="23"/>
        <v>-46</v>
      </c>
      <c r="N45" s="1">
        <f t="shared" si="6"/>
        <v>214</v>
      </c>
      <c r="O45" s="1"/>
      <c r="P45" s="1">
        <v>200</v>
      </c>
      <c r="Q45" s="1"/>
      <c r="R45" s="1">
        <v>300</v>
      </c>
      <c r="S45" s="1">
        <f t="shared" si="7"/>
        <v>42.8</v>
      </c>
      <c r="T45" s="5"/>
      <c r="U45" s="5"/>
      <c r="V45" s="5">
        <f t="shared" ref="V45:V49" si="29">T45-U45</f>
        <v>0</v>
      </c>
      <c r="W45" s="5"/>
      <c r="X45" s="1"/>
      <c r="Y45" s="1">
        <f t="shared" si="9"/>
        <v>11.658878504672899</v>
      </c>
      <c r="Z45" s="1">
        <f t="shared" si="10"/>
        <v>11.658878504672899</v>
      </c>
      <c r="AA45" s="1">
        <v>43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 t="s">
        <v>81</v>
      </c>
      <c r="AH45" s="19">
        <f t="shared" si="11"/>
        <v>0</v>
      </c>
      <c r="AI45" s="19">
        <f t="shared" si="12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82</v>
      </c>
      <c r="B46" s="1" t="s">
        <v>41</v>
      </c>
      <c r="C46" s="1">
        <v>77</v>
      </c>
      <c r="D46" s="1">
        <v>834</v>
      </c>
      <c r="E46" s="1">
        <v>425</v>
      </c>
      <c r="F46" s="1">
        <v>408</v>
      </c>
      <c r="G46" s="1">
        <f>IFERROR(VLOOKUP(A46,[1]TDSheet!$A:$B,2,0),0)</f>
        <v>0</v>
      </c>
      <c r="H46" s="1">
        <f t="shared" si="28"/>
        <v>408</v>
      </c>
      <c r="I46" s="6">
        <v>0.4</v>
      </c>
      <c r="J46" s="1">
        <v>40</v>
      </c>
      <c r="K46" s="1" t="s">
        <v>35</v>
      </c>
      <c r="L46" s="1">
        <v>436</v>
      </c>
      <c r="M46" s="1">
        <f t="shared" si="23"/>
        <v>-11</v>
      </c>
      <c r="N46" s="1">
        <f t="shared" si="6"/>
        <v>425</v>
      </c>
      <c r="O46" s="1"/>
      <c r="P46" s="1"/>
      <c r="Q46" s="1"/>
      <c r="R46" s="1">
        <v>305</v>
      </c>
      <c r="S46" s="1">
        <f t="shared" si="7"/>
        <v>85</v>
      </c>
      <c r="T46" s="5">
        <f>10*S46-R46-Q46-P46-F46</f>
        <v>137</v>
      </c>
      <c r="U46" s="5"/>
      <c r="V46" s="5">
        <f t="shared" si="29"/>
        <v>137</v>
      </c>
      <c r="W46" s="5"/>
      <c r="X46" s="1"/>
      <c r="Y46" s="1">
        <f t="shared" si="9"/>
        <v>10</v>
      </c>
      <c r="Z46" s="1">
        <f t="shared" si="10"/>
        <v>8.3882352941176475</v>
      </c>
      <c r="AA46" s="1">
        <v>80.8</v>
      </c>
      <c r="AB46" s="1">
        <v>61</v>
      </c>
      <c r="AC46" s="1">
        <v>69</v>
      </c>
      <c r="AD46" s="1">
        <v>103.4</v>
      </c>
      <c r="AE46" s="1">
        <v>108</v>
      </c>
      <c r="AF46" s="1">
        <v>76.400000000000006</v>
      </c>
      <c r="AG46" s="1"/>
      <c r="AH46" s="19">
        <f t="shared" si="11"/>
        <v>0</v>
      </c>
      <c r="AI46" s="19">
        <f t="shared" si="12"/>
        <v>55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83</v>
      </c>
      <c r="B47" s="1" t="s">
        <v>34</v>
      </c>
      <c r="C47" s="1">
        <v>64.134</v>
      </c>
      <c r="D47" s="1">
        <v>108.84</v>
      </c>
      <c r="E47" s="1">
        <v>44.85</v>
      </c>
      <c r="F47" s="1">
        <v>108.39</v>
      </c>
      <c r="G47" s="1">
        <f>IFERROR(VLOOKUP(A47,[1]TDSheet!$A:$B,2,0),0)</f>
        <v>0</v>
      </c>
      <c r="H47" s="1">
        <f t="shared" si="28"/>
        <v>108.39</v>
      </c>
      <c r="I47" s="6">
        <v>1</v>
      </c>
      <c r="J47" s="1">
        <v>50</v>
      </c>
      <c r="K47" s="1" t="s">
        <v>35</v>
      </c>
      <c r="L47" s="1">
        <v>57.45</v>
      </c>
      <c r="M47" s="1">
        <f t="shared" si="23"/>
        <v>-12.600000000000001</v>
      </c>
      <c r="N47" s="1">
        <f t="shared" si="6"/>
        <v>31.410000000000004</v>
      </c>
      <c r="O47" s="1">
        <v>13.44</v>
      </c>
      <c r="P47" s="1"/>
      <c r="Q47" s="1">
        <v>14.22540000000002</v>
      </c>
      <c r="R47" s="1">
        <v>0</v>
      </c>
      <c r="S47" s="1">
        <f t="shared" si="7"/>
        <v>6.2820000000000009</v>
      </c>
      <c r="T47" s="5"/>
      <c r="U47" s="5"/>
      <c r="V47" s="5">
        <f t="shared" si="29"/>
        <v>0</v>
      </c>
      <c r="W47" s="5"/>
      <c r="X47" s="1"/>
      <c r="Y47" s="1">
        <f t="shared" si="9"/>
        <v>19.518529130850048</v>
      </c>
      <c r="Z47" s="1">
        <f t="shared" si="10"/>
        <v>19.518529130850048</v>
      </c>
      <c r="AA47" s="1">
        <v>10.0982</v>
      </c>
      <c r="AB47" s="1">
        <v>14.6334</v>
      </c>
      <c r="AC47" s="1">
        <v>16.555800000000001</v>
      </c>
      <c r="AD47" s="1">
        <v>10.192</v>
      </c>
      <c r="AE47" s="1">
        <v>11.2644</v>
      </c>
      <c r="AF47" s="1">
        <v>16.147200000000002</v>
      </c>
      <c r="AG47" s="1"/>
      <c r="AH47" s="19">
        <f t="shared" si="11"/>
        <v>0</v>
      </c>
      <c r="AI47" s="19">
        <f t="shared" si="12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84</v>
      </c>
      <c r="B48" s="1" t="s">
        <v>34</v>
      </c>
      <c r="C48" s="1">
        <v>280.185</v>
      </c>
      <c r="D48" s="1"/>
      <c r="E48" s="1">
        <v>131.29300000000001</v>
      </c>
      <c r="F48" s="1">
        <v>97.82</v>
      </c>
      <c r="G48" s="1">
        <f>IFERROR(VLOOKUP(A48,[1]TDSheet!$A:$B,2,0),0)</f>
        <v>0</v>
      </c>
      <c r="H48" s="1">
        <f t="shared" si="28"/>
        <v>97.82</v>
      </c>
      <c r="I48" s="6">
        <v>1</v>
      </c>
      <c r="J48" s="1">
        <v>50</v>
      </c>
      <c r="K48" s="1" t="s">
        <v>35</v>
      </c>
      <c r="L48" s="1">
        <v>143.9</v>
      </c>
      <c r="M48" s="1">
        <f t="shared" si="23"/>
        <v>-12.606999999999999</v>
      </c>
      <c r="N48" s="1">
        <f t="shared" si="6"/>
        <v>131.29300000000001</v>
      </c>
      <c r="O48" s="1"/>
      <c r="P48" s="1"/>
      <c r="Q48" s="1"/>
      <c r="R48" s="1">
        <v>157.38300000000001</v>
      </c>
      <c r="S48" s="1">
        <f t="shared" si="7"/>
        <v>26.258600000000001</v>
      </c>
      <c r="T48" s="5">
        <f>11*S48-R48-Q48-P48-F48</f>
        <v>33.641600000000011</v>
      </c>
      <c r="U48" s="5"/>
      <c r="V48" s="5">
        <f t="shared" si="29"/>
        <v>33.641600000000011</v>
      </c>
      <c r="W48" s="5"/>
      <c r="X48" s="1"/>
      <c r="Y48" s="1">
        <f t="shared" si="9"/>
        <v>11</v>
      </c>
      <c r="Z48" s="1">
        <f t="shared" si="10"/>
        <v>9.7188349721615008</v>
      </c>
      <c r="AA48" s="1">
        <v>29.151199999999999</v>
      </c>
      <c r="AB48" s="1">
        <v>21.6204</v>
      </c>
      <c r="AC48" s="1">
        <v>12.776</v>
      </c>
      <c r="AD48" s="1">
        <v>18.5732</v>
      </c>
      <c r="AE48" s="1">
        <v>28.657599999999999</v>
      </c>
      <c r="AF48" s="1">
        <v>47.411200000000001</v>
      </c>
      <c r="AG48" s="1"/>
      <c r="AH48" s="19">
        <f t="shared" si="11"/>
        <v>0</v>
      </c>
      <c r="AI48" s="19">
        <f t="shared" si="12"/>
        <v>34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85</v>
      </c>
      <c r="B49" s="1" t="s">
        <v>34</v>
      </c>
      <c r="C49" s="1">
        <v>761.84299999999996</v>
      </c>
      <c r="D49" s="1">
        <v>215.845</v>
      </c>
      <c r="E49" s="1">
        <v>327.88600000000002</v>
      </c>
      <c r="F49" s="1">
        <v>556.68499999999995</v>
      </c>
      <c r="G49" s="1">
        <f>IFERROR(VLOOKUP(A49,[1]TDSheet!$A:$B,2,0),0)</f>
        <v>0</v>
      </c>
      <c r="H49" s="1">
        <f t="shared" si="28"/>
        <v>556.68499999999995</v>
      </c>
      <c r="I49" s="6">
        <v>1</v>
      </c>
      <c r="J49" s="1">
        <v>40</v>
      </c>
      <c r="K49" s="1" t="s">
        <v>35</v>
      </c>
      <c r="L49" s="1">
        <v>311.89999999999998</v>
      </c>
      <c r="M49" s="1">
        <f t="shared" si="23"/>
        <v>15.986000000000047</v>
      </c>
      <c r="N49" s="1">
        <f t="shared" si="6"/>
        <v>327.88600000000002</v>
      </c>
      <c r="O49" s="1"/>
      <c r="P49" s="1"/>
      <c r="Q49" s="1">
        <v>292.94919999999991</v>
      </c>
      <c r="R49" s="1">
        <v>0</v>
      </c>
      <c r="S49" s="1">
        <f t="shared" si="7"/>
        <v>65.577200000000005</v>
      </c>
      <c r="T49" s="5"/>
      <c r="U49" s="5"/>
      <c r="V49" s="5">
        <f t="shared" si="29"/>
        <v>0</v>
      </c>
      <c r="W49" s="5"/>
      <c r="X49" s="1"/>
      <c r="Y49" s="1">
        <f t="shared" si="9"/>
        <v>12.956243938442016</v>
      </c>
      <c r="Z49" s="1">
        <f t="shared" si="10"/>
        <v>12.956243938442016</v>
      </c>
      <c r="AA49" s="1">
        <v>80.607799999999997</v>
      </c>
      <c r="AB49" s="1">
        <v>105.9482</v>
      </c>
      <c r="AC49" s="1">
        <v>96.486800000000002</v>
      </c>
      <c r="AD49" s="1">
        <v>77.770799999999994</v>
      </c>
      <c r="AE49" s="1">
        <v>77.027200000000008</v>
      </c>
      <c r="AF49" s="1">
        <v>113.8308</v>
      </c>
      <c r="AG49" s="1"/>
      <c r="AH49" s="19">
        <f t="shared" si="11"/>
        <v>0</v>
      </c>
      <c r="AI49" s="19">
        <f t="shared" si="1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0" t="s">
        <v>86</v>
      </c>
      <c r="B50" s="10" t="s">
        <v>41</v>
      </c>
      <c r="C50" s="10"/>
      <c r="D50" s="10"/>
      <c r="E50" s="10"/>
      <c r="F50" s="10"/>
      <c r="G50" s="10"/>
      <c r="H50" s="10"/>
      <c r="I50" s="11">
        <v>0</v>
      </c>
      <c r="J50" s="10">
        <v>50</v>
      </c>
      <c r="K50" s="10" t="s">
        <v>35</v>
      </c>
      <c r="L50" s="10"/>
      <c r="M50" s="10">
        <f t="shared" si="23"/>
        <v>0</v>
      </c>
      <c r="N50" s="10">
        <f t="shared" si="6"/>
        <v>0</v>
      </c>
      <c r="O50" s="10"/>
      <c r="P50" s="10"/>
      <c r="Q50" s="10"/>
      <c r="R50" s="10"/>
      <c r="S50" s="10">
        <f t="shared" si="7"/>
        <v>0</v>
      </c>
      <c r="T50" s="12"/>
      <c r="U50" s="12"/>
      <c r="V50" s="12"/>
      <c r="W50" s="12"/>
      <c r="X50" s="10"/>
      <c r="Y50" s="10" t="e">
        <f t="shared" si="9"/>
        <v>#DIV/0!</v>
      </c>
      <c r="Z50" s="10" t="e">
        <f t="shared" si="10"/>
        <v>#DIV/0!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 t="s">
        <v>42</v>
      </c>
      <c r="AH50" s="22">
        <f t="shared" si="11"/>
        <v>0</v>
      </c>
      <c r="AI50" s="22">
        <f t="shared" si="12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87</v>
      </c>
      <c r="B51" s="1" t="s">
        <v>34</v>
      </c>
      <c r="C51" s="1">
        <v>2.923</v>
      </c>
      <c r="D51" s="1">
        <v>231.50800000000001</v>
      </c>
      <c r="E51" s="1">
        <v>35.468000000000004</v>
      </c>
      <c r="F51" s="1">
        <v>193.24</v>
      </c>
      <c r="G51" s="1">
        <f>IFERROR(VLOOKUP(A51,[1]TDSheet!$A:$B,2,0),0)</f>
        <v>0</v>
      </c>
      <c r="H51" s="1">
        <f t="shared" ref="H51:H53" si="30">F51+G51</f>
        <v>193.24</v>
      </c>
      <c r="I51" s="6">
        <v>1</v>
      </c>
      <c r="J51" s="1">
        <v>40</v>
      </c>
      <c r="K51" s="1" t="s">
        <v>35</v>
      </c>
      <c r="L51" s="1">
        <v>70.900000000000006</v>
      </c>
      <c r="M51" s="1">
        <f t="shared" si="23"/>
        <v>-35.432000000000002</v>
      </c>
      <c r="N51" s="1">
        <f t="shared" si="6"/>
        <v>35.468000000000004</v>
      </c>
      <c r="O51" s="1"/>
      <c r="P51" s="1"/>
      <c r="Q51" s="1">
        <v>27.050799999999999</v>
      </c>
      <c r="R51" s="1">
        <v>0</v>
      </c>
      <c r="S51" s="1">
        <f t="shared" si="7"/>
        <v>7.0936000000000003</v>
      </c>
      <c r="T51" s="5"/>
      <c r="U51" s="5"/>
      <c r="V51" s="5">
        <f t="shared" ref="V51:V53" si="31">T51-U51</f>
        <v>0</v>
      </c>
      <c r="W51" s="5"/>
      <c r="X51" s="1"/>
      <c r="Y51" s="1">
        <f t="shared" si="9"/>
        <v>31.05486635840758</v>
      </c>
      <c r="Z51" s="1">
        <f t="shared" si="10"/>
        <v>31.05486635840758</v>
      </c>
      <c r="AA51" s="1">
        <v>7.3835999999999986</v>
      </c>
      <c r="AB51" s="1">
        <v>21.743200000000002</v>
      </c>
      <c r="AC51" s="1">
        <v>26.852799999999998</v>
      </c>
      <c r="AD51" s="1">
        <v>2.8879999999999999</v>
      </c>
      <c r="AE51" s="1">
        <v>5.7876000000000003</v>
      </c>
      <c r="AF51" s="1">
        <v>14.3498</v>
      </c>
      <c r="AG51" s="1"/>
      <c r="AH51" s="19">
        <f t="shared" si="11"/>
        <v>0</v>
      </c>
      <c r="AI51" s="19">
        <f t="shared" si="12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88</v>
      </c>
      <c r="B52" s="1" t="s">
        <v>41</v>
      </c>
      <c r="C52" s="1">
        <v>172</v>
      </c>
      <c r="D52" s="1">
        <v>168</v>
      </c>
      <c r="E52" s="1">
        <v>188</v>
      </c>
      <c r="F52" s="1">
        <v>-138</v>
      </c>
      <c r="G52" s="1">
        <f>IFERROR(VLOOKUP(A52,[1]TDSheet!$A:$B,2,0),0)</f>
        <v>250</v>
      </c>
      <c r="H52" s="1">
        <f t="shared" si="30"/>
        <v>112</v>
      </c>
      <c r="I52" s="6">
        <v>0.4</v>
      </c>
      <c r="J52" s="1">
        <v>40</v>
      </c>
      <c r="K52" s="1" t="s">
        <v>35</v>
      </c>
      <c r="L52" s="1">
        <v>195</v>
      </c>
      <c r="M52" s="1">
        <f t="shared" si="23"/>
        <v>-7</v>
      </c>
      <c r="N52" s="1">
        <f t="shared" si="6"/>
        <v>188</v>
      </c>
      <c r="O52" s="1"/>
      <c r="P52" s="1"/>
      <c r="Q52" s="1">
        <v>21.999999999999972</v>
      </c>
      <c r="R52" s="1">
        <v>173</v>
      </c>
      <c r="S52" s="1">
        <f t="shared" si="7"/>
        <v>37.6</v>
      </c>
      <c r="T52" s="5">
        <f>9.5*S52-R52-Q52-P52-H52</f>
        <v>50.200000000000017</v>
      </c>
      <c r="U52" s="5"/>
      <c r="V52" s="5">
        <f t="shared" si="31"/>
        <v>50.200000000000017</v>
      </c>
      <c r="W52" s="5"/>
      <c r="X52" s="1"/>
      <c r="Y52" s="1">
        <f>(H52+P52+Q52+R52+T52)/S52</f>
        <v>9.5</v>
      </c>
      <c r="Z52" s="1">
        <f>(H52+P52+Q52+R52)/S52</f>
        <v>8.164893617021276</v>
      </c>
      <c r="AA52" s="1">
        <v>35.6</v>
      </c>
      <c r="AB52" s="1">
        <v>29.4</v>
      </c>
      <c r="AC52" s="1">
        <v>30.2</v>
      </c>
      <c r="AD52" s="1">
        <v>41</v>
      </c>
      <c r="AE52" s="1">
        <v>49</v>
      </c>
      <c r="AF52" s="1">
        <v>44.6</v>
      </c>
      <c r="AG52" s="1"/>
      <c r="AH52" s="19">
        <f t="shared" si="11"/>
        <v>0</v>
      </c>
      <c r="AI52" s="19">
        <f t="shared" si="12"/>
        <v>20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89</v>
      </c>
      <c r="B53" s="1" t="s">
        <v>41</v>
      </c>
      <c r="C53" s="1">
        <v>197</v>
      </c>
      <c r="D53" s="1">
        <v>60</v>
      </c>
      <c r="E53" s="1">
        <v>198</v>
      </c>
      <c r="F53" s="1"/>
      <c r="G53" s="1">
        <f>IFERROR(VLOOKUP(A53,[1]TDSheet!$A:$B,2,0),0)</f>
        <v>0</v>
      </c>
      <c r="H53" s="1">
        <f t="shared" si="30"/>
        <v>0</v>
      </c>
      <c r="I53" s="6">
        <v>0.4</v>
      </c>
      <c r="J53" s="1">
        <v>40</v>
      </c>
      <c r="K53" s="1" t="s">
        <v>35</v>
      </c>
      <c r="L53" s="1">
        <v>237</v>
      </c>
      <c r="M53" s="1">
        <f t="shared" si="23"/>
        <v>-39</v>
      </c>
      <c r="N53" s="1">
        <f t="shared" si="6"/>
        <v>198</v>
      </c>
      <c r="O53" s="1"/>
      <c r="P53" s="1"/>
      <c r="Q53" s="1">
        <v>141</v>
      </c>
      <c r="R53" s="1">
        <v>313</v>
      </c>
      <c r="S53" s="1">
        <f t="shared" si="7"/>
        <v>39.6</v>
      </c>
      <c r="T53" s="5"/>
      <c r="U53" s="5"/>
      <c r="V53" s="5">
        <f t="shared" si="31"/>
        <v>0</v>
      </c>
      <c r="W53" s="5"/>
      <c r="X53" s="1"/>
      <c r="Y53" s="1">
        <f t="shared" si="9"/>
        <v>11.464646464646464</v>
      </c>
      <c r="Z53" s="1">
        <f t="shared" si="10"/>
        <v>11.464646464646464</v>
      </c>
      <c r="AA53" s="1">
        <v>47.4</v>
      </c>
      <c r="AB53" s="1">
        <v>30.8</v>
      </c>
      <c r="AC53" s="1">
        <v>19.399999999999999</v>
      </c>
      <c r="AD53" s="1">
        <v>32</v>
      </c>
      <c r="AE53" s="1">
        <v>33.799999999999997</v>
      </c>
      <c r="AF53" s="1">
        <v>41.2</v>
      </c>
      <c r="AG53" s="1"/>
      <c r="AH53" s="19">
        <f t="shared" si="11"/>
        <v>0</v>
      </c>
      <c r="AI53" s="19">
        <f t="shared" si="12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0" t="s">
        <v>90</v>
      </c>
      <c r="B54" s="10" t="s">
        <v>34</v>
      </c>
      <c r="C54" s="10"/>
      <c r="D54" s="10"/>
      <c r="E54" s="10"/>
      <c r="F54" s="10"/>
      <c r="G54" s="10"/>
      <c r="H54" s="10"/>
      <c r="I54" s="11">
        <v>0</v>
      </c>
      <c r="J54" s="10">
        <v>50</v>
      </c>
      <c r="K54" s="10" t="s">
        <v>35</v>
      </c>
      <c r="L54" s="10"/>
      <c r="M54" s="10">
        <f t="shared" si="23"/>
        <v>0</v>
      </c>
      <c r="N54" s="10">
        <f t="shared" si="6"/>
        <v>0</v>
      </c>
      <c r="O54" s="10"/>
      <c r="P54" s="10"/>
      <c r="Q54" s="10"/>
      <c r="R54" s="10"/>
      <c r="S54" s="10">
        <f t="shared" si="7"/>
        <v>0</v>
      </c>
      <c r="T54" s="12"/>
      <c r="U54" s="12"/>
      <c r="V54" s="12"/>
      <c r="W54" s="12"/>
      <c r="X54" s="10"/>
      <c r="Y54" s="10" t="e">
        <f t="shared" si="9"/>
        <v>#DIV/0!</v>
      </c>
      <c r="Z54" s="10" t="e">
        <f t="shared" si="10"/>
        <v>#DIV/0!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 t="s">
        <v>42</v>
      </c>
      <c r="AH54" s="22">
        <f t="shared" si="11"/>
        <v>0</v>
      </c>
      <c r="AI54" s="22">
        <f t="shared" si="12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91</v>
      </c>
      <c r="B55" s="1" t="s">
        <v>34</v>
      </c>
      <c r="C55" s="1">
        <v>348.459</v>
      </c>
      <c r="D55" s="1"/>
      <c r="E55" s="1">
        <v>136.03800000000001</v>
      </c>
      <c r="F55" s="1">
        <v>159.708</v>
      </c>
      <c r="G55" s="1">
        <f>IFERROR(VLOOKUP(A55,[1]TDSheet!$A:$B,2,0),0)</f>
        <v>0</v>
      </c>
      <c r="H55" s="1">
        <f t="shared" ref="H55:H56" si="32">F55+G55</f>
        <v>159.708</v>
      </c>
      <c r="I55" s="6">
        <v>1</v>
      </c>
      <c r="J55" s="1">
        <v>50</v>
      </c>
      <c r="K55" s="1" t="s">
        <v>35</v>
      </c>
      <c r="L55" s="1">
        <v>140.69999999999999</v>
      </c>
      <c r="M55" s="1">
        <f t="shared" si="23"/>
        <v>-4.6619999999999777</v>
      </c>
      <c r="N55" s="1">
        <f t="shared" si="6"/>
        <v>136.03800000000001</v>
      </c>
      <c r="O55" s="1"/>
      <c r="P55" s="1"/>
      <c r="Q55" s="1"/>
      <c r="R55" s="1">
        <v>108.50700000000001</v>
      </c>
      <c r="S55" s="1">
        <f t="shared" si="7"/>
        <v>27.207600000000003</v>
      </c>
      <c r="T55" s="5">
        <f>11*S55-R55-Q55-P55-F55</f>
        <v>31.068600000000032</v>
      </c>
      <c r="U55" s="5"/>
      <c r="V55" s="5">
        <f t="shared" ref="V55:V56" si="33">T55-U55</f>
        <v>31.068600000000032</v>
      </c>
      <c r="W55" s="5"/>
      <c r="X55" s="1"/>
      <c r="Y55" s="1">
        <f t="shared" si="9"/>
        <v>11.000000000000002</v>
      </c>
      <c r="Z55" s="1">
        <f t="shared" si="10"/>
        <v>9.8580911215983775</v>
      </c>
      <c r="AA55" s="1">
        <v>30.464400000000001</v>
      </c>
      <c r="AB55" s="1">
        <v>26.936199999999999</v>
      </c>
      <c r="AC55" s="1">
        <v>16.695599999999999</v>
      </c>
      <c r="AD55" s="1">
        <v>14.8208</v>
      </c>
      <c r="AE55" s="1">
        <v>26.481200000000001</v>
      </c>
      <c r="AF55" s="1">
        <v>54.8904</v>
      </c>
      <c r="AG55" s="1"/>
      <c r="AH55" s="19">
        <f t="shared" si="11"/>
        <v>0</v>
      </c>
      <c r="AI55" s="19">
        <f t="shared" si="12"/>
        <v>31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92</v>
      </c>
      <c r="B56" s="1" t="s">
        <v>34</v>
      </c>
      <c r="C56" s="1">
        <v>31.388000000000002</v>
      </c>
      <c r="D56" s="1">
        <v>87.7</v>
      </c>
      <c r="E56" s="1">
        <v>12.31</v>
      </c>
      <c r="F56" s="1">
        <v>87.63</v>
      </c>
      <c r="G56" s="1">
        <f>IFERROR(VLOOKUP(A56,[1]TDSheet!$A:$B,2,0),0)</f>
        <v>0</v>
      </c>
      <c r="H56" s="1">
        <f t="shared" si="32"/>
        <v>87.63</v>
      </c>
      <c r="I56" s="6">
        <v>1</v>
      </c>
      <c r="J56" s="1">
        <v>50</v>
      </c>
      <c r="K56" s="1" t="s">
        <v>35</v>
      </c>
      <c r="L56" s="1">
        <v>12.25</v>
      </c>
      <c r="M56" s="1">
        <f t="shared" si="23"/>
        <v>6.0000000000000497E-2</v>
      </c>
      <c r="N56" s="1">
        <f t="shared" si="6"/>
        <v>12.31</v>
      </c>
      <c r="O56" s="1"/>
      <c r="P56" s="1"/>
      <c r="Q56" s="1">
        <v>42.78599999999998</v>
      </c>
      <c r="R56" s="1">
        <v>0</v>
      </c>
      <c r="S56" s="1">
        <f t="shared" si="7"/>
        <v>2.4620000000000002</v>
      </c>
      <c r="T56" s="5"/>
      <c r="U56" s="5"/>
      <c r="V56" s="5">
        <f t="shared" si="33"/>
        <v>0</v>
      </c>
      <c r="W56" s="5"/>
      <c r="X56" s="1"/>
      <c r="Y56" s="1">
        <f t="shared" si="9"/>
        <v>52.971567831031663</v>
      </c>
      <c r="Z56" s="1">
        <f t="shared" si="10"/>
        <v>52.971567831031663</v>
      </c>
      <c r="AA56" s="1">
        <v>6.2915999999999999</v>
      </c>
      <c r="AB56" s="1">
        <v>12.042</v>
      </c>
      <c r="AC56" s="1">
        <v>10.882400000000001</v>
      </c>
      <c r="AD56" s="1">
        <v>5.6327999999999996</v>
      </c>
      <c r="AE56" s="1">
        <v>7.4024000000000001</v>
      </c>
      <c r="AF56" s="1">
        <v>7.5923999999999996</v>
      </c>
      <c r="AG56" s="1"/>
      <c r="AH56" s="19">
        <f t="shared" si="11"/>
        <v>0</v>
      </c>
      <c r="AI56" s="19">
        <f t="shared" si="12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0" t="s">
        <v>93</v>
      </c>
      <c r="B57" s="10" t="s">
        <v>41</v>
      </c>
      <c r="C57" s="10"/>
      <c r="D57" s="10"/>
      <c r="E57" s="10"/>
      <c r="F57" s="10"/>
      <c r="G57" s="10"/>
      <c r="H57" s="10"/>
      <c r="I57" s="11">
        <v>0</v>
      </c>
      <c r="J57" s="10">
        <v>50</v>
      </c>
      <c r="K57" s="10" t="s">
        <v>35</v>
      </c>
      <c r="L57" s="10"/>
      <c r="M57" s="10">
        <f t="shared" si="23"/>
        <v>0</v>
      </c>
      <c r="N57" s="10">
        <f t="shared" si="6"/>
        <v>0</v>
      </c>
      <c r="O57" s="10"/>
      <c r="P57" s="10"/>
      <c r="Q57" s="10"/>
      <c r="R57" s="10"/>
      <c r="S57" s="10">
        <f t="shared" si="7"/>
        <v>0</v>
      </c>
      <c r="T57" s="12"/>
      <c r="U57" s="12"/>
      <c r="V57" s="12"/>
      <c r="W57" s="12"/>
      <c r="X57" s="10"/>
      <c r="Y57" s="10" t="e">
        <f t="shared" si="9"/>
        <v>#DIV/0!</v>
      </c>
      <c r="Z57" s="10" t="e">
        <f t="shared" si="10"/>
        <v>#DIV/0!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 t="s">
        <v>42</v>
      </c>
      <c r="AH57" s="22">
        <f t="shared" si="11"/>
        <v>0</v>
      </c>
      <c r="AI57" s="22">
        <f t="shared" si="12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94</v>
      </c>
      <c r="B58" s="1" t="s">
        <v>41</v>
      </c>
      <c r="C58" s="1">
        <v>161</v>
      </c>
      <c r="D58" s="1">
        <v>894</v>
      </c>
      <c r="E58" s="1">
        <v>546</v>
      </c>
      <c r="F58" s="1">
        <v>361</v>
      </c>
      <c r="G58" s="1">
        <f>IFERROR(VLOOKUP(A58,[1]TDSheet!$A:$B,2,0),0)</f>
        <v>0</v>
      </c>
      <c r="H58" s="1">
        <f t="shared" ref="H58:H61" si="34">F58+G58</f>
        <v>361</v>
      </c>
      <c r="I58" s="6">
        <v>0.4</v>
      </c>
      <c r="J58" s="1">
        <v>40</v>
      </c>
      <c r="K58" s="1" t="s">
        <v>35</v>
      </c>
      <c r="L58" s="1">
        <v>554</v>
      </c>
      <c r="M58" s="1">
        <f t="shared" si="23"/>
        <v>-8</v>
      </c>
      <c r="N58" s="1">
        <f t="shared" si="6"/>
        <v>546</v>
      </c>
      <c r="O58" s="1"/>
      <c r="P58" s="1"/>
      <c r="Q58" s="1">
        <v>172.2</v>
      </c>
      <c r="R58" s="1">
        <v>423.8</v>
      </c>
      <c r="S58" s="1">
        <f t="shared" si="7"/>
        <v>109.2</v>
      </c>
      <c r="T58" s="5">
        <f t="shared" ref="T58:T59" si="35">10*S58-R58-Q58-P58-F58</f>
        <v>135.00000000000006</v>
      </c>
      <c r="U58" s="5"/>
      <c r="V58" s="5">
        <f t="shared" ref="V58:V61" si="36">T58-U58</f>
        <v>135.00000000000006</v>
      </c>
      <c r="W58" s="5"/>
      <c r="X58" s="1"/>
      <c r="Y58" s="1">
        <f t="shared" si="9"/>
        <v>10</v>
      </c>
      <c r="Z58" s="1">
        <f t="shared" si="10"/>
        <v>8.7637362637362628</v>
      </c>
      <c r="AA58" s="1">
        <v>109.2</v>
      </c>
      <c r="AB58" s="1">
        <v>98.8</v>
      </c>
      <c r="AC58" s="1">
        <v>100.6</v>
      </c>
      <c r="AD58" s="1">
        <v>128.6</v>
      </c>
      <c r="AE58" s="1">
        <v>129.4</v>
      </c>
      <c r="AF58" s="1">
        <v>107.4</v>
      </c>
      <c r="AG58" s="1"/>
      <c r="AH58" s="19">
        <f t="shared" si="11"/>
        <v>0</v>
      </c>
      <c r="AI58" s="19">
        <f t="shared" si="12"/>
        <v>54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95</v>
      </c>
      <c r="B59" s="1" t="s">
        <v>41</v>
      </c>
      <c r="C59" s="1">
        <v>237</v>
      </c>
      <c r="D59" s="1">
        <v>484</v>
      </c>
      <c r="E59" s="1">
        <v>448</v>
      </c>
      <c r="F59" s="1">
        <v>183</v>
      </c>
      <c r="G59" s="1">
        <f>IFERROR(VLOOKUP(A59,[1]TDSheet!$A:$B,2,0),0)</f>
        <v>0</v>
      </c>
      <c r="H59" s="1">
        <f t="shared" si="34"/>
        <v>183</v>
      </c>
      <c r="I59" s="6">
        <v>0.4</v>
      </c>
      <c r="J59" s="1">
        <v>40</v>
      </c>
      <c r="K59" s="1" t="s">
        <v>35</v>
      </c>
      <c r="L59" s="1">
        <v>458</v>
      </c>
      <c r="M59" s="1">
        <f t="shared" si="23"/>
        <v>-10</v>
      </c>
      <c r="N59" s="1">
        <f t="shared" si="6"/>
        <v>448</v>
      </c>
      <c r="O59" s="1"/>
      <c r="P59" s="1"/>
      <c r="Q59" s="1"/>
      <c r="R59" s="1">
        <v>661</v>
      </c>
      <c r="S59" s="1">
        <f t="shared" si="7"/>
        <v>89.6</v>
      </c>
      <c r="T59" s="5">
        <f t="shared" si="35"/>
        <v>52</v>
      </c>
      <c r="U59" s="5"/>
      <c r="V59" s="5">
        <f t="shared" si="36"/>
        <v>52</v>
      </c>
      <c r="W59" s="5"/>
      <c r="X59" s="1"/>
      <c r="Y59" s="1">
        <f t="shared" si="9"/>
        <v>10</v>
      </c>
      <c r="Z59" s="1">
        <f t="shared" si="10"/>
        <v>9.4196428571428577</v>
      </c>
      <c r="AA59" s="1">
        <v>91.8</v>
      </c>
      <c r="AB59" s="1">
        <v>55.4</v>
      </c>
      <c r="AC59" s="1">
        <v>57</v>
      </c>
      <c r="AD59" s="1">
        <v>81.8</v>
      </c>
      <c r="AE59" s="1">
        <v>90.6</v>
      </c>
      <c r="AF59" s="1">
        <v>80.400000000000006</v>
      </c>
      <c r="AG59" s="1"/>
      <c r="AH59" s="19">
        <f t="shared" si="11"/>
        <v>0</v>
      </c>
      <c r="AI59" s="19">
        <f t="shared" si="12"/>
        <v>21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96</v>
      </c>
      <c r="B60" s="1" t="s">
        <v>34</v>
      </c>
      <c r="C60" s="1">
        <v>73.221000000000004</v>
      </c>
      <c r="D60" s="1">
        <v>299.346</v>
      </c>
      <c r="E60" s="1">
        <v>180.10900000000001</v>
      </c>
      <c r="F60" s="1">
        <v>127.916</v>
      </c>
      <c r="G60" s="1">
        <f>IFERROR(VLOOKUP(A60,[1]TDSheet!$A:$B,2,0),0)</f>
        <v>0</v>
      </c>
      <c r="H60" s="1">
        <f t="shared" si="34"/>
        <v>127.916</v>
      </c>
      <c r="I60" s="6">
        <v>1</v>
      </c>
      <c r="J60" s="1">
        <v>40</v>
      </c>
      <c r="K60" s="1" t="s">
        <v>35</v>
      </c>
      <c r="L60" s="1">
        <v>201.7</v>
      </c>
      <c r="M60" s="1">
        <f t="shared" si="23"/>
        <v>-21.59099999999998</v>
      </c>
      <c r="N60" s="1">
        <f t="shared" si="6"/>
        <v>180.10900000000001</v>
      </c>
      <c r="O60" s="1"/>
      <c r="P60" s="1"/>
      <c r="Q60" s="1">
        <v>200.73480000000009</v>
      </c>
      <c r="R60" s="1">
        <v>120.3558</v>
      </c>
      <c r="S60" s="1">
        <f t="shared" si="7"/>
        <v>36.021799999999999</v>
      </c>
      <c r="T60" s="5"/>
      <c r="U60" s="5"/>
      <c r="V60" s="5">
        <f t="shared" si="36"/>
        <v>0</v>
      </c>
      <c r="W60" s="5"/>
      <c r="X60" s="1"/>
      <c r="Y60" s="1">
        <f t="shared" si="9"/>
        <v>12.464857391912679</v>
      </c>
      <c r="Z60" s="1">
        <f t="shared" si="10"/>
        <v>12.464857391912679</v>
      </c>
      <c r="AA60" s="1">
        <v>45.887799999999999</v>
      </c>
      <c r="AB60" s="1">
        <v>44.62</v>
      </c>
      <c r="AC60" s="1">
        <v>43.083799999999997</v>
      </c>
      <c r="AD60" s="1">
        <v>42.786000000000001</v>
      </c>
      <c r="AE60" s="1">
        <v>41.346600000000002</v>
      </c>
      <c r="AF60" s="1">
        <v>41.991199999999999</v>
      </c>
      <c r="AG60" s="1"/>
      <c r="AH60" s="19">
        <f t="shared" si="11"/>
        <v>0</v>
      </c>
      <c r="AI60" s="19">
        <f t="shared" si="12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97</v>
      </c>
      <c r="B61" s="1" t="s">
        <v>34</v>
      </c>
      <c r="C61" s="1">
        <v>76.62</v>
      </c>
      <c r="D61" s="1">
        <v>280.29899999999998</v>
      </c>
      <c r="E61" s="1">
        <v>175.59899999999999</v>
      </c>
      <c r="F61" s="1">
        <v>122.312</v>
      </c>
      <c r="G61" s="1">
        <f>IFERROR(VLOOKUP(A61,[1]TDSheet!$A:$B,2,0),0)</f>
        <v>0</v>
      </c>
      <c r="H61" s="1">
        <f t="shared" si="34"/>
        <v>122.312</v>
      </c>
      <c r="I61" s="6">
        <v>1</v>
      </c>
      <c r="J61" s="1">
        <v>40</v>
      </c>
      <c r="K61" s="1" t="s">
        <v>35</v>
      </c>
      <c r="L61" s="1">
        <v>181.2</v>
      </c>
      <c r="M61" s="1">
        <f t="shared" si="23"/>
        <v>-5.6009999999999991</v>
      </c>
      <c r="N61" s="1">
        <f t="shared" si="6"/>
        <v>167.42499999999998</v>
      </c>
      <c r="O61" s="1">
        <v>8.1739999999999995</v>
      </c>
      <c r="P61" s="1"/>
      <c r="Q61" s="1">
        <v>72.718599999999924</v>
      </c>
      <c r="R61" s="1">
        <v>110.11319999999991</v>
      </c>
      <c r="S61" s="1">
        <f t="shared" si="7"/>
        <v>33.484999999999999</v>
      </c>
      <c r="T61" s="5">
        <f>11*S61-R61-Q61-P61-F61</f>
        <v>63.191200000000165</v>
      </c>
      <c r="U61" s="5"/>
      <c r="V61" s="5">
        <f t="shared" si="36"/>
        <v>63.191200000000165</v>
      </c>
      <c r="W61" s="5"/>
      <c r="X61" s="1"/>
      <c r="Y61" s="1">
        <f t="shared" si="9"/>
        <v>11</v>
      </c>
      <c r="Z61" s="1">
        <f t="shared" si="10"/>
        <v>9.1128505300880942</v>
      </c>
      <c r="AA61" s="1">
        <v>33.709200000000003</v>
      </c>
      <c r="AB61" s="1">
        <v>35.14</v>
      </c>
      <c r="AC61" s="1">
        <v>34.591200000000001</v>
      </c>
      <c r="AD61" s="1">
        <v>34.308999999999997</v>
      </c>
      <c r="AE61" s="1">
        <v>36.630800000000001</v>
      </c>
      <c r="AF61" s="1">
        <v>36.386800000000001</v>
      </c>
      <c r="AG61" s="1"/>
      <c r="AH61" s="19">
        <f t="shared" si="11"/>
        <v>0</v>
      </c>
      <c r="AI61" s="19">
        <f t="shared" si="12"/>
        <v>63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0" t="s">
        <v>98</v>
      </c>
      <c r="B62" s="10" t="s">
        <v>34</v>
      </c>
      <c r="C62" s="10"/>
      <c r="D62" s="10"/>
      <c r="E62" s="10"/>
      <c r="F62" s="10"/>
      <c r="G62" s="10"/>
      <c r="H62" s="10"/>
      <c r="I62" s="11">
        <v>0</v>
      </c>
      <c r="J62" s="10">
        <v>40</v>
      </c>
      <c r="K62" s="10" t="s">
        <v>35</v>
      </c>
      <c r="L62" s="10"/>
      <c r="M62" s="10">
        <f t="shared" si="23"/>
        <v>0</v>
      </c>
      <c r="N62" s="10">
        <f t="shared" si="6"/>
        <v>0</v>
      </c>
      <c r="O62" s="10"/>
      <c r="P62" s="10"/>
      <c r="Q62" s="10"/>
      <c r="R62" s="10"/>
      <c r="S62" s="10">
        <f t="shared" si="7"/>
        <v>0</v>
      </c>
      <c r="T62" s="12"/>
      <c r="U62" s="12"/>
      <c r="V62" s="12"/>
      <c r="W62" s="12"/>
      <c r="X62" s="10"/>
      <c r="Y62" s="10" t="e">
        <f t="shared" si="9"/>
        <v>#DIV/0!</v>
      </c>
      <c r="Z62" s="10" t="e">
        <f t="shared" si="10"/>
        <v>#DIV/0!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 t="s">
        <v>42</v>
      </c>
      <c r="AH62" s="22">
        <f t="shared" si="11"/>
        <v>0</v>
      </c>
      <c r="AI62" s="22">
        <f t="shared" si="12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99</v>
      </c>
      <c r="B63" s="1" t="s">
        <v>34</v>
      </c>
      <c r="C63" s="1">
        <v>34.033999999999999</v>
      </c>
      <c r="D63" s="1">
        <v>79.007000000000005</v>
      </c>
      <c r="E63" s="1">
        <v>29.149000000000001</v>
      </c>
      <c r="F63" s="1">
        <v>38.283000000000001</v>
      </c>
      <c r="G63" s="1">
        <f>IFERROR(VLOOKUP(A63,[1]TDSheet!$A:$B,2,0),0)</f>
        <v>30.5</v>
      </c>
      <c r="H63" s="1">
        <f>F63+G63</f>
        <v>68.783000000000001</v>
      </c>
      <c r="I63" s="6">
        <v>1</v>
      </c>
      <c r="J63" s="1">
        <v>30</v>
      </c>
      <c r="K63" s="1" t="s">
        <v>35</v>
      </c>
      <c r="L63" s="1">
        <v>30</v>
      </c>
      <c r="M63" s="1">
        <f t="shared" si="23"/>
        <v>-0.85099999999999909</v>
      </c>
      <c r="N63" s="1">
        <f t="shared" si="6"/>
        <v>29.149000000000001</v>
      </c>
      <c r="O63" s="1"/>
      <c r="P63" s="1"/>
      <c r="Q63" s="1">
        <v>25.09079999999998</v>
      </c>
      <c r="R63" s="1">
        <v>0</v>
      </c>
      <c r="S63" s="1">
        <f t="shared" si="7"/>
        <v>5.8298000000000005</v>
      </c>
      <c r="T63" s="5"/>
      <c r="U63" s="5"/>
      <c r="V63" s="5">
        <f>T63-U63</f>
        <v>0</v>
      </c>
      <c r="W63" s="5"/>
      <c r="X63" s="1"/>
      <c r="Y63" s="1">
        <f>(H63+P63+Q63+R63+T63)/S63</f>
        <v>16.102404885244773</v>
      </c>
      <c r="Z63" s="1">
        <f>(H63+P63+Q63+R63)/S63</f>
        <v>16.102404885244773</v>
      </c>
      <c r="AA63" s="1">
        <v>7.9697999999999993</v>
      </c>
      <c r="AB63" s="1">
        <v>10.7842</v>
      </c>
      <c r="AC63" s="1">
        <v>10.385</v>
      </c>
      <c r="AD63" s="1">
        <v>8.2392000000000003</v>
      </c>
      <c r="AE63" s="1">
        <v>8.079600000000001</v>
      </c>
      <c r="AF63" s="1">
        <v>11.489800000000001</v>
      </c>
      <c r="AG63" s="1"/>
      <c r="AH63" s="19">
        <f t="shared" si="11"/>
        <v>0</v>
      </c>
      <c r="AI63" s="19">
        <f t="shared" si="12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0" t="s">
        <v>100</v>
      </c>
      <c r="B64" s="10" t="s">
        <v>41</v>
      </c>
      <c r="C64" s="10"/>
      <c r="D64" s="10"/>
      <c r="E64" s="10"/>
      <c r="F64" s="10"/>
      <c r="G64" s="10"/>
      <c r="H64" s="10"/>
      <c r="I64" s="11">
        <v>0</v>
      </c>
      <c r="J64" s="10">
        <v>60</v>
      </c>
      <c r="K64" s="10" t="s">
        <v>35</v>
      </c>
      <c r="L64" s="10"/>
      <c r="M64" s="10">
        <f t="shared" si="23"/>
        <v>0</v>
      </c>
      <c r="N64" s="10">
        <f t="shared" si="6"/>
        <v>0</v>
      </c>
      <c r="O64" s="10"/>
      <c r="P64" s="10"/>
      <c r="Q64" s="10"/>
      <c r="R64" s="10"/>
      <c r="S64" s="10">
        <f t="shared" si="7"/>
        <v>0</v>
      </c>
      <c r="T64" s="12"/>
      <c r="U64" s="12"/>
      <c r="V64" s="12"/>
      <c r="W64" s="12"/>
      <c r="X64" s="10"/>
      <c r="Y64" s="10" t="e">
        <f t="shared" si="9"/>
        <v>#DIV/0!</v>
      </c>
      <c r="Z64" s="10" t="e">
        <f t="shared" si="10"/>
        <v>#DIV/0!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42</v>
      </c>
      <c r="AH64" s="22">
        <f t="shared" si="11"/>
        <v>0</v>
      </c>
      <c r="AI64" s="22">
        <f t="shared" si="12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0" t="s">
        <v>101</v>
      </c>
      <c r="B65" s="10" t="s">
        <v>41</v>
      </c>
      <c r="C65" s="10"/>
      <c r="D65" s="10"/>
      <c r="E65" s="10"/>
      <c r="F65" s="10"/>
      <c r="G65" s="10"/>
      <c r="H65" s="10"/>
      <c r="I65" s="11">
        <v>0</v>
      </c>
      <c r="J65" s="10">
        <v>50</v>
      </c>
      <c r="K65" s="10" t="s">
        <v>35</v>
      </c>
      <c r="L65" s="10"/>
      <c r="M65" s="10">
        <f t="shared" si="23"/>
        <v>0</v>
      </c>
      <c r="N65" s="10">
        <f t="shared" si="6"/>
        <v>0</v>
      </c>
      <c r="O65" s="10"/>
      <c r="P65" s="10"/>
      <c r="Q65" s="10"/>
      <c r="R65" s="10"/>
      <c r="S65" s="10">
        <f t="shared" si="7"/>
        <v>0</v>
      </c>
      <c r="T65" s="12"/>
      <c r="U65" s="12"/>
      <c r="V65" s="12"/>
      <c r="W65" s="12"/>
      <c r="X65" s="10"/>
      <c r="Y65" s="10" t="e">
        <f t="shared" si="9"/>
        <v>#DIV/0!</v>
      </c>
      <c r="Z65" s="10" t="e">
        <f t="shared" si="10"/>
        <v>#DIV/0!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 t="s">
        <v>42</v>
      </c>
      <c r="AH65" s="22">
        <f t="shared" si="11"/>
        <v>0</v>
      </c>
      <c r="AI65" s="22">
        <f t="shared" si="12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0" t="s">
        <v>102</v>
      </c>
      <c r="B66" s="10" t="s">
        <v>41</v>
      </c>
      <c r="C66" s="10"/>
      <c r="D66" s="10"/>
      <c r="E66" s="10"/>
      <c r="F66" s="10"/>
      <c r="G66" s="10"/>
      <c r="H66" s="10"/>
      <c r="I66" s="11">
        <v>0</v>
      </c>
      <c r="J66" s="10">
        <v>50</v>
      </c>
      <c r="K66" s="10" t="s">
        <v>35</v>
      </c>
      <c r="L66" s="10"/>
      <c r="M66" s="10">
        <f t="shared" si="23"/>
        <v>0</v>
      </c>
      <c r="N66" s="10">
        <f t="shared" si="6"/>
        <v>0</v>
      </c>
      <c r="O66" s="10"/>
      <c r="P66" s="10"/>
      <c r="Q66" s="10"/>
      <c r="R66" s="10"/>
      <c r="S66" s="10">
        <f t="shared" si="7"/>
        <v>0</v>
      </c>
      <c r="T66" s="12"/>
      <c r="U66" s="12"/>
      <c r="V66" s="12"/>
      <c r="W66" s="12"/>
      <c r="X66" s="10"/>
      <c r="Y66" s="10" t="e">
        <f t="shared" si="9"/>
        <v>#DIV/0!</v>
      </c>
      <c r="Z66" s="10" t="e">
        <f t="shared" si="10"/>
        <v>#DIV/0!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 t="s">
        <v>42</v>
      </c>
      <c r="AH66" s="22">
        <f t="shared" si="11"/>
        <v>0</v>
      </c>
      <c r="AI66" s="22">
        <f t="shared" si="12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0" t="s">
        <v>103</v>
      </c>
      <c r="B67" s="10" t="s">
        <v>41</v>
      </c>
      <c r="C67" s="10"/>
      <c r="D67" s="10"/>
      <c r="E67" s="10"/>
      <c r="F67" s="10"/>
      <c r="G67" s="10"/>
      <c r="H67" s="10"/>
      <c r="I67" s="11">
        <v>0</v>
      </c>
      <c r="J67" s="10">
        <v>30</v>
      </c>
      <c r="K67" s="10" t="s">
        <v>35</v>
      </c>
      <c r="L67" s="10"/>
      <c r="M67" s="10">
        <f t="shared" si="23"/>
        <v>0</v>
      </c>
      <c r="N67" s="10">
        <f t="shared" si="6"/>
        <v>0</v>
      </c>
      <c r="O67" s="10"/>
      <c r="P67" s="10"/>
      <c r="Q67" s="10"/>
      <c r="R67" s="10"/>
      <c r="S67" s="10">
        <f t="shared" si="7"/>
        <v>0</v>
      </c>
      <c r="T67" s="12"/>
      <c r="U67" s="12"/>
      <c r="V67" s="12"/>
      <c r="W67" s="12"/>
      <c r="X67" s="10"/>
      <c r="Y67" s="10" t="e">
        <f t="shared" si="9"/>
        <v>#DIV/0!</v>
      </c>
      <c r="Z67" s="10" t="e">
        <f t="shared" si="10"/>
        <v>#DIV/0!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 t="s">
        <v>42</v>
      </c>
      <c r="AH67" s="22">
        <f t="shared" si="11"/>
        <v>0</v>
      </c>
      <c r="AI67" s="22">
        <f t="shared" si="12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0" t="s">
        <v>104</v>
      </c>
      <c r="B68" s="10" t="s">
        <v>41</v>
      </c>
      <c r="C68" s="10"/>
      <c r="D68" s="10"/>
      <c r="E68" s="10"/>
      <c r="F68" s="10"/>
      <c r="G68" s="10"/>
      <c r="H68" s="10"/>
      <c r="I68" s="11">
        <v>0</v>
      </c>
      <c r="J68" s="10">
        <v>55</v>
      </c>
      <c r="K68" s="10" t="s">
        <v>35</v>
      </c>
      <c r="L68" s="10"/>
      <c r="M68" s="10">
        <f t="shared" si="23"/>
        <v>0</v>
      </c>
      <c r="N68" s="10">
        <f t="shared" si="6"/>
        <v>0</v>
      </c>
      <c r="O68" s="10"/>
      <c r="P68" s="10"/>
      <c r="Q68" s="10"/>
      <c r="R68" s="10"/>
      <c r="S68" s="10">
        <f t="shared" si="7"/>
        <v>0</v>
      </c>
      <c r="T68" s="12"/>
      <c r="U68" s="12"/>
      <c r="V68" s="12"/>
      <c r="W68" s="12"/>
      <c r="X68" s="10"/>
      <c r="Y68" s="10" t="e">
        <f t="shared" si="9"/>
        <v>#DIV/0!</v>
      </c>
      <c r="Z68" s="10" t="e">
        <f t="shared" si="10"/>
        <v>#DIV/0!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42</v>
      </c>
      <c r="AH68" s="22">
        <f t="shared" si="11"/>
        <v>0</v>
      </c>
      <c r="AI68" s="22">
        <f t="shared" si="12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0" t="s">
        <v>105</v>
      </c>
      <c r="B69" s="10" t="s">
        <v>41</v>
      </c>
      <c r="C69" s="10"/>
      <c r="D69" s="10"/>
      <c r="E69" s="10"/>
      <c r="F69" s="10"/>
      <c r="G69" s="10"/>
      <c r="H69" s="10"/>
      <c r="I69" s="11">
        <v>0</v>
      </c>
      <c r="J69" s="10">
        <v>40</v>
      </c>
      <c r="K69" s="10" t="s">
        <v>35</v>
      </c>
      <c r="L69" s="10"/>
      <c r="M69" s="10">
        <f t="shared" si="23"/>
        <v>0</v>
      </c>
      <c r="N69" s="10">
        <f t="shared" si="6"/>
        <v>0</v>
      </c>
      <c r="O69" s="10"/>
      <c r="P69" s="10"/>
      <c r="Q69" s="10"/>
      <c r="R69" s="10"/>
      <c r="S69" s="10">
        <f t="shared" si="7"/>
        <v>0</v>
      </c>
      <c r="T69" s="12"/>
      <c r="U69" s="12"/>
      <c r="V69" s="12"/>
      <c r="W69" s="12"/>
      <c r="X69" s="10"/>
      <c r="Y69" s="10" t="e">
        <f t="shared" si="9"/>
        <v>#DIV/0!</v>
      </c>
      <c r="Z69" s="10" t="e">
        <f t="shared" si="10"/>
        <v>#DIV/0!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 t="s">
        <v>42</v>
      </c>
      <c r="AH69" s="22">
        <f t="shared" si="11"/>
        <v>0</v>
      </c>
      <c r="AI69" s="22">
        <f t="shared" si="12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106</v>
      </c>
      <c r="B70" s="1" t="s">
        <v>41</v>
      </c>
      <c r="C70" s="1">
        <v>92</v>
      </c>
      <c r="D70" s="1"/>
      <c r="E70" s="1">
        <v>20</v>
      </c>
      <c r="F70" s="1">
        <v>49</v>
      </c>
      <c r="G70" s="1">
        <f>IFERROR(VLOOKUP(A70,[1]TDSheet!$A:$B,2,0),0)</f>
        <v>0</v>
      </c>
      <c r="H70" s="1">
        <f>F70+G70</f>
        <v>49</v>
      </c>
      <c r="I70" s="6">
        <v>0.4</v>
      </c>
      <c r="J70" s="1">
        <v>50</v>
      </c>
      <c r="K70" s="1" t="s">
        <v>35</v>
      </c>
      <c r="L70" s="1">
        <v>20</v>
      </c>
      <c r="M70" s="1">
        <f t="shared" ref="M70:M94" si="37">E70-L70</f>
        <v>0</v>
      </c>
      <c r="N70" s="1">
        <f t="shared" si="6"/>
        <v>20</v>
      </c>
      <c r="O70" s="1"/>
      <c r="P70" s="1"/>
      <c r="Q70" s="1"/>
      <c r="R70" s="1">
        <v>7</v>
      </c>
      <c r="S70" s="1">
        <f t="shared" si="7"/>
        <v>4</v>
      </c>
      <c r="T70" s="5"/>
      <c r="U70" s="5"/>
      <c r="V70" s="5">
        <f>T70-U70</f>
        <v>0</v>
      </c>
      <c r="W70" s="5"/>
      <c r="X70" s="1"/>
      <c r="Y70" s="1">
        <f t="shared" si="9"/>
        <v>14</v>
      </c>
      <c r="Z70" s="1">
        <f t="shared" si="10"/>
        <v>14</v>
      </c>
      <c r="AA70" s="1">
        <v>6.6</v>
      </c>
      <c r="AB70" s="1">
        <v>5.4</v>
      </c>
      <c r="AC70" s="1">
        <v>1.2</v>
      </c>
      <c r="AD70" s="1">
        <v>1.6</v>
      </c>
      <c r="AE70" s="1">
        <v>4.5999999999999996</v>
      </c>
      <c r="AF70" s="1">
        <v>9</v>
      </c>
      <c r="AG70" s="1"/>
      <c r="AH70" s="19">
        <f t="shared" si="11"/>
        <v>0</v>
      </c>
      <c r="AI70" s="19">
        <f t="shared" si="12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0" t="s">
        <v>107</v>
      </c>
      <c r="B71" s="10" t="s">
        <v>41</v>
      </c>
      <c r="C71" s="10"/>
      <c r="D71" s="10"/>
      <c r="E71" s="10"/>
      <c r="F71" s="10"/>
      <c r="G71" s="10"/>
      <c r="H71" s="10"/>
      <c r="I71" s="11">
        <v>0</v>
      </c>
      <c r="J71" s="10">
        <v>150</v>
      </c>
      <c r="K71" s="10" t="s">
        <v>35</v>
      </c>
      <c r="L71" s="10"/>
      <c r="M71" s="10">
        <f t="shared" si="37"/>
        <v>0</v>
      </c>
      <c r="N71" s="10">
        <f t="shared" ref="N71:N94" si="38">E71-O71</f>
        <v>0</v>
      </c>
      <c r="O71" s="10"/>
      <c r="P71" s="10"/>
      <c r="Q71" s="10"/>
      <c r="R71" s="10"/>
      <c r="S71" s="10">
        <f t="shared" ref="S71:S94" si="39">N71/5</f>
        <v>0</v>
      </c>
      <c r="T71" s="12"/>
      <c r="U71" s="12"/>
      <c r="V71" s="12"/>
      <c r="W71" s="12"/>
      <c r="X71" s="10"/>
      <c r="Y71" s="10" t="e">
        <f t="shared" ref="Y71:Y94" si="40">(F71+P71+Q71+R71+T71)/S71</f>
        <v>#DIV/0!</v>
      </c>
      <c r="Z71" s="10" t="e">
        <f t="shared" ref="Z71:Z94" si="41">(F71+P71+Q71+R71)/S71</f>
        <v>#DIV/0!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 t="s">
        <v>42</v>
      </c>
      <c r="AH71" s="22">
        <f t="shared" ref="AH71:AH94" si="42">ROUND(U71*I71,0)</f>
        <v>0</v>
      </c>
      <c r="AI71" s="22">
        <f t="shared" ref="AI71:AI94" si="43">ROUND(V71*I71,0)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108</v>
      </c>
      <c r="B72" s="1" t="s">
        <v>41</v>
      </c>
      <c r="C72" s="1">
        <v>22</v>
      </c>
      <c r="D72" s="1"/>
      <c r="E72" s="1">
        <v>-7</v>
      </c>
      <c r="F72" s="1">
        <v>22</v>
      </c>
      <c r="G72" s="1">
        <f>IFERROR(VLOOKUP(A72,[1]TDSheet!$A:$B,2,0),0)</f>
        <v>0</v>
      </c>
      <c r="H72" s="1">
        <f t="shared" ref="H72:H75" si="44">F72+G72</f>
        <v>22</v>
      </c>
      <c r="I72" s="6">
        <v>0.06</v>
      </c>
      <c r="J72" s="1">
        <v>60</v>
      </c>
      <c r="K72" s="1" t="s">
        <v>35</v>
      </c>
      <c r="L72" s="1">
        <v>28</v>
      </c>
      <c r="M72" s="1">
        <f t="shared" si="37"/>
        <v>-35</v>
      </c>
      <c r="N72" s="1">
        <f t="shared" si="38"/>
        <v>-7</v>
      </c>
      <c r="O72" s="1"/>
      <c r="P72" s="1"/>
      <c r="Q72" s="1"/>
      <c r="R72" s="1">
        <v>0</v>
      </c>
      <c r="S72" s="1">
        <f t="shared" si="39"/>
        <v>-1.4</v>
      </c>
      <c r="T72" s="5"/>
      <c r="U72" s="5"/>
      <c r="V72" s="5">
        <f t="shared" ref="V72:V75" si="45">T72-U72</f>
        <v>0</v>
      </c>
      <c r="W72" s="5"/>
      <c r="X72" s="1"/>
      <c r="Y72" s="1">
        <f t="shared" si="40"/>
        <v>-15.714285714285715</v>
      </c>
      <c r="Z72" s="1">
        <f t="shared" si="41"/>
        <v>-15.714285714285715</v>
      </c>
      <c r="AA72" s="1">
        <v>-1.6</v>
      </c>
      <c r="AB72" s="1">
        <v>1.6</v>
      </c>
      <c r="AC72" s="1">
        <v>3</v>
      </c>
      <c r="AD72" s="1">
        <v>9</v>
      </c>
      <c r="AE72" s="1">
        <v>10.4</v>
      </c>
      <c r="AF72" s="1">
        <v>8.1999999999999993</v>
      </c>
      <c r="AG72" s="17" t="s">
        <v>109</v>
      </c>
      <c r="AH72" s="19">
        <f t="shared" si="42"/>
        <v>0</v>
      </c>
      <c r="AI72" s="19">
        <f t="shared" si="43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5" t="s">
        <v>110</v>
      </c>
      <c r="B73" s="1" t="s">
        <v>41</v>
      </c>
      <c r="C73" s="1"/>
      <c r="D73" s="1"/>
      <c r="E73" s="1"/>
      <c r="F73" s="1"/>
      <c r="G73" s="1">
        <f>IFERROR(VLOOKUP(A73,[1]TDSheet!$A:$B,2,0),0)</f>
        <v>0</v>
      </c>
      <c r="H73" s="1">
        <f t="shared" si="44"/>
        <v>0</v>
      </c>
      <c r="I73" s="6">
        <v>0.15</v>
      </c>
      <c r="J73" s="1">
        <v>60</v>
      </c>
      <c r="K73" s="1" t="s">
        <v>35</v>
      </c>
      <c r="L73" s="1"/>
      <c r="M73" s="1">
        <f t="shared" si="37"/>
        <v>0</v>
      </c>
      <c r="N73" s="1">
        <f t="shared" si="38"/>
        <v>0</v>
      </c>
      <c r="O73" s="1"/>
      <c r="P73" s="1"/>
      <c r="Q73" s="1"/>
      <c r="R73" s="1">
        <v>50</v>
      </c>
      <c r="S73" s="1">
        <f t="shared" si="39"/>
        <v>0</v>
      </c>
      <c r="T73" s="5"/>
      <c r="U73" s="5"/>
      <c r="V73" s="5">
        <f t="shared" si="45"/>
        <v>0</v>
      </c>
      <c r="W73" s="5"/>
      <c r="X73" s="1"/>
      <c r="Y73" s="1" t="e">
        <f t="shared" si="40"/>
        <v>#DIV/0!</v>
      </c>
      <c r="Z73" s="1" t="e">
        <f t="shared" si="41"/>
        <v>#DIV/0!</v>
      </c>
      <c r="AA73" s="1">
        <v>0</v>
      </c>
      <c r="AB73" s="1">
        <v>0</v>
      </c>
      <c r="AC73" s="1">
        <v>0</v>
      </c>
      <c r="AD73" s="1">
        <v>6.4</v>
      </c>
      <c r="AE73" s="1">
        <v>10.8</v>
      </c>
      <c r="AF73" s="1">
        <v>8.8000000000000007</v>
      </c>
      <c r="AG73" s="1" t="s">
        <v>111</v>
      </c>
      <c r="AH73" s="19">
        <f t="shared" si="42"/>
        <v>0</v>
      </c>
      <c r="AI73" s="19">
        <f t="shared" si="43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112</v>
      </c>
      <c r="B74" s="1" t="s">
        <v>41</v>
      </c>
      <c r="C74" s="1">
        <v>51</v>
      </c>
      <c r="D74" s="1"/>
      <c r="E74" s="1">
        <v>27</v>
      </c>
      <c r="F74" s="1">
        <v>15</v>
      </c>
      <c r="G74" s="1">
        <f>IFERROR(VLOOKUP(A74,[1]TDSheet!$A:$B,2,0),0)</f>
        <v>0</v>
      </c>
      <c r="H74" s="1">
        <f t="shared" si="44"/>
        <v>15</v>
      </c>
      <c r="I74" s="6">
        <v>0.4</v>
      </c>
      <c r="J74" s="1">
        <v>55</v>
      </c>
      <c r="K74" s="1" t="s">
        <v>35</v>
      </c>
      <c r="L74" s="1">
        <v>27</v>
      </c>
      <c r="M74" s="1">
        <f t="shared" si="37"/>
        <v>0</v>
      </c>
      <c r="N74" s="1">
        <f t="shared" si="38"/>
        <v>27</v>
      </c>
      <c r="O74" s="1"/>
      <c r="P74" s="1"/>
      <c r="Q74" s="1">
        <v>21.8</v>
      </c>
      <c r="R74" s="1">
        <v>17.2</v>
      </c>
      <c r="S74" s="1">
        <f t="shared" si="39"/>
        <v>5.4</v>
      </c>
      <c r="T74" s="5">
        <f>11*S74-R74-Q74-P74-F74</f>
        <v>5.4000000000000021</v>
      </c>
      <c r="U74" s="5"/>
      <c r="V74" s="5">
        <f t="shared" si="45"/>
        <v>5.4000000000000021</v>
      </c>
      <c r="W74" s="5"/>
      <c r="X74" s="1"/>
      <c r="Y74" s="1">
        <f t="shared" si="40"/>
        <v>11</v>
      </c>
      <c r="Z74" s="1">
        <f t="shared" si="41"/>
        <v>10</v>
      </c>
      <c r="AA74" s="1">
        <v>6</v>
      </c>
      <c r="AB74" s="1">
        <v>5.8</v>
      </c>
      <c r="AC74" s="1">
        <v>4.5999999999999996</v>
      </c>
      <c r="AD74" s="1">
        <v>2</v>
      </c>
      <c r="AE74" s="1">
        <v>3.4</v>
      </c>
      <c r="AF74" s="1">
        <v>7</v>
      </c>
      <c r="AG74" s="1"/>
      <c r="AH74" s="19">
        <f t="shared" si="42"/>
        <v>0</v>
      </c>
      <c r="AI74" s="19">
        <f t="shared" si="43"/>
        <v>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113</v>
      </c>
      <c r="B75" s="1" t="s">
        <v>34</v>
      </c>
      <c r="C75" s="1">
        <v>80.174000000000007</v>
      </c>
      <c r="D75" s="1"/>
      <c r="E75" s="1">
        <v>23.861999999999998</v>
      </c>
      <c r="F75" s="1">
        <v>50.97</v>
      </c>
      <c r="G75" s="1">
        <f>IFERROR(VLOOKUP(A75,[1]TDSheet!$A:$B,2,0),0)</f>
        <v>0</v>
      </c>
      <c r="H75" s="1">
        <f t="shared" si="44"/>
        <v>50.97</v>
      </c>
      <c r="I75" s="6">
        <v>1</v>
      </c>
      <c r="J75" s="1">
        <v>55</v>
      </c>
      <c r="K75" s="1" t="s">
        <v>35</v>
      </c>
      <c r="L75" s="1">
        <v>25.8</v>
      </c>
      <c r="M75" s="1">
        <f t="shared" si="37"/>
        <v>-1.9380000000000024</v>
      </c>
      <c r="N75" s="1">
        <f t="shared" si="38"/>
        <v>23.861999999999998</v>
      </c>
      <c r="O75" s="1"/>
      <c r="P75" s="1"/>
      <c r="Q75" s="1"/>
      <c r="R75" s="1">
        <v>0</v>
      </c>
      <c r="S75" s="1">
        <f t="shared" si="39"/>
        <v>4.7723999999999993</v>
      </c>
      <c r="T75" s="5"/>
      <c r="U75" s="5"/>
      <c r="V75" s="5">
        <f t="shared" si="45"/>
        <v>0</v>
      </c>
      <c r="W75" s="5"/>
      <c r="X75" s="1"/>
      <c r="Y75" s="1">
        <f t="shared" si="40"/>
        <v>10.680160925320594</v>
      </c>
      <c r="Z75" s="1">
        <f t="shared" si="41"/>
        <v>10.680160925320594</v>
      </c>
      <c r="AA75" s="1">
        <v>4.7691999999999997</v>
      </c>
      <c r="AB75" s="1">
        <v>4.5224000000000002</v>
      </c>
      <c r="AC75" s="1">
        <v>3.721200000000001</v>
      </c>
      <c r="AD75" s="1">
        <v>4.2552000000000003</v>
      </c>
      <c r="AE75" s="1">
        <v>6.39</v>
      </c>
      <c r="AF75" s="1">
        <v>10.110200000000001</v>
      </c>
      <c r="AG75" s="16" t="s">
        <v>46</v>
      </c>
      <c r="AH75" s="19">
        <f t="shared" si="42"/>
        <v>0</v>
      </c>
      <c r="AI75" s="19">
        <f t="shared" si="43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0" t="s">
        <v>114</v>
      </c>
      <c r="B76" s="10" t="s">
        <v>34</v>
      </c>
      <c r="C76" s="10"/>
      <c r="D76" s="10"/>
      <c r="E76" s="10"/>
      <c r="F76" s="10"/>
      <c r="G76" s="10"/>
      <c r="H76" s="10"/>
      <c r="I76" s="11">
        <v>0</v>
      </c>
      <c r="J76" s="10">
        <v>50</v>
      </c>
      <c r="K76" s="10" t="s">
        <v>35</v>
      </c>
      <c r="L76" s="10"/>
      <c r="M76" s="10">
        <f t="shared" si="37"/>
        <v>0</v>
      </c>
      <c r="N76" s="10">
        <f t="shared" si="38"/>
        <v>0</v>
      </c>
      <c r="O76" s="10"/>
      <c r="P76" s="10"/>
      <c r="Q76" s="10"/>
      <c r="R76" s="10"/>
      <c r="S76" s="10">
        <f t="shared" si="39"/>
        <v>0</v>
      </c>
      <c r="T76" s="12"/>
      <c r="U76" s="12"/>
      <c r="V76" s="12"/>
      <c r="W76" s="12"/>
      <c r="X76" s="10"/>
      <c r="Y76" s="10" t="e">
        <f t="shared" si="40"/>
        <v>#DIV/0!</v>
      </c>
      <c r="Z76" s="10" t="e">
        <f t="shared" si="41"/>
        <v>#DIV/0!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 t="s">
        <v>42</v>
      </c>
      <c r="AH76" s="22">
        <f t="shared" si="42"/>
        <v>0</v>
      </c>
      <c r="AI76" s="22">
        <f t="shared" si="43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115</v>
      </c>
      <c r="B77" s="1" t="s">
        <v>41</v>
      </c>
      <c r="C77" s="1">
        <v>92</v>
      </c>
      <c r="D77" s="1"/>
      <c r="E77" s="1">
        <v>13</v>
      </c>
      <c r="F77" s="1">
        <v>54</v>
      </c>
      <c r="G77" s="1">
        <f>IFERROR(VLOOKUP(A77,[1]TDSheet!$A:$B,2,0),0)</f>
        <v>0</v>
      </c>
      <c r="H77" s="1">
        <f t="shared" ref="H77:H85" si="46">F77+G77</f>
        <v>54</v>
      </c>
      <c r="I77" s="6">
        <v>0.2</v>
      </c>
      <c r="J77" s="1">
        <v>40</v>
      </c>
      <c r="K77" s="1" t="s">
        <v>35</v>
      </c>
      <c r="L77" s="1">
        <v>20</v>
      </c>
      <c r="M77" s="1">
        <f t="shared" si="37"/>
        <v>-7</v>
      </c>
      <c r="N77" s="1">
        <f t="shared" si="38"/>
        <v>13</v>
      </c>
      <c r="O77" s="1"/>
      <c r="P77" s="1"/>
      <c r="Q77" s="1"/>
      <c r="R77" s="1">
        <v>0</v>
      </c>
      <c r="S77" s="1">
        <f t="shared" si="39"/>
        <v>2.6</v>
      </c>
      <c r="T77" s="5"/>
      <c r="U77" s="5"/>
      <c r="V77" s="5">
        <f t="shared" ref="V77:V85" si="47">T77-U77</f>
        <v>0</v>
      </c>
      <c r="W77" s="5"/>
      <c r="X77" s="1"/>
      <c r="Y77" s="1">
        <f t="shared" si="40"/>
        <v>20.76923076923077</v>
      </c>
      <c r="Z77" s="1">
        <f t="shared" si="41"/>
        <v>20.76923076923077</v>
      </c>
      <c r="AA77" s="1">
        <v>5.8</v>
      </c>
      <c r="AB77" s="1">
        <v>6.4</v>
      </c>
      <c r="AC77" s="1">
        <v>4.2</v>
      </c>
      <c r="AD77" s="1">
        <v>7.2</v>
      </c>
      <c r="AE77" s="1">
        <v>9.4</v>
      </c>
      <c r="AF77" s="1">
        <v>13</v>
      </c>
      <c r="AG77" s="17" t="s">
        <v>109</v>
      </c>
      <c r="AH77" s="19">
        <f t="shared" si="42"/>
        <v>0</v>
      </c>
      <c r="AI77" s="19">
        <f t="shared" si="43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116</v>
      </c>
      <c r="B78" s="1" t="s">
        <v>41</v>
      </c>
      <c r="C78" s="1">
        <v>105</v>
      </c>
      <c r="D78" s="1"/>
      <c r="E78" s="1">
        <v>29</v>
      </c>
      <c r="F78" s="1">
        <v>54</v>
      </c>
      <c r="G78" s="1">
        <f>IFERROR(VLOOKUP(A78,[1]TDSheet!$A:$B,2,0),0)</f>
        <v>0</v>
      </c>
      <c r="H78" s="1">
        <f t="shared" si="46"/>
        <v>54</v>
      </c>
      <c r="I78" s="6">
        <v>0.2</v>
      </c>
      <c r="J78" s="1">
        <v>35</v>
      </c>
      <c r="K78" s="1" t="s">
        <v>35</v>
      </c>
      <c r="L78" s="1">
        <v>33</v>
      </c>
      <c r="M78" s="1">
        <f t="shared" si="37"/>
        <v>-4</v>
      </c>
      <c r="N78" s="1">
        <f t="shared" si="38"/>
        <v>29</v>
      </c>
      <c r="O78" s="1"/>
      <c r="P78" s="1"/>
      <c r="Q78" s="1">
        <v>28.599999999999991</v>
      </c>
      <c r="R78" s="1">
        <v>0</v>
      </c>
      <c r="S78" s="1">
        <f t="shared" si="39"/>
        <v>5.8</v>
      </c>
      <c r="T78" s="5"/>
      <c r="U78" s="5"/>
      <c r="V78" s="5">
        <f t="shared" si="47"/>
        <v>0</v>
      </c>
      <c r="W78" s="5"/>
      <c r="X78" s="1"/>
      <c r="Y78" s="1">
        <f t="shared" si="40"/>
        <v>14.241379310344827</v>
      </c>
      <c r="Z78" s="1">
        <f t="shared" si="41"/>
        <v>14.241379310344827</v>
      </c>
      <c r="AA78" s="1">
        <v>7.6</v>
      </c>
      <c r="AB78" s="1">
        <v>10.6</v>
      </c>
      <c r="AC78" s="1">
        <v>9.6</v>
      </c>
      <c r="AD78" s="1">
        <v>8.8000000000000007</v>
      </c>
      <c r="AE78" s="1">
        <v>6.8</v>
      </c>
      <c r="AF78" s="1">
        <v>10.199999999999999</v>
      </c>
      <c r="AG78" s="1"/>
      <c r="AH78" s="19">
        <f t="shared" si="42"/>
        <v>0</v>
      </c>
      <c r="AI78" s="19">
        <f t="shared" si="4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117</v>
      </c>
      <c r="B79" s="1" t="s">
        <v>34</v>
      </c>
      <c r="C79" s="1">
        <v>138.374</v>
      </c>
      <c r="D79" s="1">
        <v>254.40299999999999</v>
      </c>
      <c r="E79" s="1">
        <v>74.561999999999998</v>
      </c>
      <c r="F79" s="1">
        <v>142.505</v>
      </c>
      <c r="G79" s="1">
        <f>IFERROR(VLOOKUP(A79,[1]TDSheet!$A:$B,2,0),0)</f>
        <v>150.97</v>
      </c>
      <c r="H79" s="1">
        <f t="shared" si="46"/>
        <v>293.47500000000002</v>
      </c>
      <c r="I79" s="6">
        <v>1</v>
      </c>
      <c r="J79" s="1">
        <v>60</v>
      </c>
      <c r="K79" s="1" t="s">
        <v>35</v>
      </c>
      <c r="L79" s="1">
        <v>74.34</v>
      </c>
      <c r="M79" s="1">
        <f t="shared" si="37"/>
        <v>0.2219999999999942</v>
      </c>
      <c r="N79" s="1">
        <f t="shared" si="38"/>
        <v>74.561999999999998</v>
      </c>
      <c r="O79" s="1"/>
      <c r="P79" s="1"/>
      <c r="Q79" s="1">
        <v>48.137600000000077</v>
      </c>
      <c r="R79" s="1">
        <v>0</v>
      </c>
      <c r="S79" s="1">
        <f t="shared" si="39"/>
        <v>14.9124</v>
      </c>
      <c r="T79" s="5"/>
      <c r="U79" s="5"/>
      <c r="V79" s="5">
        <f t="shared" si="47"/>
        <v>0</v>
      </c>
      <c r="W79" s="5"/>
      <c r="X79" s="1"/>
      <c r="Y79" s="1">
        <f>(H79+P79+Q79+R79+T79)/S79</f>
        <v>22.907955795177173</v>
      </c>
      <c r="Z79" s="1">
        <f>(H79+P79+Q79+R79)/S79</f>
        <v>22.907955795177173</v>
      </c>
      <c r="AA79" s="1">
        <v>17.3292</v>
      </c>
      <c r="AB79" s="1">
        <v>41.816000000000003</v>
      </c>
      <c r="AC79" s="1">
        <v>42.760399999999997</v>
      </c>
      <c r="AD79" s="1">
        <v>53.086399999999998</v>
      </c>
      <c r="AE79" s="1">
        <v>49.037999999999997</v>
      </c>
      <c r="AF79" s="1">
        <v>53.924599999999998</v>
      </c>
      <c r="AG79" s="1"/>
      <c r="AH79" s="19">
        <f t="shared" si="42"/>
        <v>0</v>
      </c>
      <c r="AI79" s="19">
        <f t="shared" si="4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118</v>
      </c>
      <c r="B80" s="1" t="s">
        <v>34</v>
      </c>
      <c r="C80" s="1">
        <v>987.58199999999999</v>
      </c>
      <c r="D80" s="1">
        <v>1566.1310000000001</v>
      </c>
      <c r="E80" s="1">
        <v>951.904</v>
      </c>
      <c r="F80" s="1">
        <v>1352.4459999999999</v>
      </c>
      <c r="G80" s="1">
        <f>IFERROR(VLOOKUP(A80,[1]TDSheet!$A:$B,2,0),0)</f>
        <v>0</v>
      </c>
      <c r="H80" s="1">
        <f t="shared" si="46"/>
        <v>1352.4459999999999</v>
      </c>
      <c r="I80" s="6">
        <v>1</v>
      </c>
      <c r="J80" s="1">
        <v>60</v>
      </c>
      <c r="K80" s="1" t="s">
        <v>35</v>
      </c>
      <c r="L80" s="1">
        <v>929.9</v>
      </c>
      <c r="M80" s="1">
        <f t="shared" si="37"/>
        <v>22.004000000000019</v>
      </c>
      <c r="N80" s="1">
        <f t="shared" si="38"/>
        <v>951.904</v>
      </c>
      <c r="O80" s="1"/>
      <c r="P80" s="1"/>
      <c r="Q80" s="1">
        <v>600</v>
      </c>
      <c r="R80" s="1">
        <v>0</v>
      </c>
      <c r="S80" s="1">
        <f t="shared" si="39"/>
        <v>190.38079999999999</v>
      </c>
      <c r="T80" s="5">
        <f>12*S80-R80-Q80-P80-F80</f>
        <v>332.1235999999999</v>
      </c>
      <c r="U80" s="5"/>
      <c r="V80" s="5">
        <f t="shared" si="47"/>
        <v>332.1235999999999</v>
      </c>
      <c r="W80" s="5"/>
      <c r="X80" s="1"/>
      <c r="Y80" s="1">
        <f t="shared" si="40"/>
        <v>12</v>
      </c>
      <c r="Z80" s="1">
        <f t="shared" si="41"/>
        <v>10.255477443103507</v>
      </c>
      <c r="AA80" s="1">
        <v>207.54900000000001</v>
      </c>
      <c r="AB80" s="1">
        <v>206.15780000000001</v>
      </c>
      <c r="AC80" s="1">
        <v>196.87479999999999</v>
      </c>
      <c r="AD80" s="1">
        <v>205.42400000000001</v>
      </c>
      <c r="AE80" s="1">
        <v>202.8766</v>
      </c>
      <c r="AF80" s="1">
        <v>233.7148</v>
      </c>
      <c r="AG80" s="1"/>
      <c r="AH80" s="19">
        <f t="shared" si="42"/>
        <v>0</v>
      </c>
      <c r="AI80" s="19">
        <f t="shared" si="43"/>
        <v>332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119</v>
      </c>
      <c r="B81" s="1" t="s">
        <v>34</v>
      </c>
      <c r="C81" s="1"/>
      <c r="D81" s="1">
        <v>2555.547</v>
      </c>
      <c r="E81" s="1">
        <v>1176.8430000000001</v>
      </c>
      <c r="F81" s="1">
        <v>1138.18</v>
      </c>
      <c r="G81" s="1">
        <f>IFERROR(VLOOKUP(A81,[1]TDSheet!$A:$B,2,0),0)</f>
        <v>147.744</v>
      </c>
      <c r="H81" s="1">
        <f t="shared" si="46"/>
        <v>1285.924</v>
      </c>
      <c r="I81" s="6">
        <v>1</v>
      </c>
      <c r="J81" s="1">
        <v>60</v>
      </c>
      <c r="K81" s="1" t="s">
        <v>35</v>
      </c>
      <c r="L81" s="1">
        <v>1142.7</v>
      </c>
      <c r="M81" s="1">
        <f t="shared" si="37"/>
        <v>34.143000000000029</v>
      </c>
      <c r="N81" s="1">
        <f t="shared" si="38"/>
        <v>1176.8430000000001</v>
      </c>
      <c r="O81" s="1"/>
      <c r="P81" s="1"/>
      <c r="Q81" s="1"/>
      <c r="R81" s="1">
        <v>440.43500000000017</v>
      </c>
      <c r="S81" s="1">
        <f t="shared" si="39"/>
        <v>235.36860000000001</v>
      </c>
      <c r="T81" s="5">
        <f>13*S81-R81-Q81-P81-H81</f>
        <v>1333.4327999999996</v>
      </c>
      <c r="U81" s="5">
        <v>1000</v>
      </c>
      <c r="V81" s="5">
        <f t="shared" si="47"/>
        <v>333.43279999999959</v>
      </c>
      <c r="W81" s="5"/>
      <c r="X81" s="1"/>
      <c r="Y81" s="1">
        <f>(H81+P81+Q81+R81+T81)/S81</f>
        <v>12.999999999999998</v>
      </c>
      <c r="Z81" s="1">
        <f>(H81+P81+Q81+R81)/S81</f>
        <v>7.3347039494647968</v>
      </c>
      <c r="AA81" s="1">
        <v>199.30680000000001</v>
      </c>
      <c r="AB81" s="1">
        <v>186.38079999999991</v>
      </c>
      <c r="AC81" s="1">
        <v>279.19380000000001</v>
      </c>
      <c r="AD81" s="1">
        <v>223.84020000000001</v>
      </c>
      <c r="AE81" s="1">
        <v>248.517</v>
      </c>
      <c r="AF81" s="1">
        <v>120.5772</v>
      </c>
      <c r="AG81" s="1"/>
      <c r="AH81" s="19">
        <f t="shared" si="42"/>
        <v>1000</v>
      </c>
      <c r="AI81" s="19">
        <f t="shared" si="43"/>
        <v>333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120</v>
      </c>
      <c r="B82" s="1" t="s">
        <v>34</v>
      </c>
      <c r="C82" s="1">
        <v>1068.72</v>
      </c>
      <c r="D82" s="1">
        <v>6686.5209999999997</v>
      </c>
      <c r="E82" s="1">
        <v>6151.0410000000002</v>
      </c>
      <c r="F82" s="1">
        <v>1027.1579999999999</v>
      </c>
      <c r="G82" s="1">
        <f>IFERROR(VLOOKUP(A82,[1]TDSheet!$A:$B,2,0),0)</f>
        <v>0</v>
      </c>
      <c r="H82" s="1">
        <f t="shared" si="46"/>
        <v>1027.1579999999999</v>
      </c>
      <c r="I82" s="6">
        <v>1</v>
      </c>
      <c r="J82" s="1">
        <v>60</v>
      </c>
      <c r="K82" s="1" t="s">
        <v>35</v>
      </c>
      <c r="L82" s="1">
        <v>6107.25</v>
      </c>
      <c r="M82" s="1">
        <f t="shared" si="37"/>
        <v>43.791000000000167</v>
      </c>
      <c r="N82" s="1">
        <f t="shared" si="38"/>
        <v>2160.0410000000002</v>
      </c>
      <c r="O82" s="1">
        <v>3991</v>
      </c>
      <c r="P82" s="1">
        <v>1000</v>
      </c>
      <c r="Q82" s="1">
        <v>750</v>
      </c>
      <c r="R82" s="1">
        <v>1497.9228799999989</v>
      </c>
      <c r="S82" s="1">
        <f t="shared" si="39"/>
        <v>432.00820000000004</v>
      </c>
      <c r="T82" s="5">
        <f t="shared" ref="T82" si="48">13*S82-R82-Q82-P82-F82</f>
        <v>1341.0257200000019</v>
      </c>
      <c r="U82" s="5">
        <v>1000</v>
      </c>
      <c r="V82" s="5">
        <f t="shared" si="47"/>
        <v>341.02572000000191</v>
      </c>
      <c r="W82" s="5"/>
      <c r="X82" s="1"/>
      <c r="Y82" s="1">
        <f t="shared" si="40"/>
        <v>13.000000000000002</v>
      </c>
      <c r="Z82" s="1">
        <f t="shared" si="41"/>
        <v>9.8958327179900714</v>
      </c>
      <c r="AA82" s="1">
        <v>465.75619999999998</v>
      </c>
      <c r="AB82" s="1">
        <v>394.64639999999991</v>
      </c>
      <c r="AC82" s="1">
        <v>337.35</v>
      </c>
      <c r="AD82" s="1">
        <v>339.97519999999997</v>
      </c>
      <c r="AE82" s="1">
        <v>356.05459999999999</v>
      </c>
      <c r="AF82" s="1">
        <v>363.69740000000002</v>
      </c>
      <c r="AG82" s="1" t="s">
        <v>52</v>
      </c>
      <c r="AH82" s="19">
        <f t="shared" si="42"/>
        <v>1000</v>
      </c>
      <c r="AI82" s="19">
        <f t="shared" si="43"/>
        <v>341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121</v>
      </c>
      <c r="B83" s="1" t="s">
        <v>34</v>
      </c>
      <c r="C83" s="1">
        <v>13.103</v>
      </c>
      <c r="D83" s="1">
        <v>73.694999999999993</v>
      </c>
      <c r="E83" s="1">
        <v>10.5</v>
      </c>
      <c r="F83" s="1">
        <v>69.72</v>
      </c>
      <c r="G83" s="1">
        <f>IFERROR(VLOOKUP(A83,[1]TDSheet!$A:$B,2,0),0)</f>
        <v>0</v>
      </c>
      <c r="H83" s="1">
        <f t="shared" si="46"/>
        <v>69.72</v>
      </c>
      <c r="I83" s="6">
        <v>1</v>
      </c>
      <c r="J83" s="1">
        <v>55</v>
      </c>
      <c r="K83" s="1" t="s">
        <v>35</v>
      </c>
      <c r="L83" s="1">
        <v>12.5</v>
      </c>
      <c r="M83" s="1">
        <f t="shared" si="37"/>
        <v>-2</v>
      </c>
      <c r="N83" s="1">
        <f t="shared" si="38"/>
        <v>10.5</v>
      </c>
      <c r="O83" s="1"/>
      <c r="P83" s="1"/>
      <c r="Q83" s="1"/>
      <c r="R83" s="1">
        <v>0</v>
      </c>
      <c r="S83" s="1">
        <f t="shared" si="39"/>
        <v>2.1</v>
      </c>
      <c r="T83" s="5"/>
      <c r="U83" s="5"/>
      <c r="V83" s="5">
        <f t="shared" si="47"/>
        <v>0</v>
      </c>
      <c r="W83" s="5"/>
      <c r="X83" s="1"/>
      <c r="Y83" s="1">
        <f t="shared" si="40"/>
        <v>33.199999999999996</v>
      </c>
      <c r="Z83" s="1">
        <f t="shared" si="41"/>
        <v>33.199999999999996</v>
      </c>
      <c r="AA83" s="1">
        <v>3.15</v>
      </c>
      <c r="AB83" s="1">
        <v>3.242</v>
      </c>
      <c r="AC83" s="1">
        <v>4.3305999999999996</v>
      </c>
      <c r="AD83" s="1">
        <v>5.8845999999999989</v>
      </c>
      <c r="AE83" s="1">
        <v>5.2018000000000004</v>
      </c>
      <c r="AF83" s="1">
        <v>5.5380000000000003</v>
      </c>
      <c r="AG83" s="16" t="s">
        <v>46</v>
      </c>
      <c r="AH83" s="19">
        <f t="shared" si="42"/>
        <v>0</v>
      </c>
      <c r="AI83" s="19">
        <f t="shared" si="43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122</v>
      </c>
      <c r="B84" s="1" t="s">
        <v>34</v>
      </c>
      <c r="C84" s="1">
        <v>21.31</v>
      </c>
      <c r="D84" s="1">
        <v>32.073</v>
      </c>
      <c r="E84" s="1">
        <v>7.9560000000000004</v>
      </c>
      <c r="F84" s="1">
        <v>37.383000000000003</v>
      </c>
      <c r="G84" s="1">
        <f>IFERROR(VLOOKUP(A84,[1]TDSheet!$A:$B,2,0),0)</f>
        <v>0</v>
      </c>
      <c r="H84" s="1">
        <f t="shared" si="46"/>
        <v>37.383000000000003</v>
      </c>
      <c r="I84" s="6">
        <v>1</v>
      </c>
      <c r="J84" s="1">
        <v>55</v>
      </c>
      <c r="K84" s="1" t="s">
        <v>35</v>
      </c>
      <c r="L84" s="1">
        <v>9.9</v>
      </c>
      <c r="M84" s="1">
        <f t="shared" si="37"/>
        <v>-1.944</v>
      </c>
      <c r="N84" s="1">
        <f t="shared" si="38"/>
        <v>7.9560000000000004</v>
      </c>
      <c r="O84" s="1"/>
      <c r="P84" s="1"/>
      <c r="Q84" s="1"/>
      <c r="R84" s="1">
        <v>0</v>
      </c>
      <c r="S84" s="1">
        <f t="shared" si="39"/>
        <v>1.5912000000000002</v>
      </c>
      <c r="T84" s="5"/>
      <c r="U84" s="5"/>
      <c r="V84" s="5">
        <f t="shared" si="47"/>
        <v>0</v>
      </c>
      <c r="W84" s="5"/>
      <c r="X84" s="1"/>
      <c r="Y84" s="1">
        <f t="shared" si="40"/>
        <v>23.493589743589745</v>
      </c>
      <c r="Z84" s="1">
        <f t="shared" si="41"/>
        <v>23.493589743589745</v>
      </c>
      <c r="AA84" s="1">
        <v>2.0204</v>
      </c>
      <c r="AB84" s="1">
        <v>3.8976000000000002</v>
      </c>
      <c r="AC84" s="1">
        <v>4.9424000000000001</v>
      </c>
      <c r="AD84" s="1">
        <v>4.0991999999999997</v>
      </c>
      <c r="AE84" s="1">
        <v>2.7789999999999999</v>
      </c>
      <c r="AF84" s="1">
        <v>5.4951999999999996</v>
      </c>
      <c r="AG84" s="16" t="s">
        <v>46</v>
      </c>
      <c r="AH84" s="19">
        <f t="shared" si="42"/>
        <v>0</v>
      </c>
      <c r="AI84" s="19">
        <f t="shared" si="43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123</v>
      </c>
      <c r="B85" s="1" t="s">
        <v>34</v>
      </c>
      <c r="C85" s="1">
        <v>27.11</v>
      </c>
      <c r="D85" s="1"/>
      <c r="E85" s="1">
        <v>1.29</v>
      </c>
      <c r="F85" s="1">
        <v>19.146000000000001</v>
      </c>
      <c r="G85" s="1">
        <f>IFERROR(VLOOKUP(A85,[1]TDSheet!$A:$B,2,0),0)</f>
        <v>0</v>
      </c>
      <c r="H85" s="1">
        <f t="shared" si="46"/>
        <v>19.146000000000001</v>
      </c>
      <c r="I85" s="6">
        <v>1</v>
      </c>
      <c r="J85" s="1">
        <v>55</v>
      </c>
      <c r="K85" s="1" t="s">
        <v>35</v>
      </c>
      <c r="L85" s="1">
        <v>2.8</v>
      </c>
      <c r="M85" s="1">
        <f t="shared" si="37"/>
        <v>-1.5099999999999998</v>
      </c>
      <c r="N85" s="1">
        <f t="shared" si="38"/>
        <v>1.29</v>
      </c>
      <c r="O85" s="1"/>
      <c r="P85" s="1"/>
      <c r="Q85" s="1">
        <v>4.6348000000000056</v>
      </c>
      <c r="R85" s="1">
        <v>0</v>
      </c>
      <c r="S85" s="1">
        <f t="shared" si="39"/>
        <v>0.25800000000000001</v>
      </c>
      <c r="T85" s="5"/>
      <c r="U85" s="5"/>
      <c r="V85" s="5">
        <f t="shared" si="47"/>
        <v>0</v>
      </c>
      <c r="W85" s="5"/>
      <c r="X85" s="1"/>
      <c r="Y85" s="1">
        <f t="shared" si="40"/>
        <v>92.173643410852733</v>
      </c>
      <c r="Z85" s="1">
        <f t="shared" si="41"/>
        <v>92.173643410852733</v>
      </c>
      <c r="AA85" s="1">
        <v>1.3208</v>
      </c>
      <c r="AB85" s="1">
        <v>2.4028</v>
      </c>
      <c r="AC85" s="1">
        <v>2.15</v>
      </c>
      <c r="AD85" s="1">
        <v>3.2608000000000001</v>
      </c>
      <c r="AE85" s="1">
        <v>3.0030000000000001</v>
      </c>
      <c r="AF85" s="1">
        <v>3.3092000000000001</v>
      </c>
      <c r="AG85" s="17" t="s">
        <v>109</v>
      </c>
      <c r="AH85" s="19">
        <f t="shared" si="42"/>
        <v>0</v>
      </c>
      <c r="AI85" s="19">
        <f t="shared" si="43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0" t="s">
        <v>124</v>
      </c>
      <c r="B86" s="10" t="s">
        <v>34</v>
      </c>
      <c r="C86" s="10"/>
      <c r="D86" s="10"/>
      <c r="E86" s="10"/>
      <c r="F86" s="10"/>
      <c r="G86" s="10"/>
      <c r="H86" s="10"/>
      <c r="I86" s="11">
        <v>0</v>
      </c>
      <c r="J86" s="10">
        <v>60</v>
      </c>
      <c r="K86" s="10" t="s">
        <v>35</v>
      </c>
      <c r="L86" s="10"/>
      <c r="M86" s="10">
        <f t="shared" si="37"/>
        <v>0</v>
      </c>
      <c r="N86" s="10">
        <f t="shared" si="38"/>
        <v>0</v>
      </c>
      <c r="O86" s="10"/>
      <c r="P86" s="10"/>
      <c r="Q86" s="10"/>
      <c r="R86" s="10"/>
      <c r="S86" s="10">
        <f t="shared" si="39"/>
        <v>0</v>
      </c>
      <c r="T86" s="12"/>
      <c r="U86" s="12"/>
      <c r="V86" s="12"/>
      <c r="W86" s="12"/>
      <c r="X86" s="10"/>
      <c r="Y86" s="10" t="e">
        <f t="shared" si="40"/>
        <v>#DIV/0!</v>
      </c>
      <c r="Z86" s="10" t="e">
        <f t="shared" si="41"/>
        <v>#DIV/0!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 t="s">
        <v>42</v>
      </c>
      <c r="AH86" s="22">
        <f t="shared" si="42"/>
        <v>0</v>
      </c>
      <c r="AI86" s="22">
        <f t="shared" si="43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125</v>
      </c>
      <c r="B87" s="1" t="s">
        <v>41</v>
      </c>
      <c r="C87" s="1">
        <v>63</v>
      </c>
      <c r="D87" s="1">
        <v>48</v>
      </c>
      <c r="E87" s="1">
        <v>54</v>
      </c>
      <c r="F87" s="1">
        <v>9</v>
      </c>
      <c r="G87" s="1">
        <f>IFERROR(VLOOKUP(A87,[1]TDSheet!$A:$B,2,0),0)</f>
        <v>0</v>
      </c>
      <c r="H87" s="1">
        <f t="shared" ref="H87:H94" si="49">F87+G87</f>
        <v>9</v>
      </c>
      <c r="I87" s="6">
        <v>0.3</v>
      </c>
      <c r="J87" s="1">
        <v>40</v>
      </c>
      <c r="K87" s="1" t="s">
        <v>35</v>
      </c>
      <c r="L87" s="1">
        <v>70</v>
      </c>
      <c r="M87" s="1">
        <f t="shared" si="37"/>
        <v>-16</v>
      </c>
      <c r="N87" s="1">
        <f t="shared" si="38"/>
        <v>54</v>
      </c>
      <c r="O87" s="1"/>
      <c r="P87" s="1"/>
      <c r="Q87" s="1">
        <v>45.599999999999987</v>
      </c>
      <c r="R87" s="1">
        <v>36.400000000000013</v>
      </c>
      <c r="S87" s="1">
        <f t="shared" si="39"/>
        <v>10.8</v>
      </c>
      <c r="T87" s="5">
        <f>11*S87-R87-Q87-P87-F87</f>
        <v>27.800000000000018</v>
      </c>
      <c r="U87" s="5"/>
      <c r="V87" s="5">
        <f t="shared" ref="V87:V94" si="50">T87-U87</f>
        <v>27.800000000000018</v>
      </c>
      <c r="W87" s="5"/>
      <c r="X87" s="1"/>
      <c r="Y87" s="1">
        <f t="shared" si="40"/>
        <v>11</v>
      </c>
      <c r="Z87" s="1">
        <f t="shared" si="41"/>
        <v>8.4259259259259256</v>
      </c>
      <c r="AA87" s="1">
        <v>11.6</v>
      </c>
      <c r="AB87" s="1">
        <v>11.2</v>
      </c>
      <c r="AC87" s="1">
        <v>9.6</v>
      </c>
      <c r="AD87" s="1">
        <v>12.8</v>
      </c>
      <c r="AE87" s="1">
        <v>13.2</v>
      </c>
      <c r="AF87" s="1">
        <v>15.4</v>
      </c>
      <c r="AG87" s="1"/>
      <c r="AH87" s="19">
        <f t="shared" si="42"/>
        <v>0</v>
      </c>
      <c r="AI87" s="19">
        <f t="shared" si="43"/>
        <v>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126</v>
      </c>
      <c r="B88" s="1" t="s">
        <v>41</v>
      </c>
      <c r="C88" s="1">
        <v>67</v>
      </c>
      <c r="D88" s="1">
        <v>60</v>
      </c>
      <c r="E88" s="1">
        <v>52</v>
      </c>
      <c r="F88" s="1">
        <v>30</v>
      </c>
      <c r="G88" s="1">
        <f>IFERROR(VLOOKUP(A88,[1]TDSheet!$A:$B,2,0),0)</f>
        <v>0</v>
      </c>
      <c r="H88" s="1">
        <f t="shared" si="49"/>
        <v>30</v>
      </c>
      <c r="I88" s="6">
        <v>0.3</v>
      </c>
      <c r="J88" s="1">
        <v>40</v>
      </c>
      <c r="K88" s="1" t="s">
        <v>35</v>
      </c>
      <c r="L88" s="1">
        <v>72</v>
      </c>
      <c r="M88" s="1">
        <f t="shared" si="37"/>
        <v>-20</v>
      </c>
      <c r="N88" s="1">
        <f t="shared" si="38"/>
        <v>52</v>
      </c>
      <c r="O88" s="1"/>
      <c r="P88" s="1"/>
      <c r="Q88" s="1">
        <v>81.000000000000028</v>
      </c>
      <c r="R88" s="1">
        <v>32.000000000000028</v>
      </c>
      <c r="S88" s="1">
        <f t="shared" si="39"/>
        <v>10.4</v>
      </c>
      <c r="T88" s="5"/>
      <c r="U88" s="5"/>
      <c r="V88" s="5">
        <f t="shared" si="50"/>
        <v>0</v>
      </c>
      <c r="W88" s="5"/>
      <c r="X88" s="1"/>
      <c r="Y88" s="1">
        <f t="shared" si="40"/>
        <v>13.750000000000005</v>
      </c>
      <c r="Z88" s="1">
        <f t="shared" si="41"/>
        <v>13.750000000000005</v>
      </c>
      <c r="AA88" s="1">
        <v>15.2</v>
      </c>
      <c r="AB88" s="1">
        <v>15.6</v>
      </c>
      <c r="AC88" s="1">
        <v>12</v>
      </c>
      <c r="AD88" s="1">
        <v>12.8</v>
      </c>
      <c r="AE88" s="1">
        <v>14.6</v>
      </c>
      <c r="AF88" s="1">
        <v>17.399999999999999</v>
      </c>
      <c r="AG88" s="1"/>
      <c r="AH88" s="19">
        <f t="shared" si="42"/>
        <v>0</v>
      </c>
      <c r="AI88" s="19">
        <f t="shared" si="43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127</v>
      </c>
      <c r="B89" s="1" t="s">
        <v>41</v>
      </c>
      <c r="C89" s="1"/>
      <c r="D89" s="1">
        <v>108</v>
      </c>
      <c r="E89" s="1"/>
      <c r="F89" s="1">
        <v>108</v>
      </c>
      <c r="G89" s="1">
        <f>IFERROR(VLOOKUP(A89,[1]TDSheet!$A:$B,2,0),0)</f>
        <v>0</v>
      </c>
      <c r="H89" s="1">
        <f t="shared" si="49"/>
        <v>108</v>
      </c>
      <c r="I89" s="6">
        <v>0.3</v>
      </c>
      <c r="J89" s="1">
        <v>40</v>
      </c>
      <c r="K89" s="1" t="s">
        <v>35</v>
      </c>
      <c r="L89" s="1"/>
      <c r="M89" s="1">
        <f t="shared" si="37"/>
        <v>0</v>
      </c>
      <c r="N89" s="1">
        <f t="shared" si="38"/>
        <v>0</v>
      </c>
      <c r="O89" s="1"/>
      <c r="P89" s="1"/>
      <c r="Q89" s="1"/>
      <c r="R89" s="1">
        <v>0</v>
      </c>
      <c r="S89" s="1">
        <f t="shared" si="39"/>
        <v>0</v>
      </c>
      <c r="T89" s="5"/>
      <c r="U89" s="5"/>
      <c r="V89" s="5">
        <f t="shared" si="50"/>
        <v>0</v>
      </c>
      <c r="W89" s="5"/>
      <c r="X89" s="1"/>
      <c r="Y89" s="1" t="e">
        <f t="shared" si="40"/>
        <v>#DIV/0!</v>
      </c>
      <c r="Z89" s="1" t="e">
        <f t="shared" si="41"/>
        <v>#DIV/0!</v>
      </c>
      <c r="AA89" s="1">
        <v>0</v>
      </c>
      <c r="AB89" s="1">
        <v>3.2</v>
      </c>
      <c r="AC89" s="1">
        <v>3.2</v>
      </c>
      <c r="AD89" s="1">
        <v>0</v>
      </c>
      <c r="AE89" s="1">
        <v>0</v>
      </c>
      <c r="AF89" s="1">
        <v>0</v>
      </c>
      <c r="AG89" s="1" t="s">
        <v>128</v>
      </c>
      <c r="AH89" s="19">
        <f t="shared" si="42"/>
        <v>0</v>
      </c>
      <c r="AI89" s="19">
        <f t="shared" si="43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129</v>
      </c>
      <c r="B90" s="1" t="s">
        <v>41</v>
      </c>
      <c r="C90" s="1"/>
      <c r="D90" s="1">
        <v>108</v>
      </c>
      <c r="E90" s="1"/>
      <c r="F90" s="1">
        <v>108</v>
      </c>
      <c r="G90" s="1">
        <f>IFERROR(VLOOKUP(A90,[1]TDSheet!$A:$B,2,0),0)</f>
        <v>0</v>
      </c>
      <c r="H90" s="1">
        <f t="shared" si="49"/>
        <v>108</v>
      </c>
      <c r="I90" s="6">
        <v>0.3</v>
      </c>
      <c r="J90" s="1">
        <v>40</v>
      </c>
      <c r="K90" s="1" t="s">
        <v>35</v>
      </c>
      <c r="L90" s="1"/>
      <c r="M90" s="1">
        <f t="shared" si="37"/>
        <v>0</v>
      </c>
      <c r="N90" s="1">
        <f t="shared" si="38"/>
        <v>0</v>
      </c>
      <c r="O90" s="1"/>
      <c r="P90" s="1"/>
      <c r="Q90" s="1"/>
      <c r="R90" s="1">
        <v>0</v>
      </c>
      <c r="S90" s="1">
        <f t="shared" si="39"/>
        <v>0</v>
      </c>
      <c r="T90" s="5"/>
      <c r="U90" s="5"/>
      <c r="V90" s="5">
        <f t="shared" si="50"/>
        <v>0</v>
      </c>
      <c r="W90" s="5"/>
      <c r="X90" s="1"/>
      <c r="Y90" s="1" t="e">
        <f t="shared" si="40"/>
        <v>#DIV/0!</v>
      </c>
      <c r="Z90" s="1" t="e">
        <f t="shared" si="41"/>
        <v>#DIV/0!</v>
      </c>
      <c r="AA90" s="1">
        <v>0</v>
      </c>
      <c r="AB90" s="1">
        <v>3.6</v>
      </c>
      <c r="AC90" s="1">
        <v>3.6</v>
      </c>
      <c r="AD90" s="1">
        <v>0</v>
      </c>
      <c r="AE90" s="1">
        <v>0</v>
      </c>
      <c r="AF90" s="1">
        <v>0</v>
      </c>
      <c r="AG90" s="1" t="s">
        <v>128</v>
      </c>
      <c r="AH90" s="19">
        <f t="shared" si="42"/>
        <v>0</v>
      </c>
      <c r="AI90" s="19">
        <f t="shared" si="43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130</v>
      </c>
      <c r="B91" s="1" t="s">
        <v>41</v>
      </c>
      <c r="C91" s="1"/>
      <c r="D91" s="1">
        <v>402</v>
      </c>
      <c r="E91" s="1">
        <v>374</v>
      </c>
      <c r="F91" s="1">
        <v>28</v>
      </c>
      <c r="G91" s="1">
        <f>IFERROR(VLOOKUP(A91,[1]TDSheet!$A:$B,2,0),0)</f>
        <v>0</v>
      </c>
      <c r="H91" s="1">
        <f t="shared" si="49"/>
        <v>28</v>
      </c>
      <c r="I91" s="6">
        <v>0.3</v>
      </c>
      <c r="J91" s="1">
        <v>40</v>
      </c>
      <c r="K91" s="1" t="s">
        <v>35</v>
      </c>
      <c r="L91" s="1">
        <v>372</v>
      </c>
      <c r="M91" s="1">
        <f t="shared" si="37"/>
        <v>2</v>
      </c>
      <c r="N91" s="1">
        <f t="shared" si="38"/>
        <v>374</v>
      </c>
      <c r="O91" s="1"/>
      <c r="P91" s="1">
        <v>200</v>
      </c>
      <c r="Q91" s="1"/>
      <c r="R91" s="1">
        <v>217</v>
      </c>
      <c r="S91" s="1">
        <f t="shared" si="39"/>
        <v>74.8</v>
      </c>
      <c r="T91" s="5">
        <f>12*S91-R91-Q91-P91-F91</f>
        <v>452.59999999999991</v>
      </c>
      <c r="U91" s="5">
        <v>330</v>
      </c>
      <c r="V91" s="5">
        <f t="shared" si="50"/>
        <v>122.59999999999991</v>
      </c>
      <c r="W91" s="5"/>
      <c r="X91" s="1"/>
      <c r="Y91" s="1">
        <f t="shared" si="40"/>
        <v>12</v>
      </c>
      <c r="Z91" s="1">
        <f t="shared" si="41"/>
        <v>5.9491978609625669</v>
      </c>
      <c r="AA91" s="1">
        <v>54.6</v>
      </c>
      <c r="AB91" s="1">
        <v>3</v>
      </c>
      <c r="AC91" s="1">
        <v>3</v>
      </c>
      <c r="AD91" s="1">
        <v>0</v>
      </c>
      <c r="AE91" s="1">
        <v>0</v>
      </c>
      <c r="AF91" s="1">
        <v>0</v>
      </c>
      <c r="AG91" s="1" t="s">
        <v>131</v>
      </c>
      <c r="AH91" s="19">
        <f t="shared" si="42"/>
        <v>99</v>
      </c>
      <c r="AI91" s="19">
        <f t="shared" si="43"/>
        <v>37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132</v>
      </c>
      <c r="B92" s="1" t="s">
        <v>34</v>
      </c>
      <c r="C92" s="1">
        <v>38.6</v>
      </c>
      <c r="D92" s="1">
        <v>76.444999999999993</v>
      </c>
      <c r="E92" s="1">
        <v>36.161999999999999</v>
      </c>
      <c r="F92" s="1">
        <v>70.356999999999999</v>
      </c>
      <c r="G92" s="1">
        <f>IFERROR(VLOOKUP(A92,[1]TDSheet!$A:$B,2,0),0)</f>
        <v>0</v>
      </c>
      <c r="H92" s="1">
        <f t="shared" si="49"/>
        <v>70.356999999999999</v>
      </c>
      <c r="I92" s="6">
        <v>1</v>
      </c>
      <c r="J92" s="1">
        <v>45</v>
      </c>
      <c r="K92" s="1" t="s">
        <v>35</v>
      </c>
      <c r="L92" s="1">
        <v>35</v>
      </c>
      <c r="M92" s="1">
        <f t="shared" si="37"/>
        <v>1.161999999999999</v>
      </c>
      <c r="N92" s="1">
        <f t="shared" si="38"/>
        <v>36.161999999999999</v>
      </c>
      <c r="O92" s="1"/>
      <c r="P92" s="1"/>
      <c r="Q92" s="1"/>
      <c r="R92" s="1">
        <v>0</v>
      </c>
      <c r="S92" s="1">
        <f t="shared" si="39"/>
        <v>7.2324000000000002</v>
      </c>
      <c r="T92" s="5"/>
      <c r="U92" s="5"/>
      <c r="V92" s="5">
        <f t="shared" si="50"/>
        <v>0</v>
      </c>
      <c r="W92" s="5"/>
      <c r="X92" s="1"/>
      <c r="Y92" s="1">
        <f t="shared" si="40"/>
        <v>9.7280294231513746</v>
      </c>
      <c r="Z92" s="1">
        <f t="shared" si="41"/>
        <v>9.7280294231513746</v>
      </c>
      <c r="AA92" s="1">
        <v>7.452</v>
      </c>
      <c r="AB92" s="1">
        <v>8.0573999999999995</v>
      </c>
      <c r="AC92" s="1">
        <v>9.4214000000000002</v>
      </c>
      <c r="AD92" s="1">
        <v>10.249599999999999</v>
      </c>
      <c r="AE92" s="1">
        <v>9.1579999999999995</v>
      </c>
      <c r="AF92" s="1">
        <v>10.3874</v>
      </c>
      <c r="AG92" s="1"/>
      <c r="AH92" s="19">
        <f t="shared" si="42"/>
        <v>0</v>
      </c>
      <c r="AI92" s="19">
        <f t="shared" si="4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133</v>
      </c>
      <c r="B93" s="1" t="s">
        <v>41</v>
      </c>
      <c r="C93" s="1"/>
      <c r="D93" s="1">
        <v>102</v>
      </c>
      <c r="E93" s="1">
        <v>79</v>
      </c>
      <c r="F93" s="1">
        <v>22</v>
      </c>
      <c r="G93" s="1">
        <f>IFERROR(VLOOKUP(A93,[1]TDSheet!$A:$B,2,0),0)</f>
        <v>0</v>
      </c>
      <c r="H93" s="1">
        <f t="shared" si="49"/>
        <v>22</v>
      </c>
      <c r="I93" s="6">
        <v>0.33</v>
      </c>
      <c r="J93" s="1">
        <v>40</v>
      </c>
      <c r="K93" s="1" t="s">
        <v>35</v>
      </c>
      <c r="L93" s="1">
        <v>81</v>
      </c>
      <c r="M93" s="1">
        <f t="shared" si="37"/>
        <v>-2</v>
      </c>
      <c r="N93" s="1">
        <f t="shared" si="38"/>
        <v>79</v>
      </c>
      <c r="O93" s="1"/>
      <c r="P93" s="1"/>
      <c r="Q93" s="1"/>
      <c r="R93" s="1">
        <v>32</v>
      </c>
      <c r="S93" s="1">
        <f t="shared" si="39"/>
        <v>15.8</v>
      </c>
      <c r="T93" s="5">
        <f>11*S93-R93-Q93-P93-F93</f>
        <v>119.80000000000001</v>
      </c>
      <c r="U93" s="5"/>
      <c r="V93" s="5">
        <f t="shared" si="50"/>
        <v>119.80000000000001</v>
      </c>
      <c r="W93" s="5"/>
      <c r="X93" s="1"/>
      <c r="Y93" s="1">
        <f t="shared" si="40"/>
        <v>11</v>
      </c>
      <c r="Z93" s="1">
        <f t="shared" si="41"/>
        <v>3.4177215189873418</v>
      </c>
      <c r="AA93" s="1">
        <v>8.8000000000000007</v>
      </c>
      <c r="AB93" s="1">
        <v>2.2000000000000002</v>
      </c>
      <c r="AC93" s="1">
        <v>2.4</v>
      </c>
      <c r="AD93" s="1">
        <v>9.4</v>
      </c>
      <c r="AE93" s="1">
        <v>9.4</v>
      </c>
      <c r="AF93" s="1">
        <v>2.4</v>
      </c>
      <c r="AG93" s="1" t="s">
        <v>128</v>
      </c>
      <c r="AH93" s="19">
        <f t="shared" si="42"/>
        <v>0</v>
      </c>
      <c r="AI93" s="19">
        <f t="shared" si="43"/>
        <v>40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134</v>
      </c>
      <c r="B94" s="1" t="s">
        <v>41</v>
      </c>
      <c r="C94" s="1"/>
      <c r="D94" s="1">
        <v>114</v>
      </c>
      <c r="E94" s="1">
        <v>24</v>
      </c>
      <c r="F94" s="1">
        <v>90</v>
      </c>
      <c r="G94" s="1">
        <f>IFERROR(VLOOKUP(A94,[1]TDSheet!$A:$B,2,0),0)</f>
        <v>0</v>
      </c>
      <c r="H94" s="1">
        <f t="shared" si="49"/>
        <v>90</v>
      </c>
      <c r="I94" s="6">
        <v>0.33</v>
      </c>
      <c r="J94" s="1">
        <v>50</v>
      </c>
      <c r="K94" s="1" t="s">
        <v>35</v>
      </c>
      <c r="L94" s="1">
        <v>24</v>
      </c>
      <c r="M94" s="1">
        <f t="shared" si="37"/>
        <v>0</v>
      </c>
      <c r="N94" s="1">
        <f t="shared" si="38"/>
        <v>24</v>
      </c>
      <c r="O94" s="1"/>
      <c r="P94" s="1"/>
      <c r="Q94" s="1"/>
      <c r="R94" s="1">
        <v>0</v>
      </c>
      <c r="S94" s="1">
        <f t="shared" si="39"/>
        <v>4.8</v>
      </c>
      <c r="T94" s="5"/>
      <c r="U94" s="5"/>
      <c r="V94" s="5">
        <f t="shared" si="50"/>
        <v>0</v>
      </c>
      <c r="W94" s="5"/>
      <c r="X94" s="1"/>
      <c r="Y94" s="1">
        <f t="shared" si="40"/>
        <v>18.75</v>
      </c>
      <c r="Z94" s="1">
        <f t="shared" si="41"/>
        <v>18.75</v>
      </c>
      <c r="AA94" s="1">
        <v>2.4</v>
      </c>
      <c r="AB94" s="1">
        <v>0</v>
      </c>
      <c r="AC94" s="1">
        <v>1.2</v>
      </c>
      <c r="AD94" s="1">
        <v>9.6</v>
      </c>
      <c r="AE94" s="1">
        <v>11.2</v>
      </c>
      <c r="AF94" s="1">
        <v>3.6</v>
      </c>
      <c r="AG94" s="1" t="s">
        <v>128</v>
      </c>
      <c r="AH94" s="19">
        <f t="shared" si="42"/>
        <v>0</v>
      </c>
      <c r="AI94" s="19">
        <f t="shared" si="43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9"/>
      <c r="AI95" s="19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9"/>
      <c r="AI96" s="19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9"/>
      <c r="AI97" s="19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9"/>
      <c r="AI98" s="19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1"/>
      <c r="H99" s="1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9"/>
      <c r="AI99" s="19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1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9"/>
      <c r="AI100" s="19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1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9"/>
      <c r="AI101" s="19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1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9"/>
      <c r="AI102" s="19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1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9"/>
      <c r="AI103" s="19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1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9"/>
      <c r="AI104" s="19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1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9"/>
      <c r="AI105" s="19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1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9"/>
      <c r="AI106" s="19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1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9"/>
      <c r="AI107" s="19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1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9"/>
      <c r="AI108" s="19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1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9"/>
      <c r="AI109" s="19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1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9"/>
      <c r="AI110" s="19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1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9"/>
      <c r="AI111" s="19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1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9"/>
      <c r="AI112" s="19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9"/>
      <c r="AI113" s="19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9"/>
      <c r="AI114" s="19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9"/>
      <c r="AI115" s="19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9"/>
      <c r="AI116" s="19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9"/>
      <c r="AI117" s="19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9"/>
      <c r="AI118" s="19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9"/>
      <c r="AI119" s="19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9"/>
      <c r="AI120" s="19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9"/>
      <c r="AI121" s="19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9"/>
      <c r="AI122" s="19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9"/>
      <c r="AI123" s="19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9"/>
      <c r="AI124" s="19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9"/>
      <c r="AI125" s="19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9"/>
      <c r="AI126" s="19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9"/>
      <c r="AI127" s="19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9"/>
      <c r="AI128" s="19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9"/>
      <c r="AI129" s="19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9"/>
      <c r="AI130" s="19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9"/>
      <c r="AI131" s="19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9"/>
      <c r="AI132" s="19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9"/>
      <c r="AI133" s="19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9"/>
      <c r="AI134" s="19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9"/>
      <c r="AI135" s="19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9"/>
      <c r="AI136" s="19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9"/>
      <c r="AI137" s="19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9"/>
      <c r="AI138" s="19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9"/>
      <c r="AI139" s="19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9"/>
      <c r="AI140" s="19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9"/>
      <c r="AI141" s="19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9"/>
      <c r="AI142" s="19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9"/>
      <c r="AI143" s="19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9"/>
      <c r="AI144" s="19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9"/>
      <c r="AI145" s="19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9"/>
      <c r="AI146" s="19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9"/>
      <c r="AI147" s="19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9"/>
      <c r="AI148" s="19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9"/>
      <c r="AI149" s="19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9"/>
      <c r="AI150" s="19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9"/>
      <c r="AI151" s="19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9"/>
      <c r="AI152" s="19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9"/>
      <c r="AI153" s="19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9"/>
      <c r="AI154" s="19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9"/>
      <c r="AI155" s="19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9"/>
      <c r="AI156" s="19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9"/>
      <c r="AI157" s="19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9"/>
      <c r="AI158" s="19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9"/>
      <c r="AI159" s="19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9"/>
      <c r="AI160" s="19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9"/>
      <c r="AI161" s="19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9"/>
      <c r="AI162" s="19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9"/>
      <c r="AI163" s="19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9"/>
      <c r="AI164" s="19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9"/>
      <c r="AI165" s="19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9"/>
      <c r="AI166" s="19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9"/>
      <c r="AI167" s="19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9"/>
      <c r="AI168" s="19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9"/>
      <c r="AI169" s="19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9"/>
      <c r="AI170" s="19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9"/>
      <c r="AI171" s="19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9"/>
      <c r="AI172" s="19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9"/>
      <c r="AI173" s="19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9"/>
      <c r="AI174" s="19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9"/>
      <c r="AI175" s="19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9"/>
      <c r="AI176" s="19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9"/>
      <c r="AI177" s="19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9"/>
      <c r="AI178" s="19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9"/>
      <c r="AI179" s="19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9"/>
      <c r="AI180" s="19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9"/>
      <c r="AI181" s="19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9"/>
      <c r="AI182" s="19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9"/>
      <c r="AI183" s="19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9"/>
      <c r="AI184" s="19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9"/>
      <c r="AI185" s="19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9"/>
      <c r="AI186" s="19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9"/>
      <c r="AI187" s="19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9"/>
      <c r="AI188" s="19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9"/>
      <c r="AI189" s="19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9"/>
      <c r="AI190" s="19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9"/>
      <c r="AI191" s="19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9"/>
      <c r="AI192" s="19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9"/>
      <c r="AI193" s="19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9"/>
      <c r="AI194" s="19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9"/>
      <c r="AI195" s="19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9"/>
      <c r="AI196" s="19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9"/>
      <c r="AI197" s="19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9"/>
      <c r="AI198" s="19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9"/>
      <c r="AI199" s="19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9"/>
      <c r="AI200" s="19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9"/>
      <c r="AI201" s="19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9"/>
      <c r="AI202" s="19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9"/>
      <c r="AI203" s="19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9"/>
      <c r="AI204" s="19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9"/>
      <c r="AI205" s="19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9"/>
      <c r="AI206" s="19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9"/>
      <c r="AI207" s="19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9"/>
      <c r="AI208" s="19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9"/>
      <c r="AI209" s="19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9"/>
      <c r="AI210" s="19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9"/>
      <c r="AI211" s="19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9"/>
      <c r="AI212" s="19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9"/>
      <c r="AI213" s="19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9"/>
      <c r="AI214" s="19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9"/>
      <c r="AI215" s="19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9"/>
      <c r="AI216" s="19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9"/>
      <c r="AI217" s="19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9"/>
      <c r="AI218" s="19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9"/>
      <c r="AI219" s="19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9"/>
      <c r="AI220" s="19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9"/>
      <c r="AI221" s="19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9"/>
      <c r="AI222" s="19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9"/>
      <c r="AI223" s="19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9"/>
      <c r="AI224" s="19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9"/>
      <c r="AI225" s="19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9"/>
      <c r="AI226" s="19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9"/>
      <c r="AI227" s="19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9"/>
      <c r="AI228" s="19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9"/>
      <c r="AI229" s="19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9"/>
      <c r="AI230" s="19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9"/>
      <c r="AI231" s="19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9"/>
      <c r="AI232" s="19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9"/>
      <c r="AI233" s="19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9"/>
      <c r="AI234" s="19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9"/>
      <c r="AI235" s="19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9"/>
      <c r="AI236" s="19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9"/>
      <c r="AI237" s="19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9"/>
      <c r="AI238" s="19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9"/>
      <c r="AI239" s="19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9"/>
      <c r="AI240" s="19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9"/>
      <c r="AI241" s="19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9"/>
      <c r="AI242" s="19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9"/>
      <c r="AI243" s="19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9"/>
      <c r="AI244" s="19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9"/>
      <c r="AI245" s="19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9"/>
      <c r="AI246" s="19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9"/>
      <c r="AI247" s="19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9"/>
      <c r="AI248" s="19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9"/>
      <c r="AI249" s="19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9"/>
      <c r="AI250" s="19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9"/>
      <c r="AI251" s="19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9"/>
      <c r="AI252" s="19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9"/>
      <c r="AI253" s="19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9"/>
      <c r="AI254" s="19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9"/>
      <c r="AI255" s="19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9"/>
      <c r="AI256" s="19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9"/>
      <c r="AI257" s="19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9"/>
      <c r="AI258" s="19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9"/>
      <c r="AI259" s="19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9"/>
      <c r="AI260" s="19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9"/>
      <c r="AI261" s="19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9"/>
      <c r="AI262" s="19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9"/>
      <c r="AI263" s="19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9"/>
      <c r="AI264" s="19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9"/>
      <c r="AI265" s="19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9"/>
      <c r="AI266" s="19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9"/>
      <c r="AI267" s="19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9"/>
      <c r="AI268" s="19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9"/>
      <c r="AI269" s="19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9"/>
      <c r="AI270" s="19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9"/>
      <c r="AI271" s="19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9"/>
      <c r="AI272" s="19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9"/>
      <c r="AI273" s="19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9"/>
      <c r="AI274" s="19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9"/>
      <c r="AI275" s="19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9"/>
      <c r="AI276" s="19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9"/>
      <c r="AI277" s="19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9"/>
      <c r="AI278" s="19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9"/>
      <c r="AI279" s="19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9"/>
      <c r="AI280" s="19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9"/>
      <c r="AI281" s="19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9"/>
      <c r="AI282" s="19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9"/>
      <c r="AI283" s="19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9"/>
      <c r="AI284" s="19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9"/>
      <c r="AI285" s="19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9"/>
      <c r="AI286" s="19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9"/>
      <c r="AI287" s="19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9"/>
      <c r="AI288" s="19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9"/>
      <c r="AI289" s="19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9"/>
      <c r="AI290" s="19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9"/>
      <c r="AI291" s="19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9"/>
      <c r="AI292" s="19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9"/>
      <c r="AI293" s="19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9"/>
      <c r="AI294" s="19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9"/>
      <c r="AI295" s="19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9"/>
      <c r="AI296" s="19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9"/>
      <c r="AI297" s="19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9"/>
      <c r="AI298" s="19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9"/>
      <c r="AI299" s="19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9"/>
      <c r="AI300" s="19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9"/>
      <c r="AI301" s="19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9"/>
      <c r="AI302" s="19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9"/>
      <c r="AI303" s="19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9"/>
      <c r="AI304" s="19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9"/>
      <c r="AI305" s="19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9"/>
      <c r="AI306" s="19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9"/>
      <c r="AI307" s="19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9"/>
      <c r="AI308" s="19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9"/>
      <c r="AI309" s="19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9"/>
      <c r="AI310" s="19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9"/>
      <c r="AI311" s="19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9"/>
      <c r="AI312" s="19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9"/>
      <c r="AI313" s="19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9"/>
      <c r="AI314" s="19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9"/>
      <c r="AI315" s="19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9"/>
      <c r="AI316" s="19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9"/>
      <c r="AI317" s="19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9"/>
      <c r="AI318" s="19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9"/>
      <c r="AI319" s="19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9"/>
      <c r="AI320" s="19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9"/>
      <c r="AI321" s="19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9"/>
      <c r="AI322" s="19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9"/>
      <c r="AI323" s="19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9"/>
      <c r="AI324" s="19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9"/>
      <c r="AI325" s="19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9"/>
      <c r="AI326" s="19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9"/>
      <c r="AI327" s="19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9"/>
      <c r="AI328" s="19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9"/>
      <c r="AI329" s="19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9"/>
      <c r="AI330" s="19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9"/>
      <c r="AI331" s="19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9"/>
      <c r="AI332" s="19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9"/>
      <c r="AI333" s="19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9"/>
      <c r="AI334" s="19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9"/>
      <c r="AI335" s="19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9"/>
      <c r="AI336" s="19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9"/>
      <c r="AI337" s="19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9"/>
      <c r="AI338" s="19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9"/>
      <c r="AI339" s="19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9"/>
      <c r="AI340" s="19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9"/>
      <c r="AI341" s="19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9"/>
      <c r="AI342" s="19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9"/>
      <c r="AI343" s="19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9"/>
      <c r="AI344" s="19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9"/>
      <c r="AI345" s="19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9"/>
      <c r="AI346" s="19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9"/>
      <c r="AI347" s="19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9"/>
      <c r="AI348" s="19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9"/>
      <c r="AI349" s="19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9"/>
      <c r="AI350" s="19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9"/>
      <c r="AI351" s="19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9"/>
      <c r="AI352" s="19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9"/>
      <c r="AI353" s="19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9"/>
      <c r="AI354" s="19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9"/>
      <c r="AI355" s="19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9"/>
      <c r="AI356" s="19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9"/>
      <c r="AI357" s="19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9"/>
      <c r="AI358" s="19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9"/>
      <c r="AI359" s="19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9"/>
      <c r="AI360" s="19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9"/>
      <c r="AI361" s="19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9"/>
      <c r="AI362" s="19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9"/>
      <c r="AI363" s="19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9"/>
      <c r="AI364" s="19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9"/>
      <c r="AI365" s="19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9"/>
      <c r="AI366" s="19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9"/>
      <c r="AI367" s="19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9"/>
      <c r="AI368" s="19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9"/>
      <c r="AI369" s="19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9"/>
      <c r="AI370" s="19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9"/>
      <c r="AI371" s="19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9"/>
      <c r="AI372" s="19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9"/>
      <c r="AI373" s="19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9"/>
      <c r="AI374" s="19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9"/>
      <c r="AI375" s="19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9"/>
      <c r="AI376" s="19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9"/>
      <c r="AI377" s="19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9"/>
      <c r="AI378" s="19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9"/>
      <c r="AI379" s="19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9"/>
      <c r="AI380" s="19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9"/>
      <c r="AI381" s="19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9"/>
      <c r="AI382" s="19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9"/>
      <c r="AI383" s="19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9"/>
      <c r="AI384" s="19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9"/>
      <c r="AI385" s="19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9"/>
      <c r="AI386" s="19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9"/>
      <c r="AI387" s="19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9"/>
      <c r="AI388" s="19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9"/>
      <c r="AI389" s="19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9"/>
      <c r="AI390" s="19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9"/>
      <c r="AI391" s="19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9"/>
      <c r="AI392" s="19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9"/>
      <c r="AI393" s="19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9"/>
      <c r="AI394" s="19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9"/>
      <c r="AI395" s="19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9"/>
      <c r="AI396" s="19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9"/>
      <c r="AI397" s="19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9"/>
      <c r="AI398" s="19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9"/>
      <c r="AI399" s="19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9"/>
      <c r="AI400" s="19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9"/>
      <c r="AI401" s="19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9"/>
      <c r="AI402" s="19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9"/>
      <c r="AI403" s="19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9"/>
      <c r="AI404" s="19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9"/>
      <c r="AI405" s="19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9"/>
      <c r="AI406" s="19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9"/>
      <c r="AI407" s="19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9"/>
      <c r="AI408" s="19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9"/>
      <c r="AI409" s="19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9"/>
      <c r="AI410" s="19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9"/>
      <c r="AI411" s="19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9"/>
      <c r="AI412" s="19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9"/>
      <c r="AI413" s="19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9"/>
      <c r="AI414" s="19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9"/>
      <c r="AI415" s="19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9"/>
      <c r="AI416" s="19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9"/>
      <c r="AI417" s="19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9"/>
      <c r="AI418" s="19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9"/>
      <c r="AI419" s="19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9"/>
      <c r="AI420" s="19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9"/>
      <c r="AI421" s="19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9"/>
      <c r="AI422" s="19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9"/>
      <c r="AI423" s="19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9"/>
      <c r="AI424" s="19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9"/>
      <c r="AI425" s="19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9"/>
      <c r="AI426" s="19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9"/>
      <c r="AI427" s="19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9"/>
      <c r="AI428" s="19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9"/>
      <c r="AI429" s="19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9"/>
      <c r="AI430" s="19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9"/>
      <c r="AI431" s="19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9"/>
      <c r="AI432" s="19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9"/>
      <c r="AI433" s="19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9"/>
      <c r="AI434" s="19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9"/>
      <c r="AI435" s="19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9"/>
      <c r="AI436" s="19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9"/>
      <c r="AI437" s="19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9"/>
      <c r="AI438" s="19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9"/>
      <c r="AI439" s="19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9"/>
      <c r="AI440" s="19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9"/>
      <c r="AI441" s="19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9"/>
      <c r="AI442" s="19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9"/>
      <c r="AI443" s="19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9"/>
      <c r="AI444" s="19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9"/>
      <c r="AI445" s="19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9"/>
      <c r="AI446" s="19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9"/>
      <c r="AI447" s="19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9"/>
      <c r="AI448" s="19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9"/>
      <c r="AI449" s="19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9"/>
      <c r="AI450" s="19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9"/>
      <c r="AI451" s="19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9"/>
      <c r="AI452" s="19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9"/>
      <c r="AI453" s="19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9"/>
      <c r="AI454" s="19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9"/>
      <c r="AI455" s="19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9"/>
      <c r="AI456" s="19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9"/>
      <c r="AI457" s="19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9"/>
      <c r="AI458" s="19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9"/>
      <c r="AI459" s="19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9"/>
      <c r="AI460" s="19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9"/>
      <c r="AI461" s="19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9"/>
      <c r="AI462" s="19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9"/>
      <c r="AI463" s="19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9"/>
      <c r="AI464" s="19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9"/>
      <c r="AI465" s="19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9"/>
      <c r="AI466" s="19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9"/>
      <c r="AI467" s="19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9"/>
      <c r="AI468" s="19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9"/>
      <c r="AI469" s="19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9"/>
      <c r="AI470" s="19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9"/>
      <c r="AI471" s="19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9"/>
      <c r="AI472" s="19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9"/>
      <c r="AI473" s="19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9"/>
      <c r="AI474" s="19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9"/>
      <c r="AI475" s="19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9"/>
      <c r="AI476" s="19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9"/>
      <c r="AI477" s="19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9"/>
      <c r="AI478" s="19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9"/>
      <c r="AI479" s="19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9"/>
      <c r="AI480" s="19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9"/>
      <c r="AI481" s="19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9"/>
      <c r="AI482" s="19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9"/>
      <c r="AI483" s="19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9"/>
      <c r="AI484" s="19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9"/>
      <c r="AI485" s="19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9"/>
      <c r="AI486" s="19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9"/>
      <c r="AI487" s="19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9"/>
      <c r="AI488" s="19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9"/>
      <c r="AI489" s="19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9"/>
      <c r="AI490" s="19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9"/>
      <c r="AI491" s="19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1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9"/>
      <c r="AI492" s="19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1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9"/>
      <c r="AI493" s="19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1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9"/>
      <c r="AI494" s="19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1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9"/>
      <c r="AI495" s="19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1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9"/>
      <c r="AI496" s="19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1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9"/>
      <c r="AI497" s="19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1"/>
      <c r="H498" s="1"/>
      <c r="I498" s="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9"/>
      <c r="AI498" s="19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1"/>
      <c r="H499" s="1"/>
      <c r="I499" s="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9"/>
      <c r="AI499" s="19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1"/>
      <c r="H500" s="1"/>
      <c r="I500" s="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9"/>
      <c r="AI500" s="19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H94" xr:uid="{6AB27E99-CEB8-4A71-BD1B-296131808D5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2024-12-12T12:39:18Z</dcterms:created>
  <dcterms:modified xsi:type="dcterms:W3CDTF">2024-12-13T09:10:08Z</dcterms:modified>
</cp:coreProperties>
</file>