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B4B357-B199-4794-991B-D73A80E897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3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3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F9" i="1"/>
  <c r="J9" i="1"/>
  <c r="Y54" i="1"/>
  <c r="Y667" i="1" s="1"/>
  <c r="Y73" i="1"/>
  <c r="Y172" i="1"/>
  <c r="Y207" i="1"/>
  <c r="Y247" i="1"/>
  <c r="K673" i="1"/>
  <c r="Y259" i="1"/>
  <c r="BP250" i="1"/>
  <c r="BN250" i="1"/>
  <c r="Y664" i="1" s="1"/>
  <c r="Z250" i="1"/>
  <c r="BP254" i="1"/>
  <c r="Y665" i="1" s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Y505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438" i="1"/>
  <c r="Z401" i="1"/>
  <c r="Z311" i="1"/>
  <c r="X666" i="1"/>
  <c r="Z636" i="1"/>
  <c r="Z649" i="1"/>
  <c r="Z615" i="1"/>
  <c r="Z585" i="1"/>
  <c r="Z573" i="1"/>
  <c r="Z529" i="1"/>
  <c r="Z467" i="1"/>
  <c r="Z381" i="1"/>
  <c r="Z258" i="1"/>
  <c r="Z428" i="1"/>
  <c r="Z395" i="1"/>
  <c r="Z97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<sst xmlns="http://schemas.openxmlformats.org/spreadsheetml/2006/main" count="3138" uniqueCount="1080">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</sst>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2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68</v>
      </c>
      <c r="Y71" s="778">
        <f t="shared" si="11"/>
        <v>72</v>
      </c>
      <c r="Z71" s="36">
        <f>IFERROR(IF(Y71=0,"",ROUNDUP(Y71/H71,0)*0.00902),"")</f>
        <v>0.14432</v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71.173333333333332</v>
      </c>
      <c r="BN71" s="64">
        <f t="shared" si="13"/>
        <v>75.36</v>
      </c>
      <c r="BO71" s="64">
        <f t="shared" si="14"/>
        <v>0.11447811447811448</v>
      </c>
      <c r="BP71" s="64">
        <f t="shared" si="15"/>
        <v>0.12121212121212122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15.111111111111111</v>
      </c>
      <c r="Y72" s="779">
        <f>IFERROR(Y63/H63,"0")+IFERROR(Y64/H64,"0")+IFERROR(Y65/H65,"0")+IFERROR(Y66/H66,"0")+IFERROR(Y67/H67,"0")+IFERROR(Y68/H68,"0")+IFERROR(Y69/H69,"0")+IFERROR(Y70/H70,"0")+IFERROR(Y71/H71,"0")</f>
        <v>16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0.14432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68</v>
      </c>
      <c r="Y73" s="779">
        <f>IFERROR(SUM(Y63:Y71),"0")</f>
        <v>72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100</v>
      </c>
      <c r="Y75" s="77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9.2592592592592595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100</v>
      </c>
      <c r="Y80" s="779">
        <f>IFERROR(SUM(Y75:Y78),"0")</f>
        <v>108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150</v>
      </c>
      <c r="Y384" s="778">
        <f>IFERROR(IF(X384="",0,CEILING((X384/$H384),1)*$H384),"")</f>
        <v>151.20000000000002</v>
      </c>
      <c r="Z384" s="36">
        <f>IFERROR(IF(Y384=0,"",ROUNDUP(Y384/H384,0)*0.02175),"")</f>
        <v>0.39149999999999996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160.07142857142858</v>
      </c>
      <c r="BN384" s="64">
        <f>IFERROR(Y384*I384/H384,"0")</f>
        <v>161.35200000000003</v>
      </c>
      <c r="BO384" s="64">
        <f>IFERROR(1/J384*(X384/H384),"0")</f>
        <v>0.31887755102040816</v>
      </c>
      <c r="BP384" s="64">
        <f>IFERROR(1/J384*(Y384/H384),"0")</f>
        <v>0.3214285714285714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17.857142857142858</v>
      </c>
      <c r="Y388" s="779">
        <f>IFERROR(Y384/H384,"0")+IFERROR(Y385/H385,"0")+IFERROR(Y386/H386,"0")+IFERROR(Y387/H387,"0")</f>
        <v>18</v>
      </c>
      <c r="Z388" s="779">
        <f>IFERROR(IF(Z384="",0,Z384),"0")+IFERROR(IF(Z385="",0,Z385),"0")+IFERROR(IF(Z386="",0,Z386),"0")+IFERROR(IF(Z387="",0,Z387),"0")</f>
        <v>0.39149999999999996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150</v>
      </c>
      <c r="Y389" s="779">
        <f>IFERROR(SUM(Y384:Y387),"0")</f>
        <v>151.20000000000002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2000</v>
      </c>
      <c r="Y418" s="778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133.33333333333334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134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2.9144999999999999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2000</v>
      </c>
      <c r="Y429" s="779">
        <f>IFERROR(SUM(Y417:Y427),"0")</f>
        <v>2010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2000</v>
      </c>
      <c r="Y431" s="778">
        <f>IFERROR(IF(X431="",0,CEILING((X431/$H431),1)*$H431),"")</f>
        <v>2010</v>
      </c>
      <c r="Z431" s="36">
        <f>IFERROR(IF(Y431=0,"",ROUNDUP(Y431/H431,0)*0.02175),"")</f>
        <v>2.9144999999999999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2064</v>
      </c>
      <c r="BN431" s="64">
        <f>IFERROR(Y431*I431/H431,"0")</f>
        <v>2074.3200000000002</v>
      </c>
      <c r="BO431" s="64">
        <f>IFERROR(1/J431*(X431/H431),"0")</f>
        <v>2.7777777777777777</v>
      </c>
      <c r="BP431" s="64">
        <f>IFERROR(1/J431*(Y431/H431),"0")</f>
        <v>2.7916666666666665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2000</v>
      </c>
      <c r="Y434" s="779">
        <f>IFERROR(SUM(Y431:Y432),"0")</f>
        <v>2010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150</v>
      </c>
      <c r="Y457" s="778">
        <f>IFERROR(IF(X457="",0,CEILING((X457/$H457),1)*$H457),"")</f>
        <v>153.29999999999998</v>
      </c>
      <c r="Z457" s="36">
        <f>IFERROR(IF(Y457=0,"",ROUNDUP(Y457/H457,0)*0.00753),"")</f>
        <v>0.26355000000000001</v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158.9041095890411</v>
      </c>
      <c r="BN457" s="64">
        <f>IFERROR(Y457*I457/H457,"0")</f>
        <v>162.39999999999998</v>
      </c>
      <c r="BO457" s="64">
        <f>IFERROR(1/J457*(X457/H457),"0")</f>
        <v>0.2195293291183702</v>
      </c>
      <c r="BP457" s="64">
        <f>IFERROR(1/J457*(Y457/H457),"0")</f>
        <v>0.22435897435897434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34.246575342465754</v>
      </c>
      <c r="Y459" s="779">
        <f>IFERROR(Y457/H457,"0")+IFERROR(Y458/H458,"0")</f>
        <v>35</v>
      </c>
      <c r="Z459" s="779">
        <f>IFERROR(IF(Z457="",0,Z457),"0")+IFERROR(IF(Z458="",0,Z458),"0")</f>
        <v>0.26355000000000001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150</v>
      </c>
      <c r="Y460" s="779">
        <f>IFERROR(SUM(Y457:Y458),"0")</f>
        <v>153.29999999999998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350</v>
      </c>
      <c r="Y559" s="778">
        <f t="shared" si="109"/>
        <v>353.76</v>
      </c>
      <c r="Z559" s="36">
        <f t="shared" si="114"/>
        <v>0.80132000000000003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373.86363636363637</v>
      </c>
      <c r="BN559" s="64">
        <f t="shared" si="111"/>
        <v>377.87999999999994</v>
      </c>
      <c r="BO559" s="64">
        <f t="shared" si="112"/>
        <v>0.63738344988344986</v>
      </c>
      <c r="BP559" s="64">
        <f t="shared" si="113"/>
        <v>0.64423076923076927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66.287878787878782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0.80132000000000003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350</v>
      </c>
      <c r="Y568" s="779">
        <f>IFERROR(SUM(Y555:Y566),"0")</f>
        <v>353.76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200</v>
      </c>
      <c r="Y570" s="778">
        <f>IFERROR(IF(X570="",0,CEILING((X570/$H570),1)*$H570),"")</f>
        <v>200.64000000000001</v>
      </c>
      <c r="Z570" s="36">
        <f>IFERROR(IF(Y570=0,"",ROUNDUP(Y570/H570,0)*0.01196),"")</f>
        <v>0.45448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213.63636363636363</v>
      </c>
      <c r="BN570" s="64">
        <f>IFERROR(Y570*I570/H570,"0")</f>
        <v>214.32</v>
      </c>
      <c r="BO570" s="64">
        <f>IFERROR(1/J570*(X570/H570),"0")</f>
        <v>0.36421911421911418</v>
      </c>
      <c r="BP570" s="64">
        <f>IFERROR(1/J570*(Y570/H570),"0")</f>
        <v>0.36538461538461542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37.878787878787875</v>
      </c>
      <c r="Y573" s="779">
        <f>IFERROR(Y570/H570,"0")+IFERROR(Y571/H571,"0")+IFERROR(Y572/H572,"0")</f>
        <v>38</v>
      </c>
      <c r="Z573" s="779">
        <f>IFERROR(IF(Z570="",0,Z570),"0")+IFERROR(IF(Z571="",0,Z571),"0")+IFERROR(IF(Z572="",0,Z572),"0")</f>
        <v>0.45448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200</v>
      </c>
      <c r="Y574" s="779">
        <f>IFERROR(SUM(Y570:Y572),"0")</f>
        <v>200.64000000000001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150</v>
      </c>
      <c r="Y576" s="778">
        <f t="shared" ref="Y576:Y584" si="115">IFERROR(IF(X576="",0,CEILING((X576/$H576),1)*$H576),"")</f>
        <v>153.12</v>
      </c>
      <c r="Z576" s="36">
        <f>IFERROR(IF(Y576=0,"",ROUNDUP(Y576/H576,0)*0.01196),"")</f>
        <v>0.34683999999999998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160.22727272727272</v>
      </c>
      <c r="BN576" s="64">
        <f t="shared" ref="BN576:BN584" si="117">IFERROR(Y576*I576/H576,"0")</f>
        <v>163.56</v>
      </c>
      <c r="BO576" s="64">
        <f t="shared" ref="BO576:BO584" si="118">IFERROR(1/J576*(X576/H576),"0")</f>
        <v>0.27316433566433568</v>
      </c>
      <c r="BP576" s="64">
        <f t="shared" ref="BP576:BP584" si="119">IFERROR(1/J576*(Y576/H576),"0")</f>
        <v>0.27884615384615385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250</v>
      </c>
      <c r="Y577" s="778">
        <f t="shared" si="115"/>
        <v>253.44</v>
      </c>
      <c r="Z577" s="36">
        <f>IFERROR(IF(Y577=0,"",ROUNDUP(Y577/H577,0)*0.01196),"")</f>
        <v>0.57408000000000003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267.04545454545456</v>
      </c>
      <c r="BN577" s="64">
        <f t="shared" si="117"/>
        <v>270.71999999999997</v>
      </c>
      <c r="BO577" s="64">
        <f t="shared" si="118"/>
        <v>0.45527389277389274</v>
      </c>
      <c r="BP577" s="64">
        <f t="shared" si="119"/>
        <v>0.46153846153846156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350</v>
      </c>
      <c r="Y578" s="778">
        <f t="shared" si="115"/>
        <v>353.76</v>
      </c>
      <c r="Z578" s="36">
        <f>IFERROR(IF(Y578=0,"",ROUNDUP(Y578/H578,0)*0.01196),"")</f>
        <v>0.80132000000000003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373.86363636363637</v>
      </c>
      <c r="BN578" s="64">
        <f t="shared" si="117"/>
        <v>377.87999999999994</v>
      </c>
      <c r="BO578" s="64">
        <f t="shared" si="118"/>
        <v>0.63738344988344986</v>
      </c>
      <c r="BP578" s="64">
        <f t="shared" si="119"/>
        <v>0.64423076923076927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142.04545454545453</v>
      </c>
      <c r="Y585" s="779">
        <f>IFERROR(Y576/H576,"0")+IFERROR(Y577/H577,"0")+IFERROR(Y578/H578,"0")+IFERROR(Y579/H579,"0")+IFERROR(Y580/H580,"0")+IFERROR(Y581/H581,"0")+IFERROR(Y582/H582,"0")+IFERROR(Y583/H583,"0")+IFERROR(Y584/H584,"0")</f>
        <v>144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1.72224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750</v>
      </c>
      <c r="Y586" s="779">
        <f>IFERROR(SUM(Y576:Y584),"0")</f>
        <v>760.31999999999994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5768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5819.22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6011.2296795746115</v>
      </c>
      <c r="Y664" s="779">
        <f>IFERROR(SUM(BN22:BN660),"0")</f>
        <v>6064.9120000000003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6236.2296795746115</v>
      </c>
      <c r="Y666" s="779">
        <f>GrossWeightTotalR+PalletQtyTotalR*25</f>
        <v>6289.9120000000003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589.35287644876689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596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9.8239099999999997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151.20000000000002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4020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153.29999999999998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1314.72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