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AC181FD-1230-483B-89FF-4CFE902D4C0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Z594" i="1" s="1"/>
  <c r="P594" i="1"/>
  <c r="X592" i="1"/>
  <c r="X591" i="1"/>
  <c r="BO590" i="1"/>
  <c r="BM590" i="1"/>
  <c r="Y590" i="1"/>
  <c r="P590" i="1"/>
  <c r="BO589" i="1"/>
  <c r="BM589" i="1"/>
  <c r="Y589" i="1"/>
  <c r="BP589" i="1" s="1"/>
  <c r="P589" i="1"/>
  <c r="BO588" i="1"/>
  <c r="BM588" i="1"/>
  <c r="Y588" i="1"/>
  <c r="P588" i="1"/>
  <c r="X586" i="1"/>
  <c r="X585" i="1"/>
  <c r="BO584" i="1"/>
  <c r="BM584" i="1"/>
  <c r="Y584" i="1"/>
  <c r="BP584" i="1" s="1"/>
  <c r="P584" i="1"/>
  <c r="BO583" i="1"/>
  <c r="BM583" i="1"/>
  <c r="Y583" i="1"/>
  <c r="BP583" i="1" s="1"/>
  <c r="P583" i="1"/>
  <c r="BO582" i="1"/>
  <c r="BM582" i="1"/>
  <c r="Y582" i="1"/>
  <c r="P582" i="1"/>
  <c r="BO581" i="1"/>
  <c r="BM581" i="1"/>
  <c r="Y581" i="1"/>
  <c r="BP581" i="1" s="1"/>
  <c r="P581" i="1"/>
  <c r="BO580" i="1"/>
  <c r="BM580" i="1"/>
  <c r="Y580" i="1"/>
  <c r="P580" i="1"/>
  <c r="BO579" i="1"/>
  <c r="BM579" i="1"/>
  <c r="Y579" i="1"/>
  <c r="BP579" i="1" s="1"/>
  <c r="P579" i="1"/>
  <c r="BO578" i="1"/>
  <c r="BM578" i="1"/>
  <c r="Y578" i="1"/>
  <c r="P578" i="1"/>
  <c r="BO577" i="1"/>
  <c r="BM577" i="1"/>
  <c r="Y577" i="1"/>
  <c r="BP577" i="1" s="1"/>
  <c r="P577" i="1"/>
  <c r="BO576" i="1"/>
  <c r="BM576" i="1"/>
  <c r="Y576" i="1"/>
  <c r="BP576" i="1" s="1"/>
  <c r="P576" i="1"/>
  <c r="X574" i="1"/>
  <c r="X573" i="1"/>
  <c r="BO572" i="1"/>
  <c r="BM572" i="1"/>
  <c r="Y572" i="1"/>
  <c r="P572" i="1"/>
  <c r="BO571" i="1"/>
  <c r="BM571" i="1"/>
  <c r="Y571" i="1"/>
  <c r="BP571" i="1" s="1"/>
  <c r="P571" i="1"/>
  <c r="BO570" i="1"/>
  <c r="BM570" i="1"/>
  <c r="Y570" i="1"/>
  <c r="P570" i="1"/>
  <c r="X568" i="1"/>
  <c r="X567" i="1"/>
  <c r="BO566" i="1"/>
  <c r="BM566" i="1"/>
  <c r="Y566" i="1"/>
  <c r="P566" i="1"/>
  <c r="BO565" i="1"/>
  <c r="BM565" i="1"/>
  <c r="Y565" i="1"/>
  <c r="BP565" i="1" s="1"/>
  <c r="P565" i="1"/>
  <c r="BO564" i="1"/>
  <c r="BM564" i="1"/>
  <c r="Y564" i="1"/>
  <c r="BP564" i="1" s="1"/>
  <c r="P564" i="1"/>
  <c r="BO563" i="1"/>
  <c r="BM563" i="1"/>
  <c r="Y563" i="1"/>
  <c r="BP563" i="1" s="1"/>
  <c r="P563" i="1"/>
  <c r="BO562" i="1"/>
  <c r="BM562" i="1"/>
  <c r="Y562" i="1"/>
  <c r="P562" i="1"/>
  <c r="BO561" i="1"/>
  <c r="BM561" i="1"/>
  <c r="Y561" i="1"/>
  <c r="BP561" i="1" s="1"/>
  <c r="P561" i="1"/>
  <c r="BO560" i="1"/>
  <c r="BM560" i="1"/>
  <c r="Y560" i="1"/>
  <c r="P560" i="1"/>
  <c r="BO559" i="1"/>
  <c r="BM559" i="1"/>
  <c r="Y559" i="1"/>
  <c r="BP559" i="1" s="1"/>
  <c r="P559" i="1"/>
  <c r="BO558" i="1"/>
  <c r="BM558" i="1"/>
  <c r="Y558" i="1"/>
  <c r="P558" i="1"/>
  <c r="BO557" i="1"/>
  <c r="BM557" i="1"/>
  <c r="Y557" i="1"/>
  <c r="BP557" i="1" s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O545" i="1"/>
  <c r="BM545" i="1"/>
  <c r="Y545" i="1"/>
  <c r="P545" i="1"/>
  <c r="BO544" i="1"/>
  <c r="BM544" i="1"/>
  <c r="Y544" i="1"/>
  <c r="BP544" i="1" s="1"/>
  <c r="P544" i="1"/>
  <c r="BO543" i="1"/>
  <c r="BM543" i="1"/>
  <c r="Y543" i="1"/>
  <c r="P543" i="1"/>
  <c r="BO542" i="1"/>
  <c r="BM542" i="1"/>
  <c r="Y542" i="1"/>
  <c r="P542" i="1"/>
  <c r="X539" i="1"/>
  <c r="X538" i="1"/>
  <c r="BO537" i="1"/>
  <c r="BM537" i="1"/>
  <c r="Y537" i="1"/>
  <c r="Y538" i="1" s="1"/>
  <c r="P537" i="1"/>
  <c r="X535" i="1"/>
  <c r="X534" i="1"/>
  <c r="BO533" i="1"/>
  <c r="BM533" i="1"/>
  <c r="Y533" i="1"/>
  <c r="Y534" i="1" s="1"/>
  <c r="P533" i="1"/>
  <c r="X531" i="1"/>
  <c r="X530" i="1"/>
  <c r="BO529" i="1"/>
  <c r="BM529" i="1"/>
  <c r="Y529" i="1"/>
  <c r="BP529" i="1" s="1"/>
  <c r="P529" i="1"/>
  <c r="BO528" i="1"/>
  <c r="BM528" i="1"/>
  <c r="Y528" i="1"/>
  <c r="P528" i="1"/>
  <c r="BO527" i="1"/>
  <c r="BM527" i="1"/>
  <c r="Y527" i="1"/>
  <c r="BP527" i="1" s="1"/>
  <c r="P527" i="1"/>
  <c r="BO526" i="1"/>
  <c r="BM526" i="1"/>
  <c r="Y526" i="1"/>
  <c r="BP526" i="1" s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BP516" i="1" s="1"/>
  <c r="P516" i="1"/>
  <c r="BO515" i="1"/>
  <c r="BM515" i="1"/>
  <c r="Y515" i="1"/>
  <c r="P515" i="1"/>
  <c r="X513" i="1"/>
  <c r="X512" i="1"/>
  <c r="BO511" i="1"/>
  <c r="BM511" i="1"/>
  <c r="Y511" i="1"/>
  <c r="P511" i="1"/>
  <c r="BO510" i="1"/>
  <c r="BM510" i="1"/>
  <c r="Y510" i="1"/>
  <c r="Y513" i="1" s="1"/>
  <c r="P510" i="1"/>
  <c r="X508" i="1"/>
  <c r="X507" i="1"/>
  <c r="BO506" i="1"/>
  <c r="BM506" i="1"/>
  <c r="Y506" i="1"/>
  <c r="BP506" i="1" s="1"/>
  <c r="P506" i="1"/>
  <c r="BO505" i="1"/>
  <c r="BM505" i="1"/>
  <c r="Y505" i="1"/>
  <c r="P505" i="1"/>
  <c r="BO504" i="1"/>
  <c r="BM504" i="1"/>
  <c r="Y504" i="1"/>
  <c r="BP504" i="1" s="1"/>
  <c r="P504" i="1"/>
  <c r="BO503" i="1"/>
  <c r="BM503" i="1"/>
  <c r="Y503" i="1"/>
  <c r="BP503" i="1" s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O495" i="1"/>
  <c r="BM495" i="1"/>
  <c r="Y495" i="1"/>
  <c r="BP495" i="1" s="1"/>
  <c r="P495" i="1"/>
  <c r="BO494" i="1"/>
  <c r="BM494" i="1"/>
  <c r="Y494" i="1"/>
  <c r="BP494" i="1" s="1"/>
  <c r="P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O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O474" i="1"/>
  <c r="BM474" i="1"/>
  <c r="Y474" i="1"/>
  <c r="P474" i="1"/>
  <c r="BO473" i="1"/>
  <c r="BM473" i="1"/>
  <c r="Y473" i="1"/>
  <c r="BP473" i="1" s="1"/>
  <c r="P473" i="1"/>
  <c r="BO472" i="1"/>
  <c r="BM472" i="1"/>
  <c r="Y472" i="1"/>
  <c r="P472" i="1"/>
  <c r="BO471" i="1"/>
  <c r="BM471" i="1"/>
  <c r="Y471" i="1"/>
  <c r="BP471" i="1" s="1"/>
  <c r="BO470" i="1"/>
  <c r="BM470" i="1"/>
  <c r="Y470" i="1"/>
  <c r="BP470" i="1" s="1"/>
  <c r="P470" i="1"/>
  <c r="BO469" i="1"/>
  <c r="BM469" i="1"/>
  <c r="Y469" i="1"/>
  <c r="BO468" i="1"/>
  <c r="BM468" i="1"/>
  <c r="Y468" i="1"/>
  <c r="P468" i="1"/>
  <c r="X466" i="1"/>
  <c r="X465" i="1"/>
  <c r="BO464" i="1"/>
  <c r="BM464" i="1"/>
  <c r="Y464" i="1"/>
  <c r="P464" i="1"/>
  <c r="BO463" i="1"/>
  <c r="BM463" i="1"/>
  <c r="Y463" i="1"/>
  <c r="Y466" i="1" s="1"/>
  <c r="P463" i="1"/>
  <c r="X461" i="1"/>
  <c r="X460" i="1"/>
  <c r="BO459" i="1"/>
  <c r="BM459" i="1"/>
  <c r="Y459" i="1"/>
  <c r="BP459" i="1" s="1"/>
  <c r="P459" i="1"/>
  <c r="BO458" i="1"/>
  <c r="BM458" i="1"/>
  <c r="Y458" i="1"/>
  <c r="BP458" i="1" s="1"/>
  <c r="P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X449" i="1"/>
  <c r="X448" i="1"/>
  <c r="BO447" i="1"/>
  <c r="BM447" i="1"/>
  <c r="Y447" i="1"/>
  <c r="BP447" i="1" s="1"/>
  <c r="BO446" i="1"/>
  <c r="BM446" i="1"/>
  <c r="Y446" i="1"/>
  <c r="BP446" i="1" s="1"/>
  <c r="P446" i="1"/>
  <c r="BO445" i="1"/>
  <c r="BM445" i="1"/>
  <c r="Y445" i="1"/>
  <c r="Y448" i="1" s="1"/>
  <c r="P445" i="1"/>
  <c r="X443" i="1"/>
  <c r="X442" i="1"/>
  <c r="BO441" i="1"/>
  <c r="BM441" i="1"/>
  <c r="Y441" i="1"/>
  <c r="Z441" i="1" s="1"/>
  <c r="BO440" i="1"/>
  <c r="BM440" i="1"/>
  <c r="Y440" i="1"/>
  <c r="P440" i="1"/>
  <c r="BO439" i="1"/>
  <c r="BM439" i="1"/>
  <c r="Y439" i="1"/>
  <c r="BP439" i="1" s="1"/>
  <c r="BO438" i="1"/>
  <c r="BM438" i="1"/>
  <c r="Y438" i="1"/>
  <c r="P438" i="1"/>
  <c r="X436" i="1"/>
  <c r="X435" i="1"/>
  <c r="BO434" i="1"/>
  <c r="BM434" i="1"/>
  <c r="Y434" i="1"/>
  <c r="P434" i="1"/>
  <c r="BO433" i="1"/>
  <c r="BM433" i="1"/>
  <c r="Y433" i="1"/>
  <c r="P433" i="1"/>
  <c r="X431" i="1"/>
  <c r="X430" i="1"/>
  <c r="BO429" i="1"/>
  <c r="BM429" i="1"/>
  <c r="Y429" i="1"/>
  <c r="P429" i="1"/>
  <c r="BO428" i="1"/>
  <c r="BM428" i="1"/>
  <c r="Y428" i="1"/>
  <c r="BP428" i="1" s="1"/>
  <c r="P428" i="1"/>
  <c r="BO427" i="1"/>
  <c r="BM427" i="1"/>
  <c r="Y427" i="1"/>
  <c r="P427" i="1"/>
  <c r="BO426" i="1"/>
  <c r="BM426" i="1"/>
  <c r="Y426" i="1"/>
  <c r="BP426" i="1" s="1"/>
  <c r="P426" i="1"/>
  <c r="BO425" i="1"/>
  <c r="BM425" i="1"/>
  <c r="Y425" i="1"/>
  <c r="BP425" i="1" s="1"/>
  <c r="P425" i="1"/>
  <c r="BO424" i="1"/>
  <c r="BM424" i="1"/>
  <c r="Y424" i="1"/>
  <c r="BP424" i="1" s="1"/>
  <c r="P424" i="1"/>
  <c r="BO423" i="1"/>
  <c r="BM423" i="1"/>
  <c r="Y423" i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BP420" i="1" s="1"/>
  <c r="P420" i="1"/>
  <c r="BO419" i="1"/>
  <c r="BM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O393" i="1"/>
  <c r="BM393" i="1"/>
  <c r="Y393" i="1"/>
  <c r="X391" i="1"/>
  <c r="X390" i="1"/>
  <c r="BO389" i="1"/>
  <c r="BM389" i="1"/>
  <c r="Y389" i="1"/>
  <c r="BP389" i="1" s="1"/>
  <c r="P389" i="1"/>
  <c r="BO388" i="1"/>
  <c r="BM388" i="1"/>
  <c r="Y388" i="1"/>
  <c r="P388" i="1"/>
  <c r="BO387" i="1"/>
  <c r="BM387" i="1"/>
  <c r="Y387" i="1"/>
  <c r="Y391" i="1" s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P381" i="1"/>
  <c r="BO380" i="1"/>
  <c r="BM380" i="1"/>
  <c r="Y380" i="1"/>
  <c r="P380" i="1"/>
  <c r="BO379" i="1"/>
  <c r="BM379" i="1"/>
  <c r="Y379" i="1"/>
  <c r="P379" i="1"/>
  <c r="BO378" i="1"/>
  <c r="BM378" i="1"/>
  <c r="Y378" i="1"/>
  <c r="BP378" i="1" s="1"/>
  <c r="P378" i="1"/>
  <c r="X376" i="1"/>
  <c r="X375" i="1"/>
  <c r="BO374" i="1"/>
  <c r="BM374" i="1"/>
  <c r="Y374" i="1"/>
  <c r="P374" i="1"/>
  <c r="BO373" i="1"/>
  <c r="BM373" i="1"/>
  <c r="Y373" i="1"/>
  <c r="P373" i="1"/>
  <c r="BO372" i="1"/>
  <c r="BM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BO359" i="1"/>
  <c r="BM359" i="1"/>
  <c r="Y359" i="1"/>
  <c r="P359" i="1"/>
  <c r="X356" i="1"/>
  <c r="X355" i="1"/>
  <c r="BO354" i="1"/>
  <c r="BM354" i="1"/>
  <c r="Y354" i="1"/>
  <c r="Y355" i="1" s="1"/>
  <c r="P354" i="1"/>
  <c r="X352" i="1"/>
  <c r="X351" i="1"/>
  <c r="BO350" i="1"/>
  <c r="BM350" i="1"/>
  <c r="Y350" i="1"/>
  <c r="BP350" i="1" s="1"/>
  <c r="P350" i="1"/>
  <c r="BO349" i="1"/>
  <c r="BM349" i="1"/>
  <c r="Y349" i="1"/>
  <c r="P349" i="1"/>
  <c r="X347" i="1"/>
  <c r="X346" i="1"/>
  <c r="BO345" i="1"/>
  <c r="BM345" i="1"/>
  <c r="Y345" i="1"/>
  <c r="P345" i="1"/>
  <c r="X342" i="1"/>
  <c r="X341" i="1"/>
  <c r="BO340" i="1"/>
  <c r="BM340" i="1"/>
  <c r="Y340" i="1"/>
  <c r="P340" i="1"/>
  <c r="BO339" i="1"/>
  <c r="BM339" i="1"/>
  <c r="Y339" i="1"/>
  <c r="Y342" i="1" s="1"/>
  <c r="P339" i="1"/>
  <c r="X337" i="1"/>
  <c r="X336" i="1"/>
  <c r="BO335" i="1"/>
  <c r="BM335" i="1"/>
  <c r="Y335" i="1"/>
  <c r="Y336" i="1" s="1"/>
  <c r="P335" i="1"/>
  <c r="X333" i="1"/>
  <c r="X332" i="1"/>
  <c r="BO331" i="1"/>
  <c r="BM331" i="1"/>
  <c r="Y331" i="1"/>
  <c r="S673" i="1" s="1"/>
  <c r="P331" i="1"/>
  <c r="X328" i="1"/>
  <c r="X327" i="1"/>
  <c r="BO326" i="1"/>
  <c r="BM326" i="1"/>
  <c r="Y326" i="1"/>
  <c r="Y327" i="1" s="1"/>
  <c r="P326" i="1"/>
  <c r="X324" i="1"/>
  <c r="X323" i="1"/>
  <c r="BO322" i="1"/>
  <c r="BM322" i="1"/>
  <c r="Y322" i="1"/>
  <c r="Y323" i="1" s="1"/>
  <c r="P322" i="1"/>
  <c r="X320" i="1"/>
  <c r="X319" i="1"/>
  <c r="BO318" i="1"/>
  <c r="BM318" i="1"/>
  <c r="Y318" i="1"/>
  <c r="R673" i="1" s="1"/>
  <c r="P318" i="1"/>
  <c r="X315" i="1"/>
  <c r="X314" i="1"/>
  <c r="BO313" i="1"/>
  <c r="BM313" i="1"/>
  <c r="Y313" i="1"/>
  <c r="BP313" i="1" s="1"/>
  <c r="P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P308" i="1"/>
  <c r="X305" i="1"/>
  <c r="X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BP301" i="1" s="1"/>
  <c r="P301" i="1"/>
  <c r="X298" i="1"/>
  <c r="X297" i="1"/>
  <c r="BO296" i="1"/>
  <c r="BM296" i="1"/>
  <c r="Y296" i="1"/>
  <c r="O673" i="1" s="1"/>
  <c r="P296" i="1"/>
  <c r="X293" i="1"/>
  <c r="X292" i="1"/>
  <c r="BO291" i="1"/>
  <c r="BM291" i="1"/>
  <c r="Y291" i="1"/>
  <c r="P291" i="1"/>
  <c r="BO290" i="1"/>
  <c r="BM290" i="1"/>
  <c r="Y290" i="1"/>
  <c r="BP290" i="1" s="1"/>
  <c r="P290" i="1"/>
  <c r="BO289" i="1"/>
  <c r="BM289" i="1"/>
  <c r="Y289" i="1"/>
  <c r="Z289" i="1" s="1"/>
  <c r="P289" i="1"/>
  <c r="BO288" i="1"/>
  <c r="BM288" i="1"/>
  <c r="Y288" i="1"/>
  <c r="BP288" i="1" s="1"/>
  <c r="P288" i="1"/>
  <c r="BO287" i="1"/>
  <c r="BM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BP284" i="1" s="1"/>
  <c r="P284" i="1"/>
  <c r="BO283" i="1"/>
  <c r="BM283" i="1"/>
  <c r="Y283" i="1"/>
  <c r="P283" i="1"/>
  <c r="BO282" i="1"/>
  <c r="BM282" i="1"/>
  <c r="Y282" i="1"/>
  <c r="P282" i="1"/>
  <c r="X279" i="1"/>
  <c r="X278" i="1"/>
  <c r="BO277" i="1"/>
  <c r="BM277" i="1"/>
  <c r="Y277" i="1"/>
  <c r="Y278" i="1" s="1"/>
  <c r="P277" i="1"/>
  <c r="X275" i="1"/>
  <c r="X274" i="1"/>
  <c r="BO273" i="1"/>
  <c r="BM273" i="1"/>
  <c r="Y273" i="1"/>
  <c r="BP273" i="1" s="1"/>
  <c r="P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P267" i="1" s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P253" i="1"/>
  <c r="X250" i="1"/>
  <c r="X249" i="1"/>
  <c r="BO248" i="1"/>
  <c r="BM248" i="1"/>
  <c r="Y248" i="1"/>
  <c r="BP248" i="1" s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X242" i="1"/>
  <c r="X241" i="1"/>
  <c r="BO240" i="1"/>
  <c r="BM240" i="1"/>
  <c r="Y240" i="1"/>
  <c r="P240" i="1"/>
  <c r="BO239" i="1"/>
  <c r="BM239" i="1"/>
  <c r="Y239" i="1"/>
  <c r="BP239" i="1" s="1"/>
  <c r="P239" i="1"/>
  <c r="BO238" i="1"/>
  <c r="BM238" i="1"/>
  <c r="Y238" i="1"/>
  <c r="BP238" i="1" s="1"/>
  <c r="P238" i="1"/>
  <c r="BO237" i="1"/>
  <c r="BM237" i="1"/>
  <c r="Y237" i="1"/>
  <c r="BP237" i="1" s="1"/>
  <c r="P237" i="1"/>
  <c r="BO236" i="1"/>
  <c r="BM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X228" i="1"/>
  <c r="X227" i="1"/>
  <c r="BO226" i="1"/>
  <c r="BM226" i="1"/>
  <c r="Y226" i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P214" i="1"/>
  <c r="X212" i="1"/>
  <c r="X211" i="1"/>
  <c r="BO210" i="1"/>
  <c r="BM210" i="1"/>
  <c r="Y210" i="1"/>
  <c r="BP210" i="1" s="1"/>
  <c r="P210" i="1"/>
  <c r="BO209" i="1"/>
  <c r="BM209" i="1"/>
  <c r="Y209" i="1"/>
  <c r="P209" i="1"/>
  <c r="X206" i="1"/>
  <c r="X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X195" i="1"/>
  <c r="X194" i="1"/>
  <c r="BO193" i="1"/>
  <c r="BM193" i="1"/>
  <c r="Y193" i="1"/>
  <c r="Y194" i="1" s="1"/>
  <c r="P193" i="1"/>
  <c r="X189" i="1"/>
  <c r="X188" i="1"/>
  <c r="BO187" i="1"/>
  <c r="BM187" i="1"/>
  <c r="Y187" i="1"/>
  <c r="P187" i="1"/>
  <c r="BO186" i="1"/>
  <c r="BM186" i="1"/>
  <c r="Y186" i="1"/>
  <c r="BP186" i="1" s="1"/>
  <c r="P186" i="1"/>
  <c r="BO185" i="1"/>
  <c r="BM185" i="1"/>
  <c r="Y185" i="1"/>
  <c r="BP185" i="1" s="1"/>
  <c r="P185" i="1"/>
  <c r="X183" i="1"/>
  <c r="X182" i="1"/>
  <c r="BO181" i="1"/>
  <c r="BM181" i="1"/>
  <c r="Y181" i="1"/>
  <c r="P181" i="1"/>
  <c r="BO180" i="1"/>
  <c r="BM180" i="1"/>
  <c r="Y180" i="1"/>
  <c r="BP180" i="1" s="1"/>
  <c r="P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P177" i="1"/>
  <c r="X175" i="1"/>
  <c r="X174" i="1"/>
  <c r="BO173" i="1"/>
  <c r="BM173" i="1"/>
  <c r="Y173" i="1"/>
  <c r="P173" i="1"/>
  <c r="X170" i="1"/>
  <c r="X169" i="1"/>
  <c r="BO168" i="1"/>
  <c r="BM168" i="1"/>
  <c r="Y168" i="1"/>
  <c r="BP168" i="1" s="1"/>
  <c r="P168" i="1"/>
  <c r="BO167" i="1"/>
  <c r="BM167" i="1"/>
  <c r="Y167" i="1"/>
  <c r="Y170" i="1" s="1"/>
  <c r="P167" i="1"/>
  <c r="X165" i="1"/>
  <c r="X164" i="1"/>
  <c r="BO163" i="1"/>
  <c r="BM163" i="1"/>
  <c r="Y163" i="1"/>
  <c r="BP163" i="1" s="1"/>
  <c r="P163" i="1"/>
  <c r="BO162" i="1"/>
  <c r="BM162" i="1"/>
  <c r="Y162" i="1"/>
  <c r="P162" i="1"/>
  <c r="X160" i="1"/>
  <c r="X159" i="1"/>
  <c r="BO158" i="1"/>
  <c r="BM158" i="1"/>
  <c r="Y158" i="1"/>
  <c r="BP158" i="1" s="1"/>
  <c r="P158" i="1"/>
  <c r="BO157" i="1"/>
  <c r="BM157" i="1"/>
  <c r="Y157" i="1"/>
  <c r="P157" i="1"/>
  <c r="X154" i="1"/>
  <c r="X153" i="1"/>
  <c r="BO152" i="1"/>
  <c r="BM152" i="1"/>
  <c r="Y152" i="1"/>
  <c r="BP152" i="1" s="1"/>
  <c r="P152" i="1"/>
  <c r="BO151" i="1"/>
  <c r="BM151" i="1"/>
  <c r="Y151" i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O145" i="1"/>
  <c r="BM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O129" i="1"/>
  <c r="BM129" i="1"/>
  <c r="Y129" i="1"/>
  <c r="BP129" i="1" s="1"/>
  <c r="P129" i="1"/>
  <c r="BO128" i="1"/>
  <c r="BM128" i="1"/>
  <c r="Y128" i="1"/>
  <c r="BP128" i="1" s="1"/>
  <c r="P128" i="1"/>
  <c r="BO127" i="1"/>
  <c r="BM127" i="1"/>
  <c r="Y127" i="1"/>
  <c r="P127" i="1"/>
  <c r="BO126" i="1"/>
  <c r="BM126" i="1"/>
  <c r="Y126" i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O119" i="1"/>
  <c r="BM119" i="1"/>
  <c r="Y119" i="1"/>
  <c r="BP119" i="1" s="1"/>
  <c r="P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4" i="1"/>
  <c r="X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P103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O88" i="1"/>
  <c r="BM88" i="1"/>
  <c r="Y88" i="1"/>
  <c r="BP88" i="1" s="1"/>
  <c r="P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P85" i="1"/>
  <c r="X83" i="1"/>
  <c r="X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X76" i="1"/>
  <c r="X75" i="1"/>
  <c r="BO74" i="1"/>
  <c r="BM74" i="1"/>
  <c r="Y74" i="1"/>
  <c r="BP74" i="1" s="1"/>
  <c r="P74" i="1"/>
  <c r="BO73" i="1"/>
  <c r="BM73" i="1"/>
  <c r="Y73" i="1"/>
  <c r="BP73" i="1" s="1"/>
  <c r="P73" i="1"/>
  <c r="BO72" i="1"/>
  <c r="BM72" i="1"/>
  <c r="Y72" i="1"/>
  <c r="BP72" i="1" s="1"/>
  <c r="P72" i="1"/>
  <c r="BO71" i="1"/>
  <c r="BM71" i="1"/>
  <c r="Y71" i="1"/>
  <c r="P71" i="1"/>
  <c r="BO70" i="1"/>
  <c r="BM70" i="1"/>
  <c r="Y70" i="1"/>
  <c r="BP70" i="1" s="1"/>
  <c r="P70" i="1"/>
  <c r="BO69" i="1"/>
  <c r="BM69" i="1"/>
  <c r="Y69" i="1"/>
  <c r="P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3" i="1"/>
  <c r="X62" i="1"/>
  <c r="BO61" i="1"/>
  <c r="BM61" i="1"/>
  <c r="Y61" i="1"/>
  <c r="BP61" i="1" s="1"/>
  <c r="P61" i="1"/>
  <c r="BO60" i="1"/>
  <c r="BM60" i="1"/>
  <c r="Y60" i="1"/>
  <c r="Y62" i="1" s="1"/>
  <c r="P60" i="1"/>
  <c r="X58" i="1"/>
  <c r="X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O36" i="1"/>
  <c r="BM36" i="1"/>
  <c r="Y36" i="1"/>
  <c r="Z36" i="1" s="1"/>
  <c r="P36" i="1"/>
  <c r="BO35" i="1"/>
  <c r="BM35" i="1"/>
  <c r="Y35" i="1"/>
  <c r="BP35" i="1" s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BP26" i="1" s="1"/>
  <c r="P26" i="1"/>
  <c r="X24" i="1"/>
  <c r="X23" i="1"/>
  <c r="X667" i="1" s="1"/>
  <c r="BO22" i="1"/>
  <c r="BM22" i="1"/>
  <c r="Y22" i="1"/>
  <c r="Y23" i="1" s="1"/>
  <c r="P22" i="1"/>
  <c r="H10" i="1"/>
  <c r="A9" i="1"/>
  <c r="F10" i="1" s="1"/>
  <c r="D7" i="1"/>
  <c r="Q6" i="1"/>
  <c r="P2" i="1"/>
  <c r="Z68" i="1" l="1"/>
  <c r="BN68" i="1"/>
  <c r="Z185" i="1"/>
  <c r="BN185" i="1"/>
  <c r="Z238" i="1"/>
  <c r="BN238" i="1"/>
  <c r="Z378" i="1"/>
  <c r="BN378" i="1"/>
  <c r="Z446" i="1"/>
  <c r="BN446" i="1"/>
  <c r="Z447" i="1"/>
  <c r="BN447" i="1"/>
  <c r="Z503" i="1"/>
  <c r="BN503" i="1"/>
  <c r="Z576" i="1"/>
  <c r="BN576" i="1"/>
  <c r="Z53" i="1"/>
  <c r="BN53" i="1"/>
  <c r="Z78" i="1"/>
  <c r="BN78" i="1"/>
  <c r="Z104" i="1"/>
  <c r="BN104" i="1"/>
  <c r="E673" i="1"/>
  <c r="Z137" i="1"/>
  <c r="BN137" i="1"/>
  <c r="Z168" i="1"/>
  <c r="BN168" i="1"/>
  <c r="Z201" i="1"/>
  <c r="BN201" i="1"/>
  <c r="Z230" i="1"/>
  <c r="BN230" i="1"/>
  <c r="Z248" i="1"/>
  <c r="BN248" i="1"/>
  <c r="Z272" i="1"/>
  <c r="BN272" i="1"/>
  <c r="Z296" i="1"/>
  <c r="Z297" i="1" s="1"/>
  <c r="BN296" i="1"/>
  <c r="BP296" i="1"/>
  <c r="Y297" i="1"/>
  <c r="Z301" i="1"/>
  <c r="BN301" i="1"/>
  <c r="Z362" i="1"/>
  <c r="BN362" i="1"/>
  <c r="Z396" i="1"/>
  <c r="BN396" i="1"/>
  <c r="Z425" i="1"/>
  <c r="BN425" i="1"/>
  <c r="Z458" i="1"/>
  <c r="BN458" i="1"/>
  <c r="Z495" i="1"/>
  <c r="BN495" i="1"/>
  <c r="Z526" i="1"/>
  <c r="BN526" i="1"/>
  <c r="Z564" i="1"/>
  <c r="BN564" i="1"/>
  <c r="Z584" i="1"/>
  <c r="BN584" i="1"/>
  <c r="Y346" i="1"/>
  <c r="BP345" i="1"/>
  <c r="BN345" i="1"/>
  <c r="Z345" i="1"/>
  <c r="Z346" i="1" s="1"/>
  <c r="BP349" i="1"/>
  <c r="BN349" i="1"/>
  <c r="Z349" i="1"/>
  <c r="BP382" i="1"/>
  <c r="BN382" i="1"/>
  <c r="Z382" i="1"/>
  <c r="BP421" i="1"/>
  <c r="BN421" i="1"/>
  <c r="Z421" i="1"/>
  <c r="BP454" i="1"/>
  <c r="BN454" i="1"/>
  <c r="Z454" i="1"/>
  <c r="BP469" i="1"/>
  <c r="BN469" i="1"/>
  <c r="Z469" i="1"/>
  <c r="BP491" i="1"/>
  <c r="BN491" i="1"/>
  <c r="Z491" i="1"/>
  <c r="BP511" i="1"/>
  <c r="BN511" i="1"/>
  <c r="Z511" i="1"/>
  <c r="BP560" i="1"/>
  <c r="BN560" i="1"/>
  <c r="Z560" i="1"/>
  <c r="BP580" i="1"/>
  <c r="BN580" i="1"/>
  <c r="Z580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X663" i="1"/>
  <c r="Z37" i="1"/>
  <c r="BN37" i="1"/>
  <c r="Z61" i="1"/>
  <c r="BN61" i="1"/>
  <c r="Z72" i="1"/>
  <c r="BN72" i="1"/>
  <c r="Z86" i="1"/>
  <c r="BN86" i="1"/>
  <c r="Z96" i="1"/>
  <c r="BN96" i="1"/>
  <c r="Z117" i="1"/>
  <c r="BN117" i="1"/>
  <c r="Z129" i="1"/>
  <c r="BN129" i="1"/>
  <c r="Z143" i="1"/>
  <c r="BN143" i="1"/>
  <c r="Z158" i="1"/>
  <c r="BN158" i="1"/>
  <c r="Z179" i="1"/>
  <c r="BN179" i="1"/>
  <c r="Z193" i="1"/>
  <c r="Z194" i="1" s="1"/>
  <c r="BN193" i="1"/>
  <c r="BP193" i="1"/>
  <c r="Z197" i="1"/>
  <c r="BN197" i="1"/>
  <c r="Z210" i="1"/>
  <c r="BN210" i="1"/>
  <c r="Z224" i="1"/>
  <c r="BN224" i="1"/>
  <c r="Z234" i="1"/>
  <c r="BN234" i="1"/>
  <c r="Z244" i="1"/>
  <c r="BN244" i="1"/>
  <c r="Z255" i="1"/>
  <c r="BN255" i="1"/>
  <c r="Z268" i="1"/>
  <c r="BN268" i="1"/>
  <c r="Z285" i="1"/>
  <c r="BN285" i="1"/>
  <c r="BP289" i="1"/>
  <c r="BN289" i="1"/>
  <c r="BP308" i="1"/>
  <c r="BN308" i="1"/>
  <c r="Z308" i="1"/>
  <c r="BP372" i="1"/>
  <c r="BN372" i="1"/>
  <c r="Z372" i="1"/>
  <c r="BP402" i="1"/>
  <c r="BN402" i="1"/>
  <c r="Z402" i="1"/>
  <c r="BP429" i="1"/>
  <c r="BN429" i="1"/>
  <c r="Z429" i="1"/>
  <c r="BP468" i="1"/>
  <c r="BN468" i="1"/>
  <c r="Z468" i="1"/>
  <c r="BP472" i="1"/>
  <c r="BN472" i="1"/>
  <c r="Z472" i="1"/>
  <c r="BP499" i="1"/>
  <c r="BN499" i="1"/>
  <c r="Z499" i="1"/>
  <c r="BP543" i="1"/>
  <c r="BN543" i="1"/>
  <c r="Z543" i="1"/>
  <c r="BP570" i="1"/>
  <c r="BN570" i="1"/>
  <c r="Z570" i="1"/>
  <c r="BP590" i="1"/>
  <c r="BN590" i="1"/>
  <c r="Z590" i="1"/>
  <c r="BP619" i="1"/>
  <c r="BN619" i="1"/>
  <c r="Z619" i="1"/>
  <c r="BP621" i="1"/>
  <c r="BN621" i="1"/>
  <c r="Z621" i="1"/>
  <c r="BP623" i="1"/>
  <c r="BN623" i="1"/>
  <c r="Z623" i="1"/>
  <c r="BP135" i="1"/>
  <c r="BN135" i="1"/>
  <c r="Z135" i="1"/>
  <c r="BP145" i="1"/>
  <c r="BN145" i="1"/>
  <c r="Z145" i="1"/>
  <c r="Y164" i="1"/>
  <c r="BP162" i="1"/>
  <c r="BN162" i="1"/>
  <c r="Z162" i="1"/>
  <c r="BP181" i="1"/>
  <c r="BN181" i="1"/>
  <c r="Z181" i="1"/>
  <c r="BP199" i="1"/>
  <c r="BN199" i="1"/>
  <c r="Z199" i="1"/>
  <c r="Y216" i="1"/>
  <c r="BP214" i="1"/>
  <c r="BN214" i="1"/>
  <c r="Z214" i="1"/>
  <c r="BP226" i="1"/>
  <c r="BN226" i="1"/>
  <c r="Z226" i="1"/>
  <c r="BP236" i="1"/>
  <c r="BN236" i="1"/>
  <c r="Z236" i="1"/>
  <c r="BP246" i="1"/>
  <c r="BN246" i="1"/>
  <c r="Z246" i="1"/>
  <c r="BP257" i="1"/>
  <c r="BN257" i="1"/>
  <c r="Z257" i="1"/>
  <c r="BP270" i="1"/>
  <c r="BN270" i="1"/>
  <c r="Z270" i="1"/>
  <c r="BP287" i="1"/>
  <c r="BN287" i="1"/>
  <c r="Z287" i="1"/>
  <c r="BP303" i="1"/>
  <c r="BN303" i="1"/>
  <c r="Z303" i="1"/>
  <c r="BP340" i="1"/>
  <c r="BN340" i="1"/>
  <c r="Z340" i="1"/>
  <c r="BP364" i="1"/>
  <c r="BN364" i="1"/>
  <c r="Z364" i="1"/>
  <c r="BP366" i="1"/>
  <c r="BN366" i="1"/>
  <c r="Z366" i="1"/>
  <c r="BP380" i="1"/>
  <c r="BN380" i="1"/>
  <c r="Z380" i="1"/>
  <c r="Y398" i="1"/>
  <c r="BP393" i="1"/>
  <c r="BN393" i="1"/>
  <c r="Z393" i="1"/>
  <c r="Y404" i="1"/>
  <c r="BP400" i="1"/>
  <c r="BN400" i="1"/>
  <c r="Z400" i="1"/>
  <c r="BP419" i="1"/>
  <c r="BN419" i="1"/>
  <c r="Z419" i="1"/>
  <c r="BP427" i="1"/>
  <c r="BN427" i="1"/>
  <c r="Z427" i="1"/>
  <c r="BP440" i="1"/>
  <c r="BN440" i="1"/>
  <c r="Z440" i="1"/>
  <c r="Y460" i="1"/>
  <c r="BP452" i="1"/>
  <c r="BN452" i="1"/>
  <c r="Z452" i="1"/>
  <c r="BP464" i="1"/>
  <c r="BN464" i="1"/>
  <c r="Z464" i="1"/>
  <c r="BP497" i="1"/>
  <c r="BN497" i="1"/>
  <c r="Z497" i="1"/>
  <c r="BP505" i="1"/>
  <c r="BN505" i="1"/>
  <c r="Z505" i="1"/>
  <c r="BP528" i="1"/>
  <c r="BN528" i="1"/>
  <c r="Z528" i="1"/>
  <c r="BP558" i="1"/>
  <c r="BN558" i="1"/>
  <c r="Z558" i="1"/>
  <c r="BP566" i="1"/>
  <c r="BN566" i="1"/>
  <c r="Z566" i="1"/>
  <c r="BP578" i="1"/>
  <c r="BN578" i="1"/>
  <c r="Z578" i="1"/>
  <c r="Y592" i="1"/>
  <c r="BP588" i="1"/>
  <c r="BN588" i="1"/>
  <c r="Z588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Z22" i="1"/>
  <c r="Z23" i="1" s="1"/>
  <c r="BN22" i="1"/>
  <c r="BP22" i="1"/>
  <c r="Z26" i="1"/>
  <c r="BN26" i="1"/>
  <c r="Y38" i="1"/>
  <c r="Z35" i="1"/>
  <c r="BN35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55" i="1"/>
  <c r="BN55" i="1"/>
  <c r="Z66" i="1"/>
  <c r="BN66" i="1"/>
  <c r="Z70" i="1"/>
  <c r="BN70" i="1"/>
  <c r="Z74" i="1"/>
  <c r="BN74" i="1"/>
  <c r="Y82" i="1"/>
  <c r="Z80" i="1"/>
  <c r="BN80" i="1"/>
  <c r="Y92" i="1"/>
  <c r="Z88" i="1"/>
  <c r="BN88" i="1"/>
  <c r="Z94" i="1"/>
  <c r="BN94" i="1"/>
  <c r="BP94" i="1"/>
  <c r="Z98" i="1"/>
  <c r="BN98" i="1"/>
  <c r="Y106" i="1"/>
  <c r="Z111" i="1"/>
  <c r="BN111" i="1"/>
  <c r="Y122" i="1"/>
  <c r="Z119" i="1"/>
  <c r="BN119" i="1"/>
  <c r="F673" i="1"/>
  <c r="BP127" i="1"/>
  <c r="BN127" i="1"/>
  <c r="Z127" i="1"/>
  <c r="Y149" i="1"/>
  <c r="BP141" i="1"/>
  <c r="BN141" i="1"/>
  <c r="Z141" i="1"/>
  <c r="Y153" i="1"/>
  <c r="BP151" i="1"/>
  <c r="BN151" i="1"/>
  <c r="Z151" i="1"/>
  <c r="Y174" i="1"/>
  <c r="BP173" i="1"/>
  <c r="BN173" i="1"/>
  <c r="Z173" i="1"/>
  <c r="Z174" i="1" s="1"/>
  <c r="Y183" i="1"/>
  <c r="BP177" i="1"/>
  <c r="BN177" i="1"/>
  <c r="Z177" i="1"/>
  <c r="BP187" i="1"/>
  <c r="BN187" i="1"/>
  <c r="Z187" i="1"/>
  <c r="BP203" i="1"/>
  <c r="BN203" i="1"/>
  <c r="Z203" i="1"/>
  <c r="BP222" i="1"/>
  <c r="BN222" i="1"/>
  <c r="Z222" i="1"/>
  <c r="BP232" i="1"/>
  <c r="BN232" i="1"/>
  <c r="Z232" i="1"/>
  <c r="BP240" i="1"/>
  <c r="BN240" i="1"/>
  <c r="Z240" i="1"/>
  <c r="BP253" i="1"/>
  <c r="BN253" i="1"/>
  <c r="Z253" i="1"/>
  <c r="L673" i="1"/>
  <c r="BP266" i="1"/>
  <c r="BN266" i="1"/>
  <c r="Z266" i="1"/>
  <c r="M673" i="1"/>
  <c r="BP283" i="1"/>
  <c r="BN283" i="1"/>
  <c r="Z283" i="1"/>
  <c r="BP291" i="1"/>
  <c r="BN291" i="1"/>
  <c r="Z291" i="1"/>
  <c r="BP310" i="1"/>
  <c r="BN310" i="1"/>
  <c r="Z310" i="1"/>
  <c r="BP360" i="1"/>
  <c r="BN360" i="1"/>
  <c r="Z360" i="1"/>
  <c r="BP374" i="1"/>
  <c r="BN374" i="1"/>
  <c r="Z374" i="1"/>
  <c r="BP388" i="1"/>
  <c r="BN388" i="1"/>
  <c r="Z388" i="1"/>
  <c r="BP394" i="1"/>
  <c r="BN394" i="1"/>
  <c r="Z394" i="1"/>
  <c r="Y408" i="1"/>
  <c r="BP407" i="1"/>
  <c r="BN407" i="1"/>
  <c r="Z407" i="1"/>
  <c r="Z408" i="1" s="1"/>
  <c r="Y415" i="1"/>
  <c r="BP411" i="1"/>
  <c r="BN411" i="1"/>
  <c r="Z411" i="1"/>
  <c r="BP423" i="1"/>
  <c r="BN423" i="1"/>
  <c r="Z423" i="1"/>
  <c r="Y435" i="1"/>
  <c r="BP433" i="1"/>
  <c r="BN433" i="1"/>
  <c r="Z433" i="1"/>
  <c r="BP456" i="1"/>
  <c r="BN456" i="1"/>
  <c r="Z456" i="1"/>
  <c r="BP474" i="1"/>
  <c r="BN474" i="1"/>
  <c r="Z474" i="1"/>
  <c r="G673" i="1"/>
  <c r="Y189" i="1"/>
  <c r="Y205" i="1"/>
  <c r="J673" i="1"/>
  <c r="Y228" i="1"/>
  <c r="Y242" i="1"/>
  <c r="Y250" i="1"/>
  <c r="Y315" i="1"/>
  <c r="Y351" i="1"/>
  <c r="Y384" i="1"/>
  <c r="Y397" i="1"/>
  <c r="Y403" i="1"/>
  <c r="Y414" i="1"/>
  <c r="Y436" i="1"/>
  <c r="Y442" i="1"/>
  <c r="Y476" i="1"/>
  <c r="Y507" i="1"/>
  <c r="BP489" i="1"/>
  <c r="BN489" i="1"/>
  <c r="BP493" i="1"/>
  <c r="BN493" i="1"/>
  <c r="Z493" i="1"/>
  <c r="BP501" i="1"/>
  <c r="BN501" i="1"/>
  <c r="Z501" i="1"/>
  <c r="Y517" i="1"/>
  <c r="BP515" i="1"/>
  <c r="BN515" i="1"/>
  <c r="Z515" i="1"/>
  <c r="BP545" i="1"/>
  <c r="BN545" i="1"/>
  <c r="Z545" i="1"/>
  <c r="BP562" i="1"/>
  <c r="BN562" i="1"/>
  <c r="Z562" i="1"/>
  <c r="BP572" i="1"/>
  <c r="BN572" i="1"/>
  <c r="Z572" i="1"/>
  <c r="BP582" i="1"/>
  <c r="BN582" i="1"/>
  <c r="Z582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Z673" i="1"/>
  <c r="Y530" i="1"/>
  <c r="AA673" i="1"/>
  <c r="Y567" i="1"/>
  <c r="Y574" i="1"/>
  <c r="Y586" i="1"/>
  <c r="H9" i="1"/>
  <c r="A10" i="1"/>
  <c r="B673" i="1"/>
  <c r="X664" i="1"/>
  <c r="X665" i="1"/>
  <c r="Y24" i="1"/>
  <c r="Y39" i="1"/>
  <c r="Z27" i="1"/>
  <c r="Z38" i="1" s="1"/>
  <c r="BN27" i="1"/>
  <c r="BP27" i="1"/>
  <c r="Z30" i="1"/>
  <c r="BN30" i="1"/>
  <c r="Z31" i="1"/>
  <c r="BN31" i="1"/>
  <c r="Z34" i="1"/>
  <c r="BN34" i="1"/>
  <c r="BP54" i="1"/>
  <c r="BN54" i="1"/>
  <c r="Z54" i="1"/>
  <c r="BP67" i="1"/>
  <c r="BN67" i="1"/>
  <c r="Z67" i="1"/>
  <c r="Y75" i="1"/>
  <c r="BP71" i="1"/>
  <c r="BN71" i="1"/>
  <c r="Z71" i="1"/>
  <c r="F9" i="1"/>
  <c r="J9" i="1"/>
  <c r="BP36" i="1"/>
  <c r="BN36" i="1"/>
  <c r="BP52" i="1"/>
  <c r="BN52" i="1"/>
  <c r="Z52" i="1"/>
  <c r="BP56" i="1"/>
  <c r="BN56" i="1"/>
  <c r="Z56" i="1"/>
  <c r="Y58" i="1"/>
  <c r="Y63" i="1"/>
  <c r="BP60" i="1"/>
  <c r="BN60" i="1"/>
  <c r="Z60" i="1"/>
  <c r="BP69" i="1"/>
  <c r="BN69" i="1"/>
  <c r="Z69" i="1"/>
  <c r="Y83" i="1"/>
  <c r="Y91" i="1"/>
  <c r="Y101" i="1"/>
  <c r="Y107" i="1"/>
  <c r="Y114" i="1"/>
  <c r="Y123" i="1"/>
  <c r="Y132" i="1"/>
  <c r="Y138" i="1"/>
  <c r="Y148" i="1"/>
  <c r="Y154" i="1"/>
  <c r="Y159" i="1"/>
  <c r="Y165" i="1"/>
  <c r="Y169" i="1"/>
  <c r="Y182" i="1"/>
  <c r="Y188" i="1"/>
  <c r="Y206" i="1"/>
  <c r="Y211" i="1"/>
  <c r="Y217" i="1"/>
  <c r="Y227" i="1"/>
  <c r="Y241" i="1"/>
  <c r="Y249" i="1"/>
  <c r="Y262" i="1"/>
  <c r="Y275" i="1"/>
  <c r="Y279" i="1"/>
  <c r="Y292" i="1"/>
  <c r="Y304" i="1"/>
  <c r="Y320" i="1"/>
  <c r="Y324" i="1"/>
  <c r="Y328" i="1"/>
  <c r="Y333" i="1"/>
  <c r="Y337" i="1"/>
  <c r="Y341" i="1"/>
  <c r="Y352" i="1"/>
  <c r="Y356" i="1"/>
  <c r="U673" i="1"/>
  <c r="Y368" i="1"/>
  <c r="BP365" i="1"/>
  <c r="BN365" i="1"/>
  <c r="Z365" i="1"/>
  <c r="BP373" i="1"/>
  <c r="BN373" i="1"/>
  <c r="Z373" i="1"/>
  <c r="BP381" i="1"/>
  <c r="BN381" i="1"/>
  <c r="Z381" i="1"/>
  <c r="C673" i="1"/>
  <c r="Y57" i="1"/>
  <c r="D673" i="1"/>
  <c r="Z73" i="1"/>
  <c r="BN73" i="1"/>
  <c r="Y76" i="1"/>
  <c r="Z79" i="1"/>
  <c r="BN79" i="1"/>
  <c r="Z81" i="1"/>
  <c r="BN81" i="1"/>
  <c r="Z85" i="1"/>
  <c r="BN85" i="1"/>
  <c r="BP85" i="1"/>
  <c r="Z87" i="1"/>
  <c r="BN87" i="1"/>
  <c r="Z89" i="1"/>
  <c r="BN89" i="1"/>
  <c r="Z95" i="1"/>
  <c r="BN95" i="1"/>
  <c r="Z97" i="1"/>
  <c r="BN97" i="1"/>
  <c r="Z99" i="1"/>
  <c r="BN99" i="1"/>
  <c r="Z103" i="1"/>
  <c r="BN103" i="1"/>
  <c r="BP103" i="1"/>
  <c r="Z105" i="1"/>
  <c r="BN105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Z126" i="1"/>
  <c r="BN126" i="1"/>
  <c r="BP126" i="1"/>
  <c r="Z128" i="1"/>
  <c r="BN128" i="1"/>
  <c r="Z130" i="1"/>
  <c r="BN130" i="1"/>
  <c r="Y131" i="1"/>
  <c r="Z134" i="1"/>
  <c r="BN134" i="1"/>
  <c r="BP134" i="1"/>
  <c r="Z136" i="1"/>
  <c r="BN136" i="1"/>
  <c r="Z142" i="1"/>
  <c r="BN142" i="1"/>
  <c r="Z144" i="1"/>
  <c r="BN144" i="1"/>
  <c r="Z146" i="1"/>
  <c r="BN146" i="1"/>
  <c r="Z152" i="1"/>
  <c r="BN152" i="1"/>
  <c r="Z157" i="1"/>
  <c r="BN157" i="1"/>
  <c r="BP157" i="1"/>
  <c r="Y160" i="1"/>
  <c r="Z163" i="1"/>
  <c r="Z164" i="1" s="1"/>
  <c r="BN163" i="1"/>
  <c r="Z167" i="1"/>
  <c r="BN167" i="1"/>
  <c r="BP167" i="1"/>
  <c r="H673" i="1"/>
  <c r="Y175" i="1"/>
  <c r="Z178" i="1"/>
  <c r="BN178" i="1"/>
  <c r="Z180" i="1"/>
  <c r="BN180" i="1"/>
  <c r="Z186" i="1"/>
  <c r="BN186" i="1"/>
  <c r="I673" i="1"/>
  <c r="Y195" i="1"/>
  <c r="Z198" i="1"/>
  <c r="BN198" i="1"/>
  <c r="Z200" i="1"/>
  <c r="BN200" i="1"/>
  <c r="Z202" i="1"/>
  <c r="BN202" i="1"/>
  <c r="Z204" i="1"/>
  <c r="BN204" i="1"/>
  <c r="Z209" i="1"/>
  <c r="BN209" i="1"/>
  <c r="BP209" i="1"/>
  <c r="Y212" i="1"/>
  <c r="Z215" i="1"/>
  <c r="BN215" i="1"/>
  <c r="Z219" i="1"/>
  <c r="BN219" i="1"/>
  <c r="BP219" i="1"/>
  <c r="Z221" i="1"/>
  <c r="BN221" i="1"/>
  <c r="Z223" i="1"/>
  <c r="BN223" i="1"/>
  <c r="Z225" i="1"/>
  <c r="BN225" i="1"/>
  <c r="Z231" i="1"/>
  <c r="BN231" i="1"/>
  <c r="Z233" i="1"/>
  <c r="BN233" i="1"/>
  <c r="Z235" i="1"/>
  <c r="BN235" i="1"/>
  <c r="Z237" i="1"/>
  <c r="BN237" i="1"/>
  <c r="Z239" i="1"/>
  <c r="BN239" i="1"/>
  <c r="Z245" i="1"/>
  <c r="BN245" i="1"/>
  <c r="Z247" i="1"/>
  <c r="BN247" i="1"/>
  <c r="K673" i="1"/>
  <c r="Z254" i="1"/>
  <c r="BN254" i="1"/>
  <c r="Z256" i="1"/>
  <c r="BN256" i="1"/>
  <c r="Z258" i="1"/>
  <c r="BN258" i="1"/>
  <c r="Z260" i="1"/>
  <c r="BN260" i="1"/>
  <c r="Y261" i="1"/>
  <c r="Z265" i="1"/>
  <c r="BN265" i="1"/>
  <c r="BP265" i="1"/>
  <c r="Z267" i="1"/>
  <c r="BN267" i="1"/>
  <c r="Z269" i="1"/>
  <c r="BN269" i="1"/>
  <c r="Z271" i="1"/>
  <c r="BN271" i="1"/>
  <c r="Z273" i="1"/>
  <c r="BN273" i="1"/>
  <c r="Y274" i="1"/>
  <c r="Z277" i="1"/>
  <c r="Z278" i="1" s="1"/>
  <c r="BN277" i="1"/>
  <c r="BP277" i="1"/>
  <c r="Z282" i="1"/>
  <c r="BN282" i="1"/>
  <c r="BP282" i="1"/>
  <c r="Z284" i="1"/>
  <c r="BN284" i="1"/>
  <c r="Z286" i="1"/>
  <c r="BN286" i="1"/>
  <c r="Z288" i="1"/>
  <c r="BN288" i="1"/>
  <c r="Z290" i="1"/>
  <c r="BN290" i="1"/>
  <c r="Y293" i="1"/>
  <c r="Y298" i="1"/>
  <c r="P673" i="1"/>
  <c r="Z302" i="1"/>
  <c r="BN302" i="1"/>
  <c r="Y305" i="1"/>
  <c r="Q673" i="1"/>
  <c r="Z309" i="1"/>
  <c r="BN309" i="1"/>
  <c r="Z311" i="1"/>
  <c r="BN311" i="1"/>
  <c r="Z313" i="1"/>
  <c r="BN313" i="1"/>
  <c r="Y314" i="1"/>
  <c r="Z318" i="1"/>
  <c r="Z319" i="1" s="1"/>
  <c r="BN318" i="1"/>
  <c r="BP318" i="1"/>
  <c r="Y319" i="1"/>
  <c r="Z322" i="1"/>
  <c r="Z323" i="1" s="1"/>
  <c r="BN322" i="1"/>
  <c r="BP322" i="1"/>
  <c r="Z326" i="1"/>
  <c r="Z327" i="1" s="1"/>
  <c r="BN326" i="1"/>
  <c r="BP326" i="1"/>
  <c r="Z331" i="1"/>
  <c r="Z332" i="1" s="1"/>
  <c r="BN331" i="1"/>
  <c r="BP331" i="1"/>
  <c r="Y332" i="1"/>
  <c r="Z335" i="1"/>
  <c r="Z336" i="1" s="1"/>
  <c r="BN335" i="1"/>
  <c r="BP335" i="1"/>
  <c r="Z339" i="1"/>
  <c r="BN339" i="1"/>
  <c r="BP339" i="1"/>
  <c r="T673" i="1"/>
  <c r="Y347" i="1"/>
  <c r="Z350" i="1"/>
  <c r="BN350" i="1"/>
  <c r="Z354" i="1"/>
  <c r="Z355" i="1" s="1"/>
  <c r="BN354" i="1"/>
  <c r="BP354" i="1"/>
  <c r="Z359" i="1"/>
  <c r="BN359" i="1"/>
  <c r="BP359" i="1"/>
  <c r="Z361" i="1"/>
  <c r="BN361" i="1"/>
  <c r="Z363" i="1"/>
  <c r="BN363" i="1"/>
  <c r="BP367" i="1"/>
  <c r="BN367" i="1"/>
  <c r="Z367" i="1"/>
  <c r="Y369" i="1"/>
  <c r="Y376" i="1"/>
  <c r="BP371" i="1"/>
  <c r="BN371" i="1"/>
  <c r="Z371" i="1"/>
  <c r="Y375" i="1"/>
  <c r="Y385" i="1"/>
  <c r="BP379" i="1"/>
  <c r="BN379" i="1"/>
  <c r="Z379" i="1"/>
  <c r="Z383" i="1"/>
  <c r="BN383" i="1"/>
  <c r="Z387" i="1"/>
  <c r="BN387" i="1"/>
  <c r="BP387" i="1"/>
  <c r="Z389" i="1"/>
  <c r="BN389" i="1"/>
  <c r="Y390" i="1"/>
  <c r="Z395" i="1"/>
  <c r="BN395" i="1"/>
  <c r="BP395" i="1"/>
  <c r="Z401" i="1"/>
  <c r="BN401" i="1"/>
  <c r="BP401" i="1"/>
  <c r="V673" i="1"/>
  <c r="Y409" i="1"/>
  <c r="Z412" i="1"/>
  <c r="BN412" i="1"/>
  <c r="BP412" i="1"/>
  <c r="W673" i="1"/>
  <c r="Z420" i="1"/>
  <c r="BN420" i="1"/>
  <c r="Z422" i="1"/>
  <c r="BN422" i="1"/>
  <c r="Z424" i="1"/>
  <c r="BN424" i="1"/>
  <c r="Z426" i="1"/>
  <c r="BN426" i="1"/>
  <c r="Z428" i="1"/>
  <c r="BN428" i="1"/>
  <c r="Y431" i="1"/>
  <c r="Z434" i="1"/>
  <c r="Z435" i="1" s="1"/>
  <c r="BN434" i="1"/>
  <c r="BP434" i="1"/>
  <c r="Z438" i="1"/>
  <c r="BN438" i="1"/>
  <c r="BP438" i="1"/>
  <c r="Z439" i="1"/>
  <c r="BN439" i="1"/>
  <c r="BP441" i="1"/>
  <c r="BN441" i="1"/>
  <c r="BP453" i="1"/>
  <c r="BN453" i="1"/>
  <c r="Z453" i="1"/>
  <c r="Y461" i="1"/>
  <c r="BP457" i="1"/>
  <c r="BN457" i="1"/>
  <c r="Z457" i="1"/>
  <c r="Y430" i="1"/>
  <c r="Y443" i="1"/>
  <c r="Y449" i="1"/>
  <c r="BP445" i="1"/>
  <c r="BN445" i="1"/>
  <c r="Z445" i="1"/>
  <c r="Z448" i="1" s="1"/>
  <c r="BP455" i="1"/>
  <c r="BN455" i="1"/>
  <c r="Z455" i="1"/>
  <c r="Y465" i="1"/>
  <c r="Y475" i="1"/>
  <c r="Y508" i="1"/>
  <c r="Y512" i="1"/>
  <c r="Y518" i="1"/>
  <c r="Y523" i="1"/>
  <c r="Y531" i="1"/>
  <c r="Y535" i="1"/>
  <c r="Y539" i="1"/>
  <c r="Y546" i="1"/>
  <c r="Y573" i="1"/>
  <c r="Y585" i="1"/>
  <c r="Y591" i="1"/>
  <c r="BP612" i="1"/>
  <c r="BN612" i="1"/>
  <c r="Z612" i="1"/>
  <c r="BP614" i="1"/>
  <c r="BN614" i="1"/>
  <c r="Z614" i="1"/>
  <c r="Y616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AB673" i="1"/>
  <c r="Z459" i="1"/>
  <c r="BN459" i="1"/>
  <c r="Z463" i="1"/>
  <c r="BN463" i="1"/>
  <c r="BP463" i="1"/>
  <c r="Z470" i="1"/>
  <c r="BN470" i="1"/>
  <c r="Z471" i="1"/>
  <c r="BN471" i="1"/>
  <c r="Z473" i="1"/>
  <c r="BN473" i="1"/>
  <c r="Y673" i="1"/>
  <c r="Y487" i="1"/>
  <c r="Z490" i="1"/>
  <c r="BN490" i="1"/>
  <c r="Z492" i="1"/>
  <c r="BN492" i="1"/>
  <c r="Z494" i="1"/>
  <c r="BN494" i="1"/>
  <c r="Z496" i="1"/>
  <c r="BN496" i="1"/>
  <c r="Z498" i="1"/>
  <c r="BN498" i="1"/>
  <c r="Z500" i="1"/>
  <c r="BN500" i="1"/>
  <c r="Z502" i="1"/>
  <c r="BN502" i="1"/>
  <c r="Z504" i="1"/>
  <c r="BN504" i="1"/>
  <c r="Z506" i="1"/>
  <c r="BN506" i="1"/>
  <c r="Z510" i="1"/>
  <c r="BN510" i="1"/>
  <c r="BP510" i="1"/>
  <c r="Z516" i="1"/>
  <c r="BN516" i="1"/>
  <c r="Z521" i="1"/>
  <c r="Z522" i="1" s="1"/>
  <c r="BN521" i="1"/>
  <c r="BP521" i="1"/>
  <c r="Y522" i="1"/>
  <c r="Z525" i="1"/>
  <c r="BN525" i="1"/>
  <c r="BP525" i="1"/>
  <c r="Z527" i="1"/>
  <c r="BN527" i="1"/>
  <c r="Z529" i="1"/>
  <c r="BN529" i="1"/>
  <c r="Z533" i="1"/>
  <c r="Z534" i="1" s="1"/>
  <c r="BN533" i="1"/>
  <c r="BP533" i="1"/>
  <c r="Z537" i="1"/>
  <c r="Z538" i="1" s="1"/>
  <c r="BN537" i="1"/>
  <c r="BP537" i="1"/>
  <c r="Z542" i="1"/>
  <c r="BN542" i="1"/>
  <c r="BP542" i="1"/>
  <c r="Z544" i="1"/>
  <c r="BN544" i="1"/>
  <c r="Y547" i="1"/>
  <c r="AC673" i="1"/>
  <c r="Z557" i="1"/>
  <c r="BN557" i="1"/>
  <c r="Z559" i="1"/>
  <c r="BN559" i="1"/>
  <c r="Z561" i="1"/>
  <c r="BN561" i="1"/>
  <c r="Z563" i="1"/>
  <c r="BN563" i="1"/>
  <c r="Z565" i="1"/>
  <c r="BN565" i="1"/>
  <c r="Y568" i="1"/>
  <c r="Z571" i="1"/>
  <c r="BN571" i="1"/>
  <c r="Z577" i="1"/>
  <c r="BN577" i="1"/>
  <c r="Z579" i="1"/>
  <c r="BN579" i="1"/>
  <c r="Z581" i="1"/>
  <c r="BN581" i="1"/>
  <c r="Z583" i="1"/>
  <c r="BN583" i="1"/>
  <c r="Z589" i="1"/>
  <c r="BN589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AD673" i="1"/>
  <c r="Z591" i="1" l="1"/>
  <c r="Z512" i="1"/>
  <c r="Z414" i="1"/>
  <c r="Z397" i="1"/>
  <c r="Z304" i="1"/>
  <c r="Z62" i="1"/>
  <c r="Z649" i="1"/>
  <c r="Z530" i="1"/>
  <c r="Z517" i="1"/>
  <c r="Z465" i="1"/>
  <c r="Z403" i="1"/>
  <c r="Z384" i="1"/>
  <c r="Z351" i="1"/>
  <c r="Z274" i="1"/>
  <c r="Z169" i="1"/>
  <c r="Z159" i="1"/>
  <c r="Z153" i="1"/>
  <c r="Z122" i="1"/>
  <c r="Z113" i="1"/>
  <c r="Z91" i="1"/>
  <c r="Z643" i="1"/>
  <c r="Z625" i="1"/>
  <c r="Z211" i="1"/>
  <c r="Z567" i="1"/>
  <c r="Z460" i="1"/>
  <c r="Z249" i="1"/>
  <c r="Z241" i="1"/>
  <c r="Z148" i="1"/>
  <c r="Z82" i="1"/>
  <c r="Y664" i="1"/>
  <c r="Z608" i="1"/>
  <c r="Z585" i="1"/>
  <c r="Z573" i="1"/>
  <c r="Z507" i="1"/>
  <c r="Z475" i="1"/>
  <c r="Z442" i="1"/>
  <c r="Z430" i="1"/>
  <c r="Z390" i="1"/>
  <c r="Z375" i="1"/>
  <c r="Z341" i="1"/>
  <c r="Z314" i="1"/>
  <c r="Z261" i="1"/>
  <c r="Z216" i="1"/>
  <c r="Z205" i="1"/>
  <c r="Z188" i="1"/>
  <c r="Z182" i="1"/>
  <c r="Z100" i="1"/>
  <c r="Y667" i="1"/>
  <c r="Z57" i="1"/>
  <c r="Y665" i="1"/>
  <c r="Z75" i="1"/>
  <c r="Y666" i="1"/>
  <c r="Z615" i="1"/>
  <c r="Z546" i="1"/>
  <c r="Z636" i="1"/>
  <c r="Z368" i="1"/>
  <c r="Z292" i="1"/>
  <c r="Z227" i="1"/>
  <c r="Z138" i="1"/>
  <c r="Z131" i="1"/>
  <c r="Z106" i="1"/>
  <c r="Y663" i="1"/>
  <c r="X666" i="1"/>
  <c r="Z668" i="1" l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<sst xmlns="http://schemas.openxmlformats.org/spreadsheetml/2006/main" count="3125" uniqueCount="1077">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</sst>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47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5" t="s">
        <v>8</v>
      </c>
      <c r="B5" s="936"/>
      <c r="C5" s="937"/>
      <c r="D5" s="876"/>
      <c r="E5" s="877"/>
      <c r="F5" s="1171" t="s">
        <v>9</v>
      </c>
      <c r="G5" s="937"/>
      <c r="H5" s="876"/>
      <c r="I5" s="1099"/>
      <c r="J5" s="1099"/>
      <c r="K5" s="1099"/>
      <c r="L5" s="1099"/>
      <c r="M5" s="877"/>
      <c r="N5" s="58"/>
      <c r="P5" s="24" t="s">
        <v>10</v>
      </c>
      <c r="Q5" s="1190">
        <v>45627</v>
      </c>
      <c r="R5" s="934"/>
      <c r="T5" s="997" t="s">
        <v>11</v>
      </c>
      <c r="U5" s="975"/>
      <c r="V5" s="998" t="s">
        <v>12</v>
      </c>
      <c r="W5" s="934"/>
      <c r="AB5" s="51"/>
      <c r="AC5" s="51"/>
      <c r="AD5" s="51"/>
      <c r="AE5" s="51"/>
    </row>
    <row r="6" spans="1:32" s="774" customFormat="1" ht="24" customHeight="1" x14ac:dyDescent="0.2">
      <c r="A6" s="935" t="s">
        <v>13</v>
      </c>
      <c r="B6" s="936"/>
      <c r="C6" s="93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4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08" t="s">
        <v>16</v>
      </c>
      <c r="U6" s="975"/>
      <c r="V6" s="1081" t="s">
        <v>17</v>
      </c>
      <c r="W6" s="83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3"/>
      <c r="U7" s="975"/>
      <c r="V7" s="1082"/>
      <c r="W7" s="1083"/>
      <c r="AB7" s="51"/>
      <c r="AC7" s="51"/>
      <c r="AD7" s="51"/>
      <c r="AE7" s="51"/>
    </row>
    <row r="8" spans="1:32" s="774" customFormat="1" ht="25.5" customHeight="1" x14ac:dyDescent="0.2">
      <c r="A8" s="1212" t="s">
        <v>18</v>
      </c>
      <c r="B8" s="799"/>
      <c r="C8" s="80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45">
        <v>0.41666666666666669</v>
      </c>
      <c r="R8" s="844"/>
      <c r="T8" s="793"/>
      <c r="U8" s="975"/>
      <c r="V8" s="1082"/>
      <c r="W8" s="1083"/>
      <c r="AB8" s="51"/>
      <c r="AC8" s="51"/>
      <c r="AD8" s="51"/>
      <c r="AE8" s="51"/>
    </row>
    <row r="9" spans="1:32" s="774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9"/>
      <c r="E9" s="796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75"/>
      <c r="P9" s="26" t="s">
        <v>21</v>
      </c>
      <c r="Q9" s="929"/>
      <c r="R9" s="930"/>
      <c r="T9" s="793"/>
      <c r="U9" s="975"/>
      <c r="V9" s="1084"/>
      <c r="W9" s="1085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9"/>
      <c r="E10" s="796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3" t="str">
        <f>IFERROR(VLOOKUP($D$10,Proxy,2,FALSE),"")</f>
        <v/>
      </c>
      <c r="I10" s="793"/>
      <c r="J10" s="793"/>
      <c r="K10" s="793"/>
      <c r="L10" s="793"/>
      <c r="M10" s="793"/>
      <c r="N10" s="773"/>
      <c r="P10" s="26" t="s">
        <v>22</v>
      </c>
      <c r="Q10" s="1009"/>
      <c r="R10" s="101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9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2"/>
      <c r="P12" s="24" t="s">
        <v>30</v>
      </c>
      <c r="Q12" s="945"/>
      <c r="R12" s="844"/>
      <c r="S12" s="23"/>
      <c r="U12" s="24"/>
      <c r="V12" s="811"/>
      <c r="W12" s="793"/>
      <c r="AB12" s="51"/>
      <c r="AC12" s="51"/>
      <c r="AD12" s="51"/>
      <c r="AE12" s="51"/>
    </row>
    <row r="13" spans="1:32" s="774" customFormat="1" ht="23.25" customHeight="1" x14ac:dyDescent="0.2">
      <c r="A13" s="989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9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35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3"/>
      <c r="P15" s="970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1"/>
      <c r="Q16" s="971"/>
      <c r="R16" s="971"/>
      <c r="S16" s="971"/>
      <c r="T16" s="9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3" t="s">
        <v>38</v>
      </c>
      <c r="D17" s="825" t="s">
        <v>39</v>
      </c>
      <c r="E17" s="90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08"/>
      <c r="R17" s="908"/>
      <c r="S17" s="908"/>
      <c r="T17" s="909"/>
      <c r="U17" s="1208" t="s">
        <v>51</v>
      </c>
      <c r="V17" s="937"/>
      <c r="W17" s="825" t="s">
        <v>52</v>
      </c>
      <c r="X17" s="825" t="s">
        <v>53</v>
      </c>
      <c r="Y17" s="1209" t="s">
        <v>54</v>
      </c>
      <c r="Z17" s="1095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0"/>
      <c r="E18" s="91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0"/>
      <c r="Q18" s="911"/>
      <c r="R18" s="911"/>
      <c r="S18" s="911"/>
      <c r="T18" s="912"/>
      <c r="U18" s="67" t="s">
        <v>61</v>
      </c>
      <c r="V18" s="67" t="s">
        <v>62</v>
      </c>
      <c r="W18" s="826"/>
      <c r="X18" s="826"/>
      <c r="Y18" s="1210"/>
      <c r="Z18" s="1096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986" t="s">
        <v>63</v>
      </c>
      <c r="B19" s="987"/>
      <c r="C19" s="987"/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  <c r="Q19" s="987"/>
      <c r="R19" s="987"/>
      <c r="S19" s="987"/>
      <c r="T19" s="987"/>
      <c r="U19" s="987"/>
      <c r="V19" s="987"/>
      <c r="W19" s="987"/>
      <c r="X19" s="987"/>
      <c r="Y19" s="987"/>
      <c r="Z19" s="987"/>
      <c r="AA19" s="48"/>
      <c r="AB19" s="48"/>
      <c r="AC19" s="48"/>
    </row>
    <row r="20" spans="1:68" ht="16.5" customHeight="1" x14ac:dyDescent="0.25">
      <c r="A20" s="79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02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02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2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02"/>
      <c r="P38" s="798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02"/>
      <c r="P39" s="798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0"/>
      <c r="AB40" s="770"/>
      <c r="AC40" s="770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02"/>
      <c r="P42" s="798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02"/>
      <c r="P43" s="798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0"/>
      <c r="AB44" s="770"/>
      <c r="AC44" s="770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02"/>
      <c r="P46" s="798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02"/>
      <c r="P47" s="798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6" t="s">
        <v>122</v>
      </c>
      <c r="B48" s="987"/>
      <c r="C48" s="987"/>
      <c r="D48" s="987"/>
      <c r="E48" s="987"/>
      <c r="F48" s="987"/>
      <c r="G48" s="987"/>
      <c r="H48" s="987"/>
      <c r="I48" s="987"/>
      <c r="J48" s="987"/>
      <c r="K48" s="987"/>
      <c r="L48" s="987"/>
      <c r="M48" s="987"/>
      <c r="N48" s="987"/>
      <c r="O48" s="987"/>
      <c r="P48" s="987"/>
      <c r="Q48" s="987"/>
      <c r="R48" s="987"/>
      <c r="S48" s="987"/>
      <c r="T48" s="987"/>
      <c r="U48" s="987"/>
      <c r="V48" s="987"/>
      <c r="W48" s="987"/>
      <c r="X48" s="987"/>
      <c r="Y48" s="987"/>
      <c r="Z48" s="987"/>
      <c r="AA48" s="48"/>
      <c r="AB48" s="48"/>
      <c r="AC48" s="48"/>
    </row>
    <row r="49" spans="1:68" ht="16.5" customHeight="1" x14ac:dyDescent="0.25">
      <c r="A49" s="797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02"/>
      <c r="P57" s="798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02"/>
      <c r="P58" s="798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0"/>
      <c r="AB59" s="770"/>
      <c r="AC59" s="770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02"/>
      <c r="P62" s="798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02"/>
      <c r="P63" s="798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797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0"/>
      <c r="AB65" s="770"/>
      <c r="AC65" s="770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60</v>
      </c>
      <c r="Y68" s="778">
        <f t="shared" si="11"/>
        <v>64.800000000000011</v>
      </c>
      <c r="Z68" s="36">
        <f>IFERROR(IF(Y68=0,"",ROUNDUP(Y68/H68,0)*0.02175),"")</f>
        <v>0.1305</v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62.666666666666657</v>
      </c>
      <c r="BN68" s="64">
        <f t="shared" si="13"/>
        <v>67.680000000000007</v>
      </c>
      <c r="BO68" s="64">
        <f t="shared" si="14"/>
        <v>9.9206349206349201E-2</v>
      </c>
      <c r="BP68" s="64">
        <f t="shared" si="15"/>
        <v>0.10714285714285715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0</v>
      </c>
      <c r="Y74" s="778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80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02"/>
      <c r="P75" s="798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5.5555555555555554</v>
      </c>
      <c r="Y75" s="779">
        <f>IFERROR(Y66/H66,"0")+IFERROR(Y67/H67,"0")+IFERROR(Y68/H68,"0")+IFERROR(Y69/H69,"0")+IFERROR(Y70/H70,"0")+IFERROR(Y71/H71,"0")+IFERROR(Y72/H72,"0")+IFERROR(Y73/H73,"0")+IFERROR(Y74/H74,"0")</f>
        <v>6.0000000000000009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0.1305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02"/>
      <c r="P76" s="798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79">
        <f>IFERROR(SUM(X66:X74),"0")</f>
        <v>60</v>
      </c>
      <c r="Y76" s="779">
        <f>IFERROR(SUM(Y66:Y74),"0")</f>
        <v>64.800000000000011</v>
      </c>
      <c r="Z76" s="37"/>
      <c r="AA76" s="780"/>
      <c r="AB76" s="780"/>
      <c r="AC76" s="780"/>
    </row>
    <row r="77" spans="1:68" ht="14.25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28</v>
      </c>
      <c r="Y81" s="778">
        <f>IFERROR(IF(X81="",0,CEILING((X81/$H81),1)*$H81),"")</f>
        <v>29.700000000000003</v>
      </c>
      <c r="Z81" s="36">
        <f>IFERROR(IF(Y81=0,"",ROUNDUP(Y81/H81,0)*0.00651),"")</f>
        <v>7.1610000000000007E-2</v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29.866666666666664</v>
      </c>
      <c r="BN81" s="64">
        <f>IFERROR(Y81*I81/H81,"0")</f>
        <v>31.68</v>
      </c>
      <c r="BO81" s="64">
        <f>IFERROR(1/J81*(X81/H81),"0")</f>
        <v>5.6980056980056981E-2</v>
      </c>
      <c r="BP81" s="64">
        <f>IFERROR(1/J81*(Y81/H81),"0")</f>
        <v>6.0439560439560447E-2</v>
      </c>
    </row>
    <row r="82" spans="1:68" x14ac:dyDescent="0.2">
      <c r="A82" s="80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02"/>
      <c r="P82" s="798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79">
        <f>IFERROR(X78/H78,"0")+IFERROR(X79/H79,"0")+IFERROR(X80/H80,"0")+IFERROR(X81/H81,"0")</f>
        <v>10.37037037037037</v>
      </c>
      <c r="Y82" s="779">
        <f>IFERROR(Y78/H78,"0")+IFERROR(Y79/H79,"0")+IFERROR(Y80/H80,"0")+IFERROR(Y81/H81,"0")</f>
        <v>11</v>
      </c>
      <c r="Z82" s="779">
        <f>IFERROR(IF(Z78="",0,Z78),"0")+IFERROR(IF(Z79="",0,Z79),"0")+IFERROR(IF(Z80="",0,Z80),"0")+IFERROR(IF(Z81="",0,Z81),"0")</f>
        <v>7.1610000000000007E-2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02"/>
      <c r="P83" s="798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79">
        <f>IFERROR(SUM(X78:X81),"0")</f>
        <v>28</v>
      </c>
      <c r="Y83" s="779">
        <f>IFERROR(SUM(Y78:Y81),"0")</f>
        <v>29.700000000000003</v>
      </c>
      <c r="Z83" s="37"/>
      <c r="AA83" s="780"/>
      <c r="AB83" s="780"/>
      <c r="AC83" s="780"/>
    </row>
    <row r="84" spans="1:68" ht="14.25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0"/>
      <c r="AB84" s="770"/>
      <c r="AC84" s="770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02"/>
      <c r="P91" s="798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02"/>
      <c r="P92" s="798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0"/>
      <c r="AB93" s="770"/>
      <c r="AC93" s="770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8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02"/>
      <c r="P100" s="798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02"/>
      <c r="P101" s="798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0"/>
      <c r="AB102" s="770"/>
      <c r="AC102" s="770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02"/>
      <c r="P106" s="798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02"/>
      <c r="P107" s="798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797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88</v>
      </c>
      <c r="Y112" s="778">
        <f>IFERROR(IF(X112="",0,CEILING((X112/$H112),1)*$H112),"")</f>
        <v>90</v>
      </c>
      <c r="Z112" s="36">
        <f>IFERROR(IF(Y112=0,"",ROUNDUP(Y112/H112,0)*0.00902),"")</f>
        <v>0.1804</v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92.106666666666669</v>
      </c>
      <c r="BN112" s="64">
        <f>IFERROR(Y112*I112/H112,"0")</f>
        <v>94.199999999999989</v>
      </c>
      <c r="BO112" s="64">
        <f>IFERROR(1/J112*(X112/H112),"0")</f>
        <v>0.14814814814814817</v>
      </c>
      <c r="BP112" s="64">
        <f>IFERROR(1/J112*(Y112/H112),"0")</f>
        <v>0.15151515151515152</v>
      </c>
    </row>
    <row r="113" spans="1:68" x14ac:dyDescent="0.2">
      <c r="A113" s="80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02"/>
      <c r="P113" s="798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79">
        <f>IFERROR(X110/H110,"0")+IFERROR(X111/H111,"0")+IFERROR(X112/H112,"0")</f>
        <v>19.555555555555557</v>
      </c>
      <c r="Y113" s="779">
        <f>IFERROR(Y110/H110,"0")+IFERROR(Y111/H111,"0")+IFERROR(Y112/H112,"0")</f>
        <v>20</v>
      </c>
      <c r="Z113" s="779">
        <f>IFERROR(IF(Z110="",0,Z110),"0")+IFERROR(IF(Z111="",0,Z111),"0")+IFERROR(IF(Z112="",0,Z112),"0")</f>
        <v>0.1804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02"/>
      <c r="P114" s="798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79">
        <f>IFERROR(SUM(X110:X112),"0")</f>
        <v>88</v>
      </c>
      <c r="Y114" s="779">
        <f>IFERROR(SUM(Y110:Y112),"0")</f>
        <v>90</v>
      </c>
      <c r="Z114" s="37"/>
      <c r="AA114" s="780"/>
      <c r="AB114" s="780"/>
      <c r="AC114" s="780"/>
    </row>
    <row r="115" spans="1:68" ht="14.25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0"/>
      <c r="AB115" s="770"/>
      <c r="AC115" s="770"/>
    </row>
    <row r="116" spans="1:68" ht="27" customHeight="1" x14ac:dyDescent="0.25">
      <c r="A116" s="54" t="s">
        <v>239</v>
      </c>
      <c r="B116" s="54" t="s">
        <v>240</v>
      </c>
      <c r="C116" s="31">
        <v>4301051437</v>
      </c>
      <c r="D116" s="784">
        <v>4607091386967</v>
      </c>
      <c r="E116" s="785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4">
        <v>4607091386967</v>
      </c>
      <c r="E117" s="785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54</v>
      </c>
      <c r="Y118" s="778">
        <f t="shared" si="26"/>
        <v>54</v>
      </c>
      <c r="Z118" s="36">
        <f>IFERROR(IF(Y118=0,"",ROUNDUP(Y118/H118,0)*0.00753),"")</f>
        <v>0.15060000000000001</v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59.44</v>
      </c>
      <c r="BN118" s="64">
        <f t="shared" si="28"/>
        <v>59.44</v>
      </c>
      <c r="BO118" s="64">
        <f t="shared" si="29"/>
        <v>0.12820512820512819</v>
      </c>
      <c r="BP118" s="64">
        <f t="shared" si="30"/>
        <v>0.12820512820512819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252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02"/>
      <c r="P122" s="798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79">
        <f>IFERROR(X116/H116,"0")+IFERROR(X117/H117,"0")+IFERROR(X118/H118,"0")+IFERROR(X119/H119,"0")+IFERROR(X120/H120,"0")+IFERROR(X121/H121,"0")</f>
        <v>20</v>
      </c>
      <c r="Y122" s="779">
        <f>IFERROR(Y116/H116,"0")+IFERROR(Y117/H117,"0")+IFERROR(Y118/H118,"0")+IFERROR(Y119/H119,"0")+IFERROR(Y120/H120,"0")+IFERROR(Y121/H121,"0")</f>
        <v>20</v>
      </c>
      <c r="Z122" s="779">
        <f>IFERROR(IF(Z116="",0,Z116),"0")+IFERROR(IF(Z117="",0,Z117),"0")+IFERROR(IF(Z118="",0,Z118),"0")+IFERROR(IF(Z119="",0,Z119),"0")+IFERROR(IF(Z120="",0,Z120),"0")+IFERROR(IF(Z121="",0,Z121),"0")</f>
        <v>0.15060000000000001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02"/>
      <c r="P123" s="798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79">
        <f>IFERROR(SUM(X116:X121),"0")</f>
        <v>54</v>
      </c>
      <c r="Y123" s="779">
        <f>IFERROR(SUM(Y116:Y121),"0")</f>
        <v>54</v>
      </c>
      <c r="Z123" s="37"/>
      <c r="AA123" s="780"/>
      <c r="AB123" s="780"/>
      <c r="AC123" s="780"/>
    </row>
    <row r="124" spans="1:68" ht="16.5" customHeight="1" x14ac:dyDescent="0.25">
      <c r="A124" s="797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0"/>
      <c r="AB125" s="770"/>
      <c r="AC125" s="770"/>
    </row>
    <row r="126" spans="1:68" ht="27" customHeight="1" x14ac:dyDescent="0.25">
      <c r="A126" s="54" t="s">
        <v>255</v>
      </c>
      <c r="B126" s="54" t="s">
        <v>256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255</v>
      </c>
      <c r="B127" s="54" t="s">
        <v>258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02"/>
      <c r="P131" s="798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02"/>
      <c r="P132" s="798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0"/>
      <c r="AB133" s="770"/>
      <c r="AC133" s="770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02"/>
      <c r="P138" s="798" t="s">
        <v>71</v>
      </c>
      <c r="Q138" s="799"/>
      <c r="R138" s="799"/>
      <c r="S138" s="799"/>
      <c r="T138" s="799"/>
      <c r="U138" s="799"/>
      <c r="V138" s="800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02"/>
      <c r="P139" s="798" t="s">
        <v>71</v>
      </c>
      <c r="Q139" s="799"/>
      <c r="R139" s="799"/>
      <c r="S139" s="799"/>
      <c r="T139" s="799"/>
      <c r="U139" s="799"/>
      <c r="V139" s="800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0"/>
      <c r="AB140" s="770"/>
      <c r="AC140" s="770"/>
    </row>
    <row r="141" spans="1:68" ht="37.5" customHeight="1" x14ac:dyDescent="0.25">
      <c r="A141" s="54" t="s">
        <v>275</v>
      </c>
      <c r="B141" s="54" t="s">
        <v>276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54</v>
      </c>
      <c r="Y145" s="778">
        <f t="shared" si="31"/>
        <v>54</v>
      </c>
      <c r="Z145" s="36">
        <f>IFERROR(IF(Y145=0,"",ROUNDUP(Y145/H145,0)*0.00753),"")</f>
        <v>0.15060000000000001</v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59.44</v>
      </c>
      <c r="BN145" s="64">
        <f t="shared" si="33"/>
        <v>59.44</v>
      </c>
      <c r="BO145" s="64">
        <f t="shared" si="34"/>
        <v>0.12820512820512819</v>
      </c>
      <c r="BP145" s="64">
        <f t="shared" si="35"/>
        <v>0.12820512820512819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02"/>
      <c r="P148" s="798" t="s">
        <v>71</v>
      </c>
      <c r="Q148" s="799"/>
      <c r="R148" s="799"/>
      <c r="S148" s="799"/>
      <c r="T148" s="799"/>
      <c r="U148" s="799"/>
      <c r="V148" s="800"/>
      <c r="W148" s="37" t="s">
        <v>72</v>
      </c>
      <c r="X148" s="779">
        <f>IFERROR(X141/H141,"0")+IFERROR(X142/H142,"0")+IFERROR(X143/H143,"0")+IFERROR(X144/H144,"0")+IFERROR(X145/H145,"0")+IFERROR(X146/H146,"0")+IFERROR(X147/H147,"0")</f>
        <v>20</v>
      </c>
      <c r="Y148" s="779">
        <f>IFERROR(Y141/H141,"0")+IFERROR(Y142/H142,"0")+IFERROR(Y143/H143,"0")+IFERROR(Y144/H144,"0")+IFERROR(Y145/H145,"0")+IFERROR(Y146/H146,"0")+IFERROR(Y147/H147,"0")</f>
        <v>20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0.15060000000000001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02"/>
      <c r="P149" s="798" t="s">
        <v>71</v>
      </c>
      <c r="Q149" s="799"/>
      <c r="R149" s="799"/>
      <c r="S149" s="799"/>
      <c r="T149" s="799"/>
      <c r="U149" s="799"/>
      <c r="V149" s="800"/>
      <c r="W149" s="37" t="s">
        <v>69</v>
      </c>
      <c r="X149" s="779">
        <f>IFERROR(SUM(X141:X147),"0")</f>
        <v>54</v>
      </c>
      <c r="Y149" s="779">
        <f>IFERROR(SUM(Y141:Y147),"0")</f>
        <v>54</v>
      </c>
      <c r="Z149" s="37"/>
      <c r="AA149" s="780"/>
      <c r="AB149" s="780"/>
      <c r="AC149" s="780"/>
    </row>
    <row r="150" spans="1:68" ht="14.25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0"/>
      <c r="AB150" s="770"/>
      <c r="AC150" s="770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02"/>
      <c r="P153" s="798" t="s">
        <v>71</v>
      </c>
      <c r="Q153" s="799"/>
      <c r="R153" s="799"/>
      <c r="S153" s="799"/>
      <c r="T153" s="799"/>
      <c r="U153" s="799"/>
      <c r="V153" s="800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02"/>
      <c r="P154" s="798" t="s">
        <v>71</v>
      </c>
      <c r="Q154" s="799"/>
      <c r="R154" s="799"/>
      <c r="S154" s="799"/>
      <c r="T154" s="799"/>
      <c r="U154" s="799"/>
      <c r="V154" s="800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797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0"/>
      <c r="AB156" s="770"/>
      <c r="AC156" s="770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02"/>
      <c r="P159" s="798" t="s">
        <v>71</v>
      </c>
      <c r="Q159" s="799"/>
      <c r="R159" s="799"/>
      <c r="S159" s="799"/>
      <c r="T159" s="799"/>
      <c r="U159" s="799"/>
      <c r="V159" s="800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02"/>
      <c r="P160" s="798" t="s">
        <v>71</v>
      </c>
      <c r="Q160" s="799"/>
      <c r="R160" s="799"/>
      <c r="S160" s="799"/>
      <c r="T160" s="799"/>
      <c r="U160" s="799"/>
      <c r="V160" s="800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0"/>
      <c r="AB161" s="770"/>
      <c r="AC161" s="770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24</v>
      </c>
      <c r="Y163" s="778">
        <f>IFERROR(IF(X163="",0,CEILING((X163/$H163),1)*$H163),"")</f>
        <v>25.2</v>
      </c>
      <c r="Z163" s="36">
        <f>IFERROR(IF(Y163=0,"",ROUNDUP(Y163/H163,0)*0.00753),"")</f>
        <v>6.7769999999999997E-2</v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26.46857142857143</v>
      </c>
      <c r="BN163" s="64">
        <f>IFERROR(Y163*I163/H163,"0")</f>
        <v>27.792000000000002</v>
      </c>
      <c r="BO163" s="64">
        <f>IFERROR(1/J163*(X163/H163),"0")</f>
        <v>5.4945054945054944E-2</v>
      </c>
      <c r="BP163" s="64">
        <f>IFERROR(1/J163*(Y163/H163),"0")</f>
        <v>5.7692307692307689E-2</v>
      </c>
    </row>
    <row r="164" spans="1:68" x14ac:dyDescent="0.2">
      <c r="A164" s="80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02"/>
      <c r="P164" s="798" t="s">
        <v>71</v>
      </c>
      <c r="Q164" s="799"/>
      <c r="R164" s="799"/>
      <c r="S164" s="799"/>
      <c r="T164" s="799"/>
      <c r="U164" s="799"/>
      <c r="V164" s="800"/>
      <c r="W164" s="37" t="s">
        <v>72</v>
      </c>
      <c r="X164" s="779">
        <f>IFERROR(X162/H162,"0")+IFERROR(X163/H163,"0")</f>
        <v>8.5714285714285712</v>
      </c>
      <c r="Y164" s="779">
        <f>IFERROR(Y162/H162,"0")+IFERROR(Y163/H163,"0")</f>
        <v>9</v>
      </c>
      <c r="Z164" s="779">
        <f>IFERROR(IF(Z162="",0,Z162),"0")+IFERROR(IF(Z163="",0,Z163),"0")</f>
        <v>6.7769999999999997E-2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02"/>
      <c r="P165" s="798" t="s">
        <v>71</v>
      </c>
      <c r="Q165" s="799"/>
      <c r="R165" s="799"/>
      <c r="S165" s="799"/>
      <c r="T165" s="799"/>
      <c r="U165" s="799"/>
      <c r="V165" s="800"/>
      <c r="W165" s="37" t="s">
        <v>69</v>
      </c>
      <c r="X165" s="779">
        <f>IFERROR(SUM(X162:X163),"0")</f>
        <v>24</v>
      </c>
      <c r="Y165" s="779">
        <f>IFERROR(SUM(Y162:Y163),"0")</f>
        <v>25.2</v>
      </c>
      <c r="Z165" s="37"/>
      <c r="AA165" s="780"/>
      <c r="AB165" s="780"/>
      <c r="AC165" s="780"/>
    </row>
    <row r="166" spans="1:68" ht="14.25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0"/>
      <c r="AB166" s="770"/>
      <c r="AC166" s="770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3</v>
      </c>
      <c r="Y168" s="778">
        <f>IFERROR(IF(X168="",0,CEILING((X168/$H168),1)*$H168),"")</f>
        <v>5.28</v>
      </c>
      <c r="Z168" s="36">
        <f>IFERROR(IF(Y168=0,"",ROUNDUP(Y168/H168,0)*0.00753),"")</f>
        <v>1.506E-2</v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3.3272727272727267</v>
      </c>
      <c r="BN168" s="64">
        <f>IFERROR(Y168*I168/H168,"0")</f>
        <v>5.8559999999999999</v>
      </c>
      <c r="BO168" s="64">
        <f>IFERROR(1/J168*(X168/H168),"0")</f>
        <v>7.2843822843822832E-3</v>
      </c>
      <c r="BP168" s="64">
        <f>IFERROR(1/J168*(Y168/H168),"0")</f>
        <v>1.282051282051282E-2</v>
      </c>
    </row>
    <row r="169" spans="1:68" x14ac:dyDescent="0.2">
      <c r="A169" s="80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02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79">
        <f>IFERROR(X167/H167,"0")+IFERROR(X168/H168,"0")</f>
        <v>1.1363636363636362</v>
      </c>
      <c r="Y169" s="779">
        <f>IFERROR(Y167/H167,"0")+IFERROR(Y168/H168,"0")</f>
        <v>2</v>
      </c>
      <c r="Z169" s="779">
        <f>IFERROR(IF(Z167="",0,Z167),"0")+IFERROR(IF(Z168="",0,Z168),"0")</f>
        <v>1.506E-2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02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79">
        <f>IFERROR(SUM(X167:X168),"0")</f>
        <v>3</v>
      </c>
      <c r="Y170" s="779">
        <f>IFERROR(SUM(Y167:Y168),"0")</f>
        <v>5.28</v>
      </c>
      <c r="Z170" s="37"/>
      <c r="AA170" s="780"/>
      <c r="AB170" s="780"/>
      <c r="AC170" s="780"/>
    </row>
    <row r="171" spans="1:68" ht="16.5" customHeight="1" x14ac:dyDescent="0.25">
      <c r="A171" s="797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0"/>
      <c r="AB172" s="770"/>
      <c r="AC172" s="770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02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02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0"/>
      <c r="AB176" s="770"/>
      <c r="AC176" s="770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02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02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0"/>
      <c r="AB184" s="770"/>
      <c r="AC184" s="770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5</v>
      </c>
      <c r="Y186" s="778">
        <f>IFERROR(IF(X186="",0,CEILING((X186/$H186),1)*$H186),"")</f>
        <v>6</v>
      </c>
      <c r="Z186" s="36">
        <f>IFERROR(IF(Y186=0,"",ROUNDUP(Y186/H186,0)*0.00753),"")</f>
        <v>1.506E-2</v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5.4633333333333338</v>
      </c>
      <c r="BN186" s="64">
        <f>IFERROR(Y186*I186/H186,"0")</f>
        <v>6.556</v>
      </c>
      <c r="BO186" s="64">
        <f>IFERROR(1/J186*(X186/H186),"0")</f>
        <v>1.0683760683760684E-2</v>
      </c>
      <c r="BP186" s="64">
        <f>IFERROR(1/J186*(Y186/H186),"0")</f>
        <v>1.282051282051282E-2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5</v>
      </c>
      <c r="Y187" s="778">
        <f>IFERROR(IF(X187="",0,CEILING((X187/$H187),1)*$H187),"")</f>
        <v>6</v>
      </c>
      <c r="Z187" s="36">
        <f>IFERROR(IF(Y187=0,"",ROUNDUP(Y187/H187,0)*0.00753),"")</f>
        <v>1.506E-2</v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5.4533333333333331</v>
      </c>
      <c r="BN187" s="64">
        <f>IFERROR(Y187*I187/H187,"0")</f>
        <v>6.5439999999999996</v>
      </c>
      <c r="BO187" s="64">
        <f>IFERROR(1/J187*(X187/H187),"0")</f>
        <v>1.0683760683760684E-2</v>
      </c>
      <c r="BP187" s="64">
        <f>IFERROR(1/J187*(Y187/H187),"0")</f>
        <v>1.282051282051282E-2</v>
      </c>
    </row>
    <row r="188" spans="1:68" x14ac:dyDescent="0.2">
      <c r="A188" s="80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02"/>
      <c r="P188" s="798" t="s">
        <v>71</v>
      </c>
      <c r="Q188" s="799"/>
      <c r="R188" s="799"/>
      <c r="S188" s="799"/>
      <c r="T188" s="799"/>
      <c r="U188" s="799"/>
      <c r="V188" s="800"/>
      <c r="W188" s="37" t="s">
        <v>72</v>
      </c>
      <c r="X188" s="779">
        <f>IFERROR(X185/H185,"0")+IFERROR(X186/H186,"0")+IFERROR(X187/H187,"0")</f>
        <v>3.3333333333333335</v>
      </c>
      <c r="Y188" s="779">
        <f>IFERROR(Y185/H185,"0")+IFERROR(Y186/H186,"0")+IFERROR(Y187/H187,"0")</f>
        <v>4</v>
      </c>
      <c r="Z188" s="779">
        <f>IFERROR(IF(Z185="",0,Z185),"0")+IFERROR(IF(Z186="",0,Z186),"0")+IFERROR(IF(Z187="",0,Z187),"0")</f>
        <v>3.0120000000000001E-2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02"/>
      <c r="P189" s="798" t="s">
        <v>71</v>
      </c>
      <c r="Q189" s="799"/>
      <c r="R189" s="799"/>
      <c r="S189" s="799"/>
      <c r="T189" s="799"/>
      <c r="U189" s="799"/>
      <c r="V189" s="800"/>
      <c r="W189" s="37" t="s">
        <v>69</v>
      </c>
      <c r="X189" s="779">
        <f>IFERROR(SUM(X185:X187),"0")</f>
        <v>10</v>
      </c>
      <c r="Y189" s="779">
        <f>IFERROR(SUM(Y185:Y187),"0")</f>
        <v>12</v>
      </c>
      <c r="Z189" s="37"/>
      <c r="AA189" s="780"/>
      <c r="AB189" s="780"/>
      <c r="AC189" s="780"/>
    </row>
    <row r="190" spans="1:68" ht="27.75" customHeight="1" x14ac:dyDescent="0.2">
      <c r="A190" s="986" t="s">
        <v>336</v>
      </c>
      <c r="B190" s="987"/>
      <c r="C190" s="987"/>
      <c r="D190" s="987"/>
      <c r="E190" s="987"/>
      <c r="F190" s="987"/>
      <c r="G190" s="987"/>
      <c r="H190" s="987"/>
      <c r="I190" s="987"/>
      <c r="J190" s="987"/>
      <c r="K190" s="987"/>
      <c r="L190" s="987"/>
      <c r="M190" s="987"/>
      <c r="N190" s="987"/>
      <c r="O190" s="987"/>
      <c r="P190" s="987"/>
      <c r="Q190" s="987"/>
      <c r="R190" s="987"/>
      <c r="S190" s="987"/>
      <c r="T190" s="987"/>
      <c r="U190" s="987"/>
      <c r="V190" s="987"/>
      <c r="W190" s="987"/>
      <c r="X190" s="987"/>
      <c r="Y190" s="987"/>
      <c r="Z190" s="987"/>
      <c r="AA190" s="48"/>
      <c r="AB190" s="48"/>
      <c r="AC190" s="48"/>
    </row>
    <row r="191" spans="1:68" ht="16.5" customHeight="1" x14ac:dyDescent="0.25">
      <c r="A191" s="797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0"/>
      <c r="AB192" s="770"/>
      <c r="AC192" s="770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02"/>
      <c r="P194" s="798" t="s">
        <v>71</v>
      </c>
      <c r="Q194" s="799"/>
      <c r="R194" s="799"/>
      <c r="S194" s="799"/>
      <c r="T194" s="799"/>
      <c r="U194" s="799"/>
      <c r="V194" s="800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02"/>
      <c r="P195" s="798" t="s">
        <v>71</v>
      </c>
      <c r="Q195" s="799"/>
      <c r="R195" s="799"/>
      <c r="S195" s="799"/>
      <c r="T195" s="799"/>
      <c r="U195" s="799"/>
      <c r="V195" s="800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ref="Y197:Y204" si="36">IFERROR(IF(X197="",0,CEILING((X197/$H197),1)*$H197),"")</f>
        <v>0</v>
      </c>
      <c r="Z197" s="36" t="str">
        <f>IFERROR(IF(Y197=0,"",ROUNDUP(Y197/H197,0)*0.00753),"")</f>
        <v/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0</v>
      </c>
      <c r="BN197" s="64">
        <f t="shared" ref="BN197:BN204" si="38">IFERROR(Y197*I197/H197,"0")</f>
        <v>0</v>
      </c>
      <c r="BO197" s="64">
        <f t="shared" ref="BO197:BO204" si="39">IFERROR(1/J197*(X197/H197),"0")</f>
        <v>0</v>
      </c>
      <c r="BP197" s="64">
        <f t="shared" ref="BP197:BP204" si="40">IFERROR(1/J197*(Y197/H197),"0")</f>
        <v>0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0</v>
      </c>
      <c r="Y198" s="778">
        <f t="shared" si="36"/>
        <v>0</v>
      </c>
      <c r="Z198" s="36" t="str">
        <f>IFERROR(IF(Y198=0,"",ROUNDUP(Y198/H198,0)*0.00753),"")</f>
        <v/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27</v>
      </c>
      <c r="Y202" s="778">
        <f t="shared" si="36"/>
        <v>27.3</v>
      </c>
      <c r="Z202" s="36">
        <f>IFERROR(IF(Y202=0,"",ROUNDUP(Y202/H202,0)*0.00502),"")</f>
        <v>6.5259999999999999E-2</v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28.285714285714288</v>
      </c>
      <c r="BN202" s="64">
        <f t="shared" si="38"/>
        <v>28.600000000000005</v>
      </c>
      <c r="BO202" s="64">
        <f t="shared" si="39"/>
        <v>5.4945054945054944E-2</v>
      </c>
      <c r="BP202" s="64">
        <f t="shared" si="40"/>
        <v>5.5555555555555559E-2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02"/>
      <c r="P205" s="798" t="s">
        <v>71</v>
      </c>
      <c r="Q205" s="799"/>
      <c r="R205" s="799"/>
      <c r="S205" s="799"/>
      <c r="T205" s="799"/>
      <c r="U205" s="799"/>
      <c r="V205" s="800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12.857142857142856</v>
      </c>
      <c r="Y205" s="779">
        <f>IFERROR(Y197/H197,"0")+IFERROR(Y198/H198,"0")+IFERROR(Y199/H199,"0")+IFERROR(Y200/H200,"0")+IFERROR(Y201/H201,"0")+IFERROR(Y202/H202,"0")+IFERROR(Y203/H203,"0")+IFERROR(Y204/H204,"0")</f>
        <v>13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6.5259999999999999E-2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02"/>
      <c r="P206" s="798" t="s">
        <v>71</v>
      </c>
      <c r="Q206" s="799"/>
      <c r="R206" s="799"/>
      <c r="S206" s="799"/>
      <c r="T206" s="799"/>
      <c r="U206" s="799"/>
      <c r="V206" s="800"/>
      <c r="W206" s="37" t="s">
        <v>69</v>
      </c>
      <c r="X206" s="779">
        <f>IFERROR(SUM(X197:X204),"0")</f>
        <v>27</v>
      </c>
      <c r="Y206" s="779">
        <f>IFERROR(SUM(Y197:Y204),"0")</f>
        <v>27.3</v>
      </c>
      <c r="Z206" s="37"/>
      <c r="AA206" s="780"/>
      <c r="AB206" s="780"/>
      <c r="AC206" s="780"/>
    </row>
    <row r="207" spans="1:68" ht="16.5" customHeight="1" x14ac:dyDescent="0.25">
      <c r="A207" s="797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0"/>
      <c r="AB208" s="770"/>
      <c r="AC208" s="770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02"/>
      <c r="P211" s="798" t="s">
        <v>71</v>
      </c>
      <c r="Q211" s="799"/>
      <c r="R211" s="799"/>
      <c r="S211" s="799"/>
      <c r="T211" s="799"/>
      <c r="U211" s="799"/>
      <c r="V211" s="800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02"/>
      <c r="P212" s="798" t="s">
        <v>71</v>
      </c>
      <c r="Q212" s="799"/>
      <c r="R212" s="799"/>
      <c r="S212" s="799"/>
      <c r="T212" s="799"/>
      <c r="U212" s="799"/>
      <c r="V212" s="800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0"/>
      <c r="AB213" s="770"/>
      <c r="AC213" s="770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02"/>
      <c r="P216" s="798" t="s">
        <v>71</v>
      </c>
      <c r="Q216" s="799"/>
      <c r="R216" s="799"/>
      <c r="S216" s="799"/>
      <c r="T216" s="799"/>
      <c r="U216" s="799"/>
      <c r="V216" s="800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02"/>
      <c r="P217" s="798" t="s">
        <v>71</v>
      </c>
      <c r="Q217" s="799"/>
      <c r="R217" s="799"/>
      <c r="S217" s="799"/>
      <c r="T217" s="799"/>
      <c r="U217" s="799"/>
      <c r="V217" s="800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20</v>
      </c>
      <c r="Y220" s="778">
        <f t="shared" si="41"/>
        <v>21.6</v>
      </c>
      <c r="Z220" s="36">
        <f>IFERROR(IF(Y220=0,"",ROUNDUP(Y220/H220,0)*0.00902),"")</f>
        <v>3.6080000000000001E-2</v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20.777777777777779</v>
      </c>
      <c r="BN220" s="64">
        <f t="shared" si="43"/>
        <v>22.44</v>
      </c>
      <c r="BO220" s="64">
        <f t="shared" si="44"/>
        <v>2.8058361391694722E-2</v>
      </c>
      <c r="BP220" s="64">
        <f t="shared" si="45"/>
        <v>3.0303030303030304E-2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9</v>
      </c>
      <c r="Y224" s="778">
        <f t="shared" si="41"/>
        <v>9</v>
      </c>
      <c r="Z224" s="36">
        <f>IFERROR(IF(Y224=0,"",ROUNDUP(Y224/H224,0)*0.00502),"")</f>
        <v>2.5100000000000001E-2</v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9.4999999999999982</v>
      </c>
      <c r="BN224" s="64">
        <f t="shared" si="43"/>
        <v>9.4999999999999982</v>
      </c>
      <c r="BO224" s="64">
        <f t="shared" si="44"/>
        <v>2.1367521367521368E-2</v>
      </c>
      <c r="BP224" s="64">
        <f t="shared" si="45"/>
        <v>2.1367521367521368E-2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02"/>
      <c r="P227" s="798" t="s">
        <v>71</v>
      </c>
      <c r="Q227" s="799"/>
      <c r="R227" s="799"/>
      <c r="S227" s="799"/>
      <c r="T227" s="799"/>
      <c r="U227" s="799"/>
      <c r="V227" s="800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8.7037037037037024</v>
      </c>
      <c r="Y227" s="779">
        <f>IFERROR(Y219/H219,"0")+IFERROR(Y220/H220,"0")+IFERROR(Y221/H221,"0")+IFERROR(Y222/H222,"0")+IFERROR(Y223/H223,"0")+IFERROR(Y224/H224,"0")+IFERROR(Y225/H225,"0")+IFERROR(Y226/H226,"0")</f>
        <v>9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6.1179999999999998E-2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02"/>
      <c r="P228" s="798" t="s">
        <v>71</v>
      </c>
      <c r="Q228" s="799"/>
      <c r="R228" s="799"/>
      <c r="S228" s="799"/>
      <c r="T228" s="799"/>
      <c r="U228" s="799"/>
      <c r="V228" s="800"/>
      <c r="W228" s="37" t="s">
        <v>69</v>
      </c>
      <c r="X228" s="779">
        <f>IFERROR(SUM(X219:X226),"0")</f>
        <v>29</v>
      </c>
      <c r="Y228" s="779">
        <f>IFERROR(SUM(Y219:Y226),"0")</f>
        <v>30.6</v>
      </c>
      <c r="Z228" s="37"/>
      <c r="AA228" s="780"/>
      <c r="AB228" s="780"/>
      <c r="AC228" s="780"/>
    </row>
    <row r="229" spans="1:68" ht="14.25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8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20</v>
      </c>
      <c r="Y236" s="778">
        <f t="shared" si="46"/>
        <v>21.599999999999998</v>
      </c>
      <c r="Z236" s="36">
        <f t="shared" si="51"/>
        <v>6.7769999999999997E-2</v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22.266666666666669</v>
      </c>
      <c r="BN236" s="64">
        <f t="shared" si="48"/>
        <v>24.047999999999998</v>
      </c>
      <c r="BO236" s="64">
        <f t="shared" si="49"/>
        <v>5.3418803418803423E-2</v>
      </c>
      <c r="BP236" s="64">
        <f t="shared" si="50"/>
        <v>5.7692307692307689E-2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24</v>
      </c>
      <c r="Y237" s="778">
        <f t="shared" si="46"/>
        <v>24</v>
      </c>
      <c r="Z237" s="36">
        <f t="shared" si="51"/>
        <v>7.5300000000000006E-2</v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26.720000000000002</v>
      </c>
      <c r="BN237" s="64">
        <f t="shared" si="48"/>
        <v>26.720000000000002</v>
      </c>
      <c r="BO237" s="64">
        <f t="shared" si="49"/>
        <v>6.4102564102564097E-2</v>
      </c>
      <c r="BP237" s="64">
        <f t="shared" si="50"/>
        <v>6.4102564102564097E-2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02"/>
      <c r="P241" s="798" t="s">
        <v>71</v>
      </c>
      <c r="Q241" s="799"/>
      <c r="R241" s="799"/>
      <c r="S241" s="799"/>
      <c r="T241" s="799"/>
      <c r="U241" s="799"/>
      <c r="V241" s="800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18.333333333333336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19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0.14307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02"/>
      <c r="P242" s="798" t="s">
        <v>71</v>
      </c>
      <c r="Q242" s="799"/>
      <c r="R242" s="799"/>
      <c r="S242" s="799"/>
      <c r="T242" s="799"/>
      <c r="U242" s="799"/>
      <c r="V242" s="800"/>
      <c r="W242" s="37" t="s">
        <v>69</v>
      </c>
      <c r="X242" s="779">
        <f>IFERROR(SUM(X230:X240),"0")</f>
        <v>44</v>
      </c>
      <c r="Y242" s="779">
        <f>IFERROR(SUM(Y230:Y240),"0")</f>
        <v>45.599999999999994</v>
      </c>
      <c r="Z242" s="37"/>
      <c r="AA242" s="780"/>
      <c r="AB242" s="780"/>
      <c r="AC242" s="780"/>
    </row>
    <row r="243" spans="1:68" ht="14.25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0"/>
      <c r="AB243" s="770"/>
      <c r="AC243" s="770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02"/>
      <c r="P249" s="798" t="s">
        <v>71</v>
      </c>
      <c r="Q249" s="799"/>
      <c r="R249" s="799"/>
      <c r="S249" s="799"/>
      <c r="T249" s="799"/>
      <c r="U249" s="799"/>
      <c r="V249" s="800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02"/>
      <c r="P250" s="798" t="s">
        <v>71</v>
      </c>
      <c r="Q250" s="799"/>
      <c r="R250" s="799"/>
      <c r="S250" s="799"/>
      <c r="T250" s="799"/>
      <c r="U250" s="799"/>
      <c r="V250" s="800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797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0"/>
      <c r="AB252" s="770"/>
      <c r="AC252" s="770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02"/>
      <c r="P261" s="798" t="s">
        <v>71</v>
      </c>
      <c r="Q261" s="799"/>
      <c r="R261" s="799"/>
      <c r="S261" s="799"/>
      <c r="T261" s="799"/>
      <c r="U261" s="799"/>
      <c r="V261" s="800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02"/>
      <c r="P262" s="798" t="s">
        <v>71</v>
      </c>
      <c r="Q262" s="799"/>
      <c r="R262" s="799"/>
      <c r="S262" s="799"/>
      <c r="T262" s="799"/>
      <c r="U262" s="799"/>
      <c r="V262" s="800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797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0"/>
      <c r="AB264" s="770"/>
      <c r="AC264" s="770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3</v>
      </c>
      <c r="Y270" s="778">
        <f t="shared" si="57"/>
        <v>4</v>
      </c>
      <c r="Z270" s="36">
        <f>IFERROR(IF(Y270=0,"",ROUNDUP(Y270/H270,0)*0.00902),"")</f>
        <v>9.0200000000000002E-3</v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3.1574999999999998</v>
      </c>
      <c r="BN270" s="64">
        <f t="shared" si="59"/>
        <v>4.21</v>
      </c>
      <c r="BO270" s="64">
        <f t="shared" si="60"/>
        <v>5.681818181818182E-3</v>
      </c>
      <c r="BP270" s="64">
        <f t="shared" si="61"/>
        <v>7.575757575757576E-3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02"/>
      <c r="P274" s="798" t="s">
        <v>71</v>
      </c>
      <c r="Q274" s="799"/>
      <c r="R274" s="799"/>
      <c r="S274" s="799"/>
      <c r="T274" s="799"/>
      <c r="U274" s="799"/>
      <c r="V274" s="800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0.75</v>
      </c>
      <c r="Y274" s="779">
        <f>IFERROR(Y265/H265,"0")+IFERROR(Y266/H266,"0")+IFERROR(Y267/H267,"0")+IFERROR(Y268/H268,"0")+IFERROR(Y269/H269,"0")+IFERROR(Y270/H270,"0")+IFERROR(Y271/H271,"0")+IFERROR(Y272/H272,"0")+IFERROR(Y273/H273,"0")</f>
        <v>1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9.0200000000000002E-3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02"/>
      <c r="P275" s="798" t="s">
        <v>71</v>
      </c>
      <c r="Q275" s="799"/>
      <c r="R275" s="799"/>
      <c r="S275" s="799"/>
      <c r="T275" s="799"/>
      <c r="U275" s="799"/>
      <c r="V275" s="800"/>
      <c r="W275" s="37" t="s">
        <v>69</v>
      </c>
      <c r="X275" s="779">
        <f>IFERROR(SUM(X265:X273),"0")</f>
        <v>3</v>
      </c>
      <c r="Y275" s="779">
        <f>IFERROR(SUM(Y265:Y273),"0")</f>
        <v>4</v>
      </c>
      <c r="Z275" s="37"/>
      <c r="AA275" s="780"/>
      <c r="AB275" s="780"/>
      <c r="AC275" s="780"/>
    </row>
    <row r="276" spans="1:68" ht="14.25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0"/>
      <c r="AB276" s="770"/>
      <c r="AC276" s="770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02"/>
      <c r="P278" s="798" t="s">
        <v>71</v>
      </c>
      <c r="Q278" s="799"/>
      <c r="R278" s="799"/>
      <c r="S278" s="799"/>
      <c r="T278" s="799"/>
      <c r="U278" s="799"/>
      <c r="V278" s="800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02"/>
      <c r="P279" s="798" t="s">
        <v>71</v>
      </c>
      <c r="Q279" s="799"/>
      <c r="R279" s="799"/>
      <c r="S279" s="799"/>
      <c r="T279" s="799"/>
      <c r="U279" s="799"/>
      <c r="V279" s="800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797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0"/>
      <c r="AB281" s="770"/>
      <c r="AC281" s="770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0</v>
      </c>
      <c r="Y291" s="778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x14ac:dyDescent="0.2">
      <c r="A292" s="80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02"/>
      <c r="P292" s="798" t="s">
        <v>71</v>
      </c>
      <c r="Q292" s="799"/>
      <c r="R292" s="799"/>
      <c r="S292" s="799"/>
      <c r="T292" s="799"/>
      <c r="U292" s="799"/>
      <c r="V292" s="800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</v>
      </c>
      <c r="AA292" s="780"/>
      <c r="AB292" s="780"/>
      <c r="AC292" s="780"/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02"/>
      <c r="P293" s="798" t="s">
        <v>71</v>
      </c>
      <c r="Q293" s="799"/>
      <c r="R293" s="799"/>
      <c r="S293" s="799"/>
      <c r="T293" s="799"/>
      <c r="U293" s="799"/>
      <c r="V293" s="800"/>
      <c r="W293" s="37" t="s">
        <v>69</v>
      </c>
      <c r="X293" s="779">
        <f>IFERROR(SUM(X282:X291),"0")</f>
        <v>0</v>
      </c>
      <c r="Y293" s="779">
        <f>IFERROR(SUM(Y282:Y291),"0")</f>
        <v>0</v>
      </c>
      <c r="Z293" s="37"/>
      <c r="AA293" s="780"/>
      <c r="AB293" s="780"/>
      <c r="AC293" s="780"/>
    </row>
    <row r="294" spans="1:68" ht="16.5" customHeight="1" x14ac:dyDescent="0.25">
      <c r="A294" s="797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0"/>
      <c r="AB295" s="770"/>
      <c r="AC295" s="770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02"/>
      <c r="P297" s="798" t="s">
        <v>71</v>
      </c>
      <c r="Q297" s="799"/>
      <c r="R297" s="799"/>
      <c r="S297" s="799"/>
      <c r="T297" s="799"/>
      <c r="U297" s="799"/>
      <c r="V297" s="800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02"/>
      <c r="P298" s="798" t="s">
        <v>71</v>
      </c>
      <c r="Q298" s="799"/>
      <c r="R298" s="799"/>
      <c r="S298" s="799"/>
      <c r="T298" s="799"/>
      <c r="U298" s="799"/>
      <c r="V298" s="800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797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0"/>
      <c r="AB300" s="770"/>
      <c r="AC300" s="770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02"/>
      <c r="P304" s="798" t="s">
        <v>71</v>
      </c>
      <c r="Q304" s="799"/>
      <c r="R304" s="799"/>
      <c r="S304" s="799"/>
      <c r="T304" s="799"/>
      <c r="U304" s="799"/>
      <c r="V304" s="800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02"/>
      <c r="P305" s="798" t="s">
        <v>71</v>
      </c>
      <c r="Q305" s="799"/>
      <c r="R305" s="799"/>
      <c r="S305" s="799"/>
      <c r="T305" s="799"/>
      <c r="U305" s="799"/>
      <c r="V305" s="800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797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0"/>
      <c r="AB307" s="770"/>
      <c r="AC307" s="770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02"/>
      <c r="P314" s="798" t="s">
        <v>71</v>
      </c>
      <c r="Q314" s="799"/>
      <c r="R314" s="799"/>
      <c r="S314" s="799"/>
      <c r="T314" s="799"/>
      <c r="U314" s="799"/>
      <c r="V314" s="800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02"/>
      <c r="P315" s="798" t="s">
        <v>71</v>
      </c>
      <c r="Q315" s="799"/>
      <c r="R315" s="799"/>
      <c r="S315" s="799"/>
      <c r="T315" s="799"/>
      <c r="U315" s="799"/>
      <c r="V315" s="800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797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0"/>
      <c r="AB317" s="770"/>
      <c r="AC317" s="770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02"/>
      <c r="P319" s="798" t="s">
        <v>71</v>
      </c>
      <c r="Q319" s="799"/>
      <c r="R319" s="799"/>
      <c r="S319" s="799"/>
      <c r="T319" s="799"/>
      <c r="U319" s="799"/>
      <c r="V319" s="800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02"/>
      <c r="P320" s="798" t="s">
        <v>71</v>
      </c>
      <c r="Q320" s="799"/>
      <c r="R320" s="799"/>
      <c r="S320" s="799"/>
      <c r="T320" s="799"/>
      <c r="U320" s="799"/>
      <c r="V320" s="800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0"/>
      <c r="AB321" s="770"/>
      <c r="AC321" s="770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02"/>
      <c r="P323" s="798" t="s">
        <v>71</v>
      </c>
      <c r="Q323" s="799"/>
      <c r="R323" s="799"/>
      <c r="S323" s="799"/>
      <c r="T323" s="799"/>
      <c r="U323" s="799"/>
      <c r="V323" s="800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02"/>
      <c r="P324" s="798" t="s">
        <v>71</v>
      </c>
      <c r="Q324" s="799"/>
      <c r="R324" s="799"/>
      <c r="S324" s="799"/>
      <c r="T324" s="799"/>
      <c r="U324" s="799"/>
      <c r="V324" s="800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0"/>
      <c r="AB325" s="770"/>
      <c r="AC325" s="770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02"/>
      <c r="P327" s="798" t="s">
        <v>71</v>
      </c>
      <c r="Q327" s="799"/>
      <c r="R327" s="799"/>
      <c r="S327" s="799"/>
      <c r="T327" s="799"/>
      <c r="U327" s="799"/>
      <c r="V327" s="800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02"/>
      <c r="P328" s="798" t="s">
        <v>71</v>
      </c>
      <c r="Q328" s="799"/>
      <c r="R328" s="799"/>
      <c r="S328" s="799"/>
      <c r="T328" s="799"/>
      <c r="U328" s="799"/>
      <c r="V328" s="800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797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0"/>
      <c r="AB330" s="770"/>
      <c r="AC330" s="770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02"/>
      <c r="P332" s="798" t="s">
        <v>71</v>
      </c>
      <c r="Q332" s="799"/>
      <c r="R332" s="799"/>
      <c r="S332" s="799"/>
      <c r="T332" s="799"/>
      <c r="U332" s="799"/>
      <c r="V332" s="800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02"/>
      <c r="P333" s="798" t="s">
        <v>71</v>
      </c>
      <c r="Q333" s="799"/>
      <c r="R333" s="799"/>
      <c r="S333" s="799"/>
      <c r="T333" s="799"/>
      <c r="U333" s="799"/>
      <c r="V333" s="800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0"/>
      <c r="AB334" s="770"/>
      <c r="AC334" s="770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02"/>
      <c r="P336" s="798" t="s">
        <v>71</v>
      </c>
      <c r="Q336" s="799"/>
      <c r="R336" s="799"/>
      <c r="S336" s="799"/>
      <c r="T336" s="799"/>
      <c r="U336" s="799"/>
      <c r="V336" s="800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02"/>
      <c r="P337" s="798" t="s">
        <v>71</v>
      </c>
      <c r="Q337" s="799"/>
      <c r="R337" s="799"/>
      <c r="S337" s="799"/>
      <c r="T337" s="799"/>
      <c r="U337" s="799"/>
      <c r="V337" s="800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0"/>
      <c r="AB338" s="770"/>
      <c r="AC338" s="770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02"/>
      <c r="P341" s="798" t="s">
        <v>71</v>
      </c>
      <c r="Q341" s="799"/>
      <c r="R341" s="799"/>
      <c r="S341" s="799"/>
      <c r="T341" s="799"/>
      <c r="U341" s="799"/>
      <c r="V341" s="800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02"/>
      <c r="P342" s="798" t="s">
        <v>71</v>
      </c>
      <c r="Q342" s="799"/>
      <c r="R342" s="799"/>
      <c r="S342" s="799"/>
      <c r="T342" s="799"/>
      <c r="U342" s="799"/>
      <c r="V342" s="800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797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0"/>
      <c r="AB344" s="770"/>
      <c r="AC344" s="770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02"/>
      <c r="P346" s="798" t="s">
        <v>71</v>
      </c>
      <c r="Q346" s="799"/>
      <c r="R346" s="799"/>
      <c r="S346" s="799"/>
      <c r="T346" s="799"/>
      <c r="U346" s="799"/>
      <c r="V346" s="800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02"/>
      <c r="P347" s="798" t="s">
        <v>71</v>
      </c>
      <c r="Q347" s="799"/>
      <c r="R347" s="799"/>
      <c r="S347" s="799"/>
      <c r="T347" s="799"/>
      <c r="U347" s="799"/>
      <c r="V347" s="800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0"/>
      <c r="AB348" s="770"/>
      <c r="AC348" s="770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02"/>
      <c r="P351" s="798" t="s">
        <v>71</v>
      </c>
      <c r="Q351" s="799"/>
      <c r="R351" s="799"/>
      <c r="S351" s="799"/>
      <c r="T351" s="799"/>
      <c r="U351" s="799"/>
      <c r="V351" s="800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02"/>
      <c r="P352" s="798" t="s">
        <v>71</v>
      </c>
      <c r="Q352" s="799"/>
      <c r="R352" s="799"/>
      <c r="S352" s="799"/>
      <c r="T352" s="799"/>
      <c r="U352" s="799"/>
      <c r="V352" s="800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0"/>
      <c r="AB353" s="770"/>
      <c r="AC353" s="770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02"/>
      <c r="P355" s="798" t="s">
        <v>71</v>
      </c>
      <c r="Q355" s="799"/>
      <c r="R355" s="799"/>
      <c r="S355" s="799"/>
      <c r="T355" s="799"/>
      <c r="U355" s="799"/>
      <c r="V355" s="800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02"/>
      <c r="P356" s="798" t="s">
        <v>71</v>
      </c>
      <c r="Q356" s="799"/>
      <c r="R356" s="799"/>
      <c r="S356" s="799"/>
      <c r="T356" s="799"/>
      <c r="U356" s="799"/>
      <c r="V356" s="800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797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0</v>
      </c>
      <c r="Y367" s="778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x14ac:dyDescent="0.2">
      <c r="A368" s="80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02"/>
      <c r="P368" s="798" t="s">
        <v>71</v>
      </c>
      <c r="Q368" s="799"/>
      <c r="R368" s="799"/>
      <c r="S368" s="799"/>
      <c r="T368" s="799"/>
      <c r="U368" s="799"/>
      <c r="V368" s="800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0</v>
      </c>
      <c r="Y368" s="779">
        <f>IFERROR(Y359/H359,"0")+IFERROR(Y360/H360,"0")+IFERROR(Y361/H361,"0")+IFERROR(Y362/H362,"0")+IFERROR(Y363/H363,"0")+IFERROR(Y364/H364,"0")+IFERROR(Y365/H365,"0")+IFERROR(Y366/H366,"0")+IFERROR(Y367/H367,"0")</f>
        <v>0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02"/>
      <c r="P369" s="798" t="s">
        <v>71</v>
      </c>
      <c r="Q369" s="799"/>
      <c r="R369" s="799"/>
      <c r="S369" s="799"/>
      <c r="T369" s="799"/>
      <c r="U369" s="799"/>
      <c r="V369" s="800"/>
      <c r="W369" s="37" t="s">
        <v>69</v>
      </c>
      <c r="X369" s="779">
        <f>IFERROR(SUM(X359:X367),"0")</f>
        <v>0</v>
      </c>
      <c r="Y369" s="779">
        <f>IFERROR(SUM(Y359:Y367),"0")</f>
        <v>0</v>
      </c>
      <c r="Z369" s="37"/>
      <c r="AA369" s="780"/>
      <c r="AB369" s="780"/>
      <c r="AC369" s="780"/>
    </row>
    <row r="370" spans="1:68" ht="14.25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IFERROR(IF(Y371=0,"",ROUNDUP(Y371/H371,0)*0.00753),"")</f>
        <v/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0</v>
      </c>
      <c r="Y372" s="778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02"/>
      <c r="P375" s="798" t="s">
        <v>71</v>
      </c>
      <c r="Q375" s="799"/>
      <c r="R375" s="799"/>
      <c r="S375" s="799"/>
      <c r="T375" s="799"/>
      <c r="U375" s="799"/>
      <c r="V375" s="800"/>
      <c r="W375" s="37" t="s">
        <v>72</v>
      </c>
      <c r="X375" s="779">
        <f>IFERROR(X371/H371,"0")+IFERROR(X372/H372,"0")+IFERROR(X373/H373,"0")+IFERROR(X374/H374,"0")</f>
        <v>0</v>
      </c>
      <c r="Y375" s="779">
        <f>IFERROR(Y371/H371,"0")+IFERROR(Y372/H372,"0")+IFERROR(Y373/H373,"0")+IFERROR(Y374/H374,"0")</f>
        <v>0</v>
      </c>
      <c r="Z375" s="779">
        <f>IFERROR(IF(Z371="",0,Z371),"0")+IFERROR(IF(Z372="",0,Z372),"0")+IFERROR(IF(Z373="",0,Z373),"0")+IFERROR(IF(Z374="",0,Z374),"0")</f>
        <v>0</v>
      </c>
      <c r="AA375" s="780"/>
      <c r="AB375" s="780"/>
      <c r="AC375" s="780"/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02"/>
      <c r="P376" s="798" t="s">
        <v>71</v>
      </c>
      <c r="Q376" s="799"/>
      <c r="R376" s="799"/>
      <c r="S376" s="799"/>
      <c r="T376" s="799"/>
      <c r="U376" s="799"/>
      <c r="V376" s="800"/>
      <c r="W376" s="37" t="s">
        <v>69</v>
      </c>
      <c r="X376" s="779">
        <f>IFERROR(SUM(X371:X374),"0")</f>
        <v>0</v>
      </c>
      <c r="Y376" s="779">
        <f>IFERROR(SUM(Y371:Y374),"0")</f>
        <v>0</v>
      </c>
      <c r="Z376" s="37"/>
      <c r="AA376" s="780"/>
      <c r="AB376" s="780"/>
      <c r="AC376" s="780"/>
    </row>
    <row r="377" spans="1:68" ht="14.25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50</v>
      </c>
      <c r="Y378" s="778">
        <f t="shared" ref="Y378:Y383" si="77">IFERROR(IF(X378="",0,CEILING((X378/$H378),1)*$H378),"")</f>
        <v>54.6</v>
      </c>
      <c r="Z378" s="36">
        <f>IFERROR(IF(Y378=0,"",ROUNDUP(Y378/H378,0)*0.02175),"")</f>
        <v>0.15225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53.57692307692308</v>
      </c>
      <c r="BN378" s="64">
        <f t="shared" ref="BN378:BN383" si="79">IFERROR(Y378*I378/H378,"0")</f>
        <v>58.506000000000007</v>
      </c>
      <c r="BO378" s="64">
        <f t="shared" ref="BO378:BO383" si="80">IFERROR(1/J378*(X378/H378),"0")</f>
        <v>0.11446886446886446</v>
      </c>
      <c r="BP378" s="64">
        <f t="shared" ref="BP378:BP383" si="81">IFERROR(1/J378*(Y378/H378),"0")</f>
        <v>0.125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0</v>
      </c>
      <c r="Y381" s="778">
        <f t="shared" si="77"/>
        <v>0</v>
      </c>
      <c r="Z381" s="36" t="str">
        <f>IFERROR(IF(Y381=0,"",ROUNDUP(Y381/H381,0)*0.00753),"")</f>
        <v/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02"/>
      <c r="P384" s="798" t="s">
        <v>71</v>
      </c>
      <c r="Q384" s="799"/>
      <c r="R384" s="799"/>
      <c r="S384" s="799"/>
      <c r="T384" s="799"/>
      <c r="U384" s="799"/>
      <c r="V384" s="800"/>
      <c r="W384" s="37" t="s">
        <v>72</v>
      </c>
      <c r="X384" s="779">
        <f>IFERROR(X378/H378,"0")+IFERROR(X379/H379,"0")+IFERROR(X380/H380,"0")+IFERROR(X381/H381,"0")+IFERROR(X382/H382,"0")+IFERROR(X383/H383,"0")</f>
        <v>6.4102564102564106</v>
      </c>
      <c r="Y384" s="779">
        <f>IFERROR(Y378/H378,"0")+IFERROR(Y379/H379,"0")+IFERROR(Y380/H380,"0")+IFERROR(Y381/H381,"0")+IFERROR(Y382/H382,"0")+IFERROR(Y383/H383,"0")</f>
        <v>7</v>
      </c>
      <c r="Z384" s="779">
        <f>IFERROR(IF(Z378="",0,Z378),"0")+IFERROR(IF(Z379="",0,Z379),"0")+IFERROR(IF(Z380="",0,Z380),"0")+IFERROR(IF(Z381="",0,Z381),"0")+IFERROR(IF(Z382="",0,Z382),"0")+IFERROR(IF(Z383="",0,Z383),"0")</f>
        <v>0.15225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02"/>
      <c r="P385" s="798" t="s">
        <v>71</v>
      </c>
      <c r="Q385" s="799"/>
      <c r="R385" s="799"/>
      <c r="S385" s="799"/>
      <c r="T385" s="799"/>
      <c r="U385" s="799"/>
      <c r="V385" s="800"/>
      <c r="W385" s="37" t="s">
        <v>69</v>
      </c>
      <c r="X385" s="779">
        <f>IFERROR(SUM(X378:X383),"0")</f>
        <v>50</v>
      </c>
      <c r="Y385" s="779">
        <f>IFERROR(SUM(Y378:Y383),"0")</f>
        <v>54.6</v>
      </c>
      <c r="Z385" s="37"/>
      <c r="AA385" s="780"/>
      <c r="AB385" s="780"/>
      <c r="AC385" s="780"/>
    </row>
    <row r="386" spans="1:68" ht="14.25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0"/>
      <c r="AB386" s="770"/>
      <c r="AC386" s="770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20</v>
      </c>
      <c r="Y388" s="778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21.446153846153852</v>
      </c>
      <c r="BN388" s="64">
        <f>IFERROR(Y388*I388/H388,"0")</f>
        <v>25.092000000000002</v>
      </c>
      <c r="BO388" s="64">
        <f>IFERROR(1/J388*(X388/H388),"0")</f>
        <v>4.5787545787545791E-2</v>
      </c>
      <c r="BP388" s="64">
        <f>IFERROR(1/J388*(Y388/H388),"0")</f>
        <v>5.3571428571428568E-2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02"/>
      <c r="P390" s="798" t="s">
        <v>71</v>
      </c>
      <c r="Q390" s="799"/>
      <c r="R390" s="799"/>
      <c r="S390" s="799"/>
      <c r="T390" s="799"/>
      <c r="U390" s="799"/>
      <c r="V390" s="800"/>
      <c r="W390" s="37" t="s">
        <v>72</v>
      </c>
      <c r="X390" s="779">
        <f>IFERROR(X387/H387,"0")+IFERROR(X388/H388,"0")+IFERROR(X389/H389,"0")</f>
        <v>2.5641025641025643</v>
      </c>
      <c r="Y390" s="779">
        <f>IFERROR(Y387/H387,"0")+IFERROR(Y388/H388,"0")+IFERROR(Y389/H389,"0")</f>
        <v>3</v>
      </c>
      <c r="Z390" s="779">
        <f>IFERROR(IF(Z387="",0,Z387),"0")+IFERROR(IF(Z388="",0,Z388),"0")+IFERROR(IF(Z389="",0,Z389),"0")</f>
        <v>6.5250000000000002E-2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02"/>
      <c r="P391" s="798" t="s">
        <v>71</v>
      </c>
      <c r="Q391" s="799"/>
      <c r="R391" s="799"/>
      <c r="S391" s="799"/>
      <c r="T391" s="799"/>
      <c r="U391" s="799"/>
      <c r="V391" s="800"/>
      <c r="W391" s="37" t="s">
        <v>69</v>
      </c>
      <c r="X391" s="779">
        <f>IFERROR(SUM(X387:X389),"0")</f>
        <v>20</v>
      </c>
      <c r="Y391" s="779">
        <f>IFERROR(SUM(Y387:Y389),"0")</f>
        <v>23.4</v>
      </c>
      <c r="Z391" s="37"/>
      <c r="AA391" s="780"/>
      <c r="AB391" s="780"/>
      <c r="AC391" s="780"/>
    </row>
    <row r="392" spans="1:68" ht="14.25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0"/>
      <c r="AB392" s="770"/>
      <c r="AC392" s="770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7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11</v>
      </c>
      <c r="Y396" s="778">
        <f>IFERROR(IF(X396="",0,CEILING((X396/$H396),1)*$H396),"")</f>
        <v>12.75</v>
      </c>
      <c r="Z396" s="36">
        <f>IFERROR(IF(Y396=0,"",ROUNDUP(Y396/H396,0)*0.00753),"")</f>
        <v>3.7650000000000003E-2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12.509803921568627</v>
      </c>
      <c r="BN396" s="64">
        <f>IFERROR(Y396*I396/H396,"0")</f>
        <v>14.500000000000002</v>
      </c>
      <c r="BO396" s="64">
        <f>IFERROR(1/J396*(X396/H396),"0")</f>
        <v>2.765208647561589E-2</v>
      </c>
      <c r="BP396" s="64">
        <f>IFERROR(1/J396*(Y396/H396),"0")</f>
        <v>3.2051282051282048E-2</v>
      </c>
    </row>
    <row r="397" spans="1:68" x14ac:dyDescent="0.2">
      <c r="A397" s="80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02"/>
      <c r="P397" s="798" t="s">
        <v>71</v>
      </c>
      <c r="Q397" s="799"/>
      <c r="R397" s="799"/>
      <c r="S397" s="799"/>
      <c r="T397" s="799"/>
      <c r="U397" s="799"/>
      <c r="V397" s="800"/>
      <c r="W397" s="37" t="s">
        <v>72</v>
      </c>
      <c r="X397" s="779">
        <f>IFERROR(X393/H393,"0")+IFERROR(X394/H394,"0")+IFERROR(X395/H395,"0")+IFERROR(X396/H396,"0")</f>
        <v>4.3137254901960791</v>
      </c>
      <c r="Y397" s="779">
        <f>IFERROR(Y393/H393,"0")+IFERROR(Y394/H394,"0")+IFERROR(Y395/H395,"0")+IFERROR(Y396/H396,"0")</f>
        <v>5</v>
      </c>
      <c r="Z397" s="779">
        <f>IFERROR(IF(Z393="",0,Z393),"0")+IFERROR(IF(Z394="",0,Z394),"0")+IFERROR(IF(Z395="",0,Z395),"0")+IFERROR(IF(Z396="",0,Z396),"0")</f>
        <v>3.7650000000000003E-2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02"/>
      <c r="P398" s="798" t="s">
        <v>71</v>
      </c>
      <c r="Q398" s="799"/>
      <c r="R398" s="799"/>
      <c r="S398" s="799"/>
      <c r="T398" s="799"/>
      <c r="U398" s="799"/>
      <c r="V398" s="800"/>
      <c r="W398" s="37" t="s">
        <v>69</v>
      </c>
      <c r="X398" s="779">
        <f>IFERROR(SUM(X393:X396),"0")</f>
        <v>11</v>
      </c>
      <c r="Y398" s="779">
        <f>IFERROR(SUM(Y393:Y396),"0")</f>
        <v>12.75</v>
      </c>
      <c r="Z398" s="37"/>
      <c r="AA398" s="780"/>
      <c r="AB398" s="780"/>
      <c r="AC398" s="780"/>
    </row>
    <row r="399" spans="1:68" ht="14.25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3</v>
      </c>
      <c r="Y400" s="778">
        <f>IFERROR(IF(X400="",0,CEILING((X400/$H400),1)*$H400),"")</f>
        <v>4</v>
      </c>
      <c r="Z400" s="36">
        <f>IFERROR(IF(Y400=0,"",ROUNDUP(Y400/H400,0)*0.00474),"")</f>
        <v>9.4800000000000006E-3</v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3.3600000000000003</v>
      </c>
      <c r="BN400" s="64">
        <f>IFERROR(Y400*I400/H400,"0")</f>
        <v>4.4800000000000004</v>
      </c>
      <c r="BO400" s="64">
        <f>IFERROR(1/J400*(X400/H400),"0")</f>
        <v>6.3025210084033615E-3</v>
      </c>
      <c r="BP400" s="64">
        <f>IFERROR(1/J400*(Y400/H400),"0")</f>
        <v>8.4033613445378148E-3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3</v>
      </c>
      <c r="Y402" s="778">
        <f>IFERROR(IF(X402="",0,CEILING((X402/$H402),1)*$H402),"")</f>
        <v>4</v>
      </c>
      <c r="Z402" s="36">
        <f>IFERROR(IF(Y402=0,"",ROUNDUP(Y402/H402,0)*0.00474),"")</f>
        <v>9.4800000000000006E-3</v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3.3600000000000003</v>
      </c>
      <c r="BN402" s="64">
        <f>IFERROR(Y402*I402/H402,"0")</f>
        <v>4.4800000000000004</v>
      </c>
      <c r="BO402" s="64">
        <f>IFERROR(1/J402*(X402/H402),"0")</f>
        <v>6.3025210084033615E-3</v>
      </c>
      <c r="BP402" s="64">
        <f>IFERROR(1/J402*(Y402/H402),"0")</f>
        <v>8.4033613445378148E-3</v>
      </c>
    </row>
    <row r="403" spans="1:68" x14ac:dyDescent="0.2">
      <c r="A403" s="80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02"/>
      <c r="P403" s="798" t="s">
        <v>71</v>
      </c>
      <c r="Q403" s="799"/>
      <c r="R403" s="799"/>
      <c r="S403" s="799"/>
      <c r="T403" s="799"/>
      <c r="U403" s="799"/>
      <c r="V403" s="800"/>
      <c r="W403" s="37" t="s">
        <v>72</v>
      </c>
      <c r="X403" s="779">
        <f>IFERROR(X400/H400,"0")+IFERROR(X401/H401,"0")+IFERROR(X402/H402,"0")</f>
        <v>3</v>
      </c>
      <c r="Y403" s="779">
        <f>IFERROR(Y400/H400,"0")+IFERROR(Y401/H401,"0")+IFERROR(Y402/H402,"0")</f>
        <v>4</v>
      </c>
      <c r="Z403" s="779">
        <f>IFERROR(IF(Z400="",0,Z400),"0")+IFERROR(IF(Z401="",0,Z401),"0")+IFERROR(IF(Z402="",0,Z402),"0")</f>
        <v>1.8960000000000001E-2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02"/>
      <c r="P404" s="798" t="s">
        <v>71</v>
      </c>
      <c r="Q404" s="799"/>
      <c r="R404" s="799"/>
      <c r="S404" s="799"/>
      <c r="T404" s="799"/>
      <c r="U404" s="799"/>
      <c r="V404" s="800"/>
      <c r="W404" s="37" t="s">
        <v>69</v>
      </c>
      <c r="X404" s="779">
        <f>IFERROR(SUM(X400:X402),"0")</f>
        <v>6</v>
      </c>
      <c r="Y404" s="779">
        <f>IFERROR(SUM(Y400:Y402),"0")</f>
        <v>8</v>
      </c>
      <c r="Z404" s="37"/>
      <c r="AA404" s="780"/>
      <c r="AB404" s="780"/>
      <c r="AC404" s="780"/>
    </row>
    <row r="405" spans="1:68" ht="16.5" customHeight="1" x14ac:dyDescent="0.25">
      <c r="A405" s="797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0"/>
      <c r="AB406" s="770"/>
      <c r="AC406" s="770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02"/>
      <c r="P408" s="798" t="s">
        <v>71</v>
      </c>
      <c r="Q408" s="799"/>
      <c r="R408" s="799"/>
      <c r="S408" s="799"/>
      <c r="T408" s="799"/>
      <c r="U408" s="799"/>
      <c r="V408" s="800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02"/>
      <c r="P409" s="798" t="s">
        <v>71</v>
      </c>
      <c r="Q409" s="799"/>
      <c r="R409" s="799"/>
      <c r="S409" s="799"/>
      <c r="T409" s="799"/>
      <c r="U409" s="799"/>
      <c r="V409" s="800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18</v>
      </c>
      <c r="Y412" s="778">
        <f>IFERROR(IF(X412="",0,CEILING((X412/$H412),1)*$H412),"")</f>
        <v>18.900000000000002</v>
      </c>
      <c r="Z412" s="36">
        <f>IFERROR(IF(Y412=0,"",ROUNDUP(Y412/H412,0)*0.00753),"")</f>
        <v>6.7769999999999997E-2</v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20.331428571428571</v>
      </c>
      <c r="BN412" s="64">
        <f>IFERROR(Y412*I412/H412,"0")</f>
        <v>21.348000000000003</v>
      </c>
      <c r="BO412" s="64">
        <f>IFERROR(1/J412*(X412/H412),"0")</f>
        <v>5.4945054945054944E-2</v>
      </c>
      <c r="BP412" s="64">
        <f>IFERROR(1/J412*(Y412/H412),"0")</f>
        <v>5.7692307692307689E-2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21</v>
      </c>
      <c r="Y413" s="778">
        <f>IFERROR(IF(X413="",0,CEILING((X413/$H413),1)*$H413),"")</f>
        <v>21</v>
      </c>
      <c r="Z413" s="36">
        <f>IFERROR(IF(Y413=0,"",ROUNDUP(Y413/H413,0)*0.00753),"")</f>
        <v>7.5300000000000006E-2</v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23.599999999999998</v>
      </c>
      <c r="BN413" s="64">
        <f>IFERROR(Y413*I413/H413,"0")</f>
        <v>23.599999999999998</v>
      </c>
      <c r="BO413" s="64">
        <f>IFERROR(1/J413*(X413/H413),"0")</f>
        <v>6.4102564102564097E-2</v>
      </c>
      <c r="BP413" s="64">
        <f>IFERROR(1/J413*(Y413/H413),"0")</f>
        <v>6.4102564102564097E-2</v>
      </c>
    </row>
    <row r="414" spans="1:68" x14ac:dyDescent="0.2">
      <c r="A414" s="80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02"/>
      <c r="P414" s="798" t="s">
        <v>71</v>
      </c>
      <c r="Q414" s="799"/>
      <c r="R414" s="799"/>
      <c r="S414" s="799"/>
      <c r="T414" s="799"/>
      <c r="U414" s="799"/>
      <c r="V414" s="800"/>
      <c r="W414" s="37" t="s">
        <v>72</v>
      </c>
      <c r="X414" s="779">
        <f>IFERROR(X411/H411,"0")+IFERROR(X412/H412,"0")+IFERROR(X413/H413,"0")</f>
        <v>18.571428571428569</v>
      </c>
      <c r="Y414" s="779">
        <f>IFERROR(Y411/H411,"0")+IFERROR(Y412/H412,"0")+IFERROR(Y413/H413,"0")</f>
        <v>19</v>
      </c>
      <c r="Z414" s="779">
        <f>IFERROR(IF(Z411="",0,Z411),"0")+IFERROR(IF(Z412="",0,Z412),"0")+IFERROR(IF(Z413="",0,Z413),"0")</f>
        <v>0.14307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02"/>
      <c r="P415" s="798" t="s">
        <v>71</v>
      </c>
      <c r="Q415" s="799"/>
      <c r="R415" s="799"/>
      <c r="S415" s="799"/>
      <c r="T415" s="799"/>
      <c r="U415" s="799"/>
      <c r="V415" s="800"/>
      <c r="W415" s="37" t="s">
        <v>69</v>
      </c>
      <c r="X415" s="779">
        <f>IFERROR(SUM(X411:X413),"0")</f>
        <v>39</v>
      </c>
      <c r="Y415" s="779">
        <f>IFERROR(SUM(Y411:Y413),"0")</f>
        <v>39.900000000000006</v>
      </c>
      <c r="Z415" s="37"/>
      <c r="AA415" s="780"/>
      <c r="AB415" s="780"/>
      <c r="AC415" s="780"/>
    </row>
    <row r="416" spans="1:68" ht="27.75" customHeight="1" x14ac:dyDescent="0.2">
      <c r="A416" s="986" t="s">
        <v>667</v>
      </c>
      <c r="B416" s="987"/>
      <c r="C416" s="987"/>
      <c r="D416" s="987"/>
      <c r="E416" s="987"/>
      <c r="F416" s="987"/>
      <c r="G416" s="987"/>
      <c r="H416" s="987"/>
      <c r="I416" s="987"/>
      <c r="J416" s="987"/>
      <c r="K416" s="987"/>
      <c r="L416" s="987"/>
      <c r="M416" s="987"/>
      <c r="N416" s="987"/>
      <c r="O416" s="987"/>
      <c r="P416" s="987"/>
      <c r="Q416" s="987"/>
      <c r="R416" s="987"/>
      <c r="S416" s="987"/>
      <c r="T416" s="987"/>
      <c r="U416" s="987"/>
      <c r="V416" s="987"/>
      <c r="W416" s="987"/>
      <c r="X416" s="987"/>
      <c r="Y416" s="987"/>
      <c r="Z416" s="987"/>
      <c r="AA416" s="48"/>
      <c r="AB416" s="48"/>
      <c r="AC416" s="48"/>
    </row>
    <row r="417" spans="1:68" ht="16.5" customHeight="1" x14ac:dyDescent="0.25">
      <c r="A417" s="797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0"/>
      <c r="AB418" s="770"/>
      <c r="AC418" s="770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50</v>
      </c>
      <c r="Y420" s="778">
        <f t="shared" si="82"/>
        <v>60</v>
      </c>
      <c r="Z420" s="36">
        <f>IFERROR(IF(Y420=0,"",ROUNDUP(Y420/H420,0)*0.02175),"")</f>
        <v>8.6999999999999994E-2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51.6</v>
      </c>
      <c r="BN420" s="64">
        <f t="shared" si="84"/>
        <v>61.92</v>
      </c>
      <c r="BO420" s="64">
        <f t="shared" si="85"/>
        <v>6.9444444444444448E-2</v>
      </c>
      <c r="BP420" s="64">
        <f t="shared" si="86"/>
        <v>8.3333333333333329E-2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50</v>
      </c>
      <c r="Y422" s="778">
        <f t="shared" si="82"/>
        <v>60</v>
      </c>
      <c r="Z422" s="36">
        <f>IFERROR(IF(Y422=0,"",ROUNDUP(Y422/H422,0)*0.02175),"")</f>
        <v>8.6999999999999994E-2</v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51.6</v>
      </c>
      <c r="BN422" s="64">
        <f t="shared" si="84"/>
        <v>61.92</v>
      </c>
      <c r="BO422" s="64">
        <f t="shared" si="85"/>
        <v>6.9444444444444448E-2</v>
      </c>
      <c r="BP422" s="64">
        <f t="shared" si="86"/>
        <v>8.3333333333333329E-2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50</v>
      </c>
      <c r="Y425" s="778">
        <f t="shared" si="82"/>
        <v>60</v>
      </c>
      <c r="Z425" s="36">
        <f>IFERROR(IF(Y425=0,"",ROUNDUP(Y425/H425,0)*0.02175),"")</f>
        <v>8.6999999999999994E-2</v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51.6</v>
      </c>
      <c r="BN425" s="64">
        <f t="shared" si="84"/>
        <v>61.92</v>
      </c>
      <c r="BO425" s="64">
        <f t="shared" si="85"/>
        <v>6.9444444444444448E-2</v>
      </c>
      <c r="BP425" s="64">
        <f t="shared" si="86"/>
        <v>8.3333333333333329E-2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02"/>
      <c r="P430" s="798" t="s">
        <v>71</v>
      </c>
      <c r="Q430" s="799"/>
      <c r="R430" s="799"/>
      <c r="S430" s="799"/>
      <c r="T430" s="799"/>
      <c r="U430" s="799"/>
      <c r="V430" s="800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10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12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0.26100000000000001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02"/>
      <c r="P431" s="798" t="s">
        <v>71</v>
      </c>
      <c r="Q431" s="799"/>
      <c r="R431" s="799"/>
      <c r="S431" s="799"/>
      <c r="T431" s="799"/>
      <c r="U431" s="799"/>
      <c r="V431" s="800"/>
      <c r="W431" s="37" t="s">
        <v>69</v>
      </c>
      <c r="X431" s="779">
        <f>IFERROR(SUM(X419:X429),"0")</f>
        <v>150</v>
      </c>
      <c r="Y431" s="779">
        <f>IFERROR(SUM(Y419:Y429),"0")</f>
        <v>180</v>
      </c>
      <c r="Z431" s="37"/>
      <c r="AA431" s="780"/>
      <c r="AB431" s="780"/>
      <c r="AC431" s="780"/>
    </row>
    <row r="432" spans="1:68" ht="14.25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50</v>
      </c>
      <c r="Y433" s="778">
        <f>IFERROR(IF(X433="",0,CEILING((X433/$H433),1)*$H433),"")</f>
        <v>60</v>
      </c>
      <c r="Z433" s="36">
        <f>IFERROR(IF(Y433=0,"",ROUNDUP(Y433/H433,0)*0.02175),"")</f>
        <v>8.6999999999999994E-2</v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51.6</v>
      </c>
      <c r="BN433" s="64">
        <f>IFERROR(Y433*I433/H433,"0")</f>
        <v>61.92</v>
      </c>
      <c r="BO433" s="64">
        <f>IFERROR(1/J433*(X433/H433),"0")</f>
        <v>6.9444444444444448E-2</v>
      </c>
      <c r="BP433" s="64">
        <f>IFERROR(1/J433*(Y433/H433),"0")</f>
        <v>8.3333333333333329E-2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02"/>
      <c r="P435" s="798" t="s">
        <v>71</v>
      </c>
      <c r="Q435" s="799"/>
      <c r="R435" s="799"/>
      <c r="S435" s="799"/>
      <c r="T435" s="799"/>
      <c r="U435" s="799"/>
      <c r="V435" s="800"/>
      <c r="W435" s="37" t="s">
        <v>72</v>
      </c>
      <c r="X435" s="779">
        <f>IFERROR(X433/H433,"0")+IFERROR(X434/H434,"0")</f>
        <v>3.3333333333333335</v>
      </c>
      <c r="Y435" s="779">
        <f>IFERROR(Y433/H433,"0")+IFERROR(Y434/H434,"0")</f>
        <v>4</v>
      </c>
      <c r="Z435" s="779">
        <f>IFERROR(IF(Z433="",0,Z433),"0")+IFERROR(IF(Z434="",0,Z434),"0")</f>
        <v>8.6999999999999994E-2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02"/>
      <c r="P436" s="798" t="s">
        <v>71</v>
      </c>
      <c r="Q436" s="799"/>
      <c r="R436" s="799"/>
      <c r="S436" s="799"/>
      <c r="T436" s="799"/>
      <c r="U436" s="799"/>
      <c r="V436" s="800"/>
      <c r="W436" s="37" t="s">
        <v>69</v>
      </c>
      <c r="X436" s="779">
        <f>IFERROR(SUM(X433:X434),"0")</f>
        <v>50</v>
      </c>
      <c r="Y436" s="779">
        <f>IFERROR(SUM(Y433:Y434),"0")</f>
        <v>60</v>
      </c>
      <c r="Z436" s="37"/>
      <c r="AA436" s="780"/>
      <c r="AB436" s="780"/>
      <c r="AC436" s="780"/>
    </row>
    <row r="437" spans="1:68" ht="14.25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0"/>
      <c r="AB437" s="770"/>
      <c r="AC437" s="770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0</v>
      </c>
      <c r="Y440" s="77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1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02"/>
      <c r="P442" s="798" t="s">
        <v>71</v>
      </c>
      <c r="Q442" s="799"/>
      <c r="R442" s="799"/>
      <c r="S442" s="799"/>
      <c r="T442" s="799"/>
      <c r="U442" s="799"/>
      <c r="V442" s="800"/>
      <c r="W442" s="37" t="s">
        <v>72</v>
      </c>
      <c r="X442" s="779">
        <f>IFERROR(X438/H438,"0")+IFERROR(X439/H439,"0")+IFERROR(X440/H440,"0")+IFERROR(X441/H441,"0")</f>
        <v>0</v>
      </c>
      <c r="Y442" s="779">
        <f>IFERROR(Y438/H438,"0")+IFERROR(Y439/H439,"0")+IFERROR(Y440/H440,"0")+IFERROR(Y441/H441,"0")</f>
        <v>0</v>
      </c>
      <c r="Z442" s="779">
        <f>IFERROR(IF(Z438="",0,Z438),"0")+IFERROR(IF(Z439="",0,Z439),"0")+IFERROR(IF(Z440="",0,Z440),"0")+IFERROR(IF(Z441="",0,Z441),"0")</f>
        <v>0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02"/>
      <c r="P443" s="798" t="s">
        <v>71</v>
      </c>
      <c r="Q443" s="799"/>
      <c r="R443" s="799"/>
      <c r="S443" s="799"/>
      <c r="T443" s="799"/>
      <c r="U443" s="799"/>
      <c r="V443" s="800"/>
      <c r="W443" s="37" t="s">
        <v>69</v>
      </c>
      <c r="X443" s="779">
        <f>IFERROR(SUM(X438:X441),"0")</f>
        <v>0</v>
      </c>
      <c r="Y443" s="779">
        <f>IFERROR(SUM(Y438:Y441),"0")</f>
        <v>0</v>
      </c>
      <c r="Z443" s="37"/>
      <c r="AA443" s="780"/>
      <c r="AB443" s="780"/>
      <c r="AC443" s="780"/>
    </row>
    <row r="444" spans="1:68" ht="14.25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1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02"/>
      <c r="P448" s="798" t="s">
        <v>71</v>
      </c>
      <c r="Q448" s="799"/>
      <c r="R448" s="799"/>
      <c r="S448" s="799"/>
      <c r="T448" s="799"/>
      <c r="U448" s="799"/>
      <c r="V448" s="800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02"/>
      <c r="P449" s="798" t="s">
        <v>71</v>
      </c>
      <c r="Q449" s="799"/>
      <c r="R449" s="799"/>
      <c r="S449" s="799"/>
      <c r="T449" s="799"/>
      <c r="U449" s="799"/>
      <c r="V449" s="800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797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0"/>
      <c r="AB451" s="770"/>
      <c r="AC451" s="770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02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02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0"/>
      <c r="AB462" s="770"/>
      <c r="AC462" s="770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02"/>
      <c r="P465" s="798" t="s">
        <v>71</v>
      </c>
      <c r="Q465" s="799"/>
      <c r="R465" s="799"/>
      <c r="S465" s="799"/>
      <c r="T465" s="799"/>
      <c r="U465" s="799"/>
      <c r="V465" s="800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02"/>
      <c r="P466" s="798" t="s">
        <v>71</v>
      </c>
      <c r="Q466" s="799"/>
      <c r="R466" s="799"/>
      <c r="S466" s="799"/>
      <c r="T466" s="799"/>
      <c r="U466" s="799"/>
      <c r="V466" s="800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49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5</v>
      </c>
      <c r="Y472" s="778">
        <f t="shared" si="93"/>
        <v>7.1999999999999993</v>
      </c>
      <c r="Z472" s="36">
        <f>IFERROR(IF(Y472=0,"",ROUNDUP(Y472/H472,0)*0.00753),"")</f>
        <v>2.2589999999999999E-2</v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5.5916666666666677</v>
      </c>
      <c r="BN472" s="64">
        <f t="shared" si="95"/>
        <v>8.0519999999999996</v>
      </c>
      <c r="BO472" s="64">
        <f t="shared" si="96"/>
        <v>1.3354700854700856E-2</v>
      </c>
      <c r="BP472" s="64">
        <f t="shared" si="97"/>
        <v>1.9230769230769232E-2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02"/>
      <c r="P475" s="798" t="s">
        <v>71</v>
      </c>
      <c r="Q475" s="799"/>
      <c r="R475" s="799"/>
      <c r="S475" s="799"/>
      <c r="T475" s="799"/>
      <c r="U475" s="799"/>
      <c r="V475" s="800"/>
      <c r="W475" s="37" t="s">
        <v>72</v>
      </c>
      <c r="X475" s="779">
        <f>IFERROR(X468/H468,"0")+IFERROR(X469/H469,"0")+IFERROR(X470/H470,"0")+IFERROR(X471/H471,"0")+IFERROR(X472/H472,"0")+IFERROR(X473/H473,"0")+IFERROR(X474/H474,"0")</f>
        <v>2.0833333333333335</v>
      </c>
      <c r="Y475" s="779">
        <f>IFERROR(Y468/H468,"0")+IFERROR(Y469/H469,"0")+IFERROR(Y470/H470,"0")+IFERROR(Y471/H471,"0")+IFERROR(Y472/H472,"0")+IFERROR(Y473/H473,"0")+IFERROR(Y474/H474,"0")</f>
        <v>3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2.2589999999999999E-2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02"/>
      <c r="P476" s="798" t="s">
        <v>71</v>
      </c>
      <c r="Q476" s="799"/>
      <c r="R476" s="799"/>
      <c r="S476" s="799"/>
      <c r="T476" s="799"/>
      <c r="U476" s="799"/>
      <c r="V476" s="800"/>
      <c r="W476" s="37" t="s">
        <v>69</v>
      </c>
      <c r="X476" s="779">
        <f>IFERROR(SUM(X468:X474),"0")</f>
        <v>5</v>
      </c>
      <c r="Y476" s="779">
        <f>IFERROR(SUM(Y468:Y474),"0")</f>
        <v>7.1999999999999993</v>
      </c>
      <c r="Z476" s="37"/>
      <c r="AA476" s="780"/>
      <c r="AB476" s="780"/>
      <c r="AC476" s="780"/>
    </row>
    <row r="477" spans="1:68" ht="14.25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6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02"/>
      <c r="P480" s="798" t="s">
        <v>71</v>
      </c>
      <c r="Q480" s="799"/>
      <c r="R480" s="799"/>
      <c r="S480" s="799"/>
      <c r="T480" s="799"/>
      <c r="U480" s="799"/>
      <c r="V480" s="800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02"/>
      <c r="P481" s="798" t="s">
        <v>71</v>
      </c>
      <c r="Q481" s="799"/>
      <c r="R481" s="799"/>
      <c r="S481" s="799"/>
      <c r="T481" s="799"/>
      <c r="U481" s="799"/>
      <c r="V481" s="800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6" t="s">
        <v>768</v>
      </c>
      <c r="B482" s="987"/>
      <c r="C482" s="987"/>
      <c r="D482" s="987"/>
      <c r="E482" s="987"/>
      <c r="F482" s="987"/>
      <c r="G482" s="987"/>
      <c r="H482" s="987"/>
      <c r="I482" s="987"/>
      <c r="J482" s="987"/>
      <c r="K482" s="987"/>
      <c r="L482" s="987"/>
      <c r="M482" s="987"/>
      <c r="N482" s="987"/>
      <c r="O482" s="987"/>
      <c r="P482" s="987"/>
      <c r="Q482" s="987"/>
      <c r="R482" s="987"/>
      <c r="S482" s="987"/>
      <c r="T482" s="987"/>
      <c r="U482" s="987"/>
      <c r="V482" s="987"/>
      <c r="W482" s="987"/>
      <c r="X482" s="987"/>
      <c r="Y482" s="987"/>
      <c r="Z482" s="987"/>
      <c r="AA482" s="48"/>
      <c r="AB482" s="48"/>
      <c r="AC482" s="48"/>
    </row>
    <row r="483" spans="1:68" ht="16.5" customHeight="1" x14ac:dyDescent="0.25">
      <c r="A483" s="797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0"/>
      <c r="AB484" s="770"/>
      <c r="AC484" s="770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02"/>
      <c r="P486" s="798" t="s">
        <v>71</v>
      </c>
      <c r="Q486" s="799"/>
      <c r="R486" s="799"/>
      <c r="S486" s="799"/>
      <c r="T486" s="799"/>
      <c r="U486" s="799"/>
      <c r="V486" s="800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02"/>
      <c r="P487" s="798" t="s">
        <v>71</v>
      </c>
      <c r="Q487" s="799"/>
      <c r="R487" s="799"/>
      <c r="S487" s="799"/>
      <c r="T487" s="799"/>
      <c r="U487" s="799"/>
      <c r="V487" s="800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0"/>
      <c r="AB488" s="770"/>
      <c r="AC488" s="770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4</v>
      </c>
      <c r="Y499" s="778">
        <f t="shared" si="98"/>
        <v>4.2</v>
      </c>
      <c r="Z499" s="36">
        <f t="shared" si="103"/>
        <v>1.004E-2</v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4.2476190476190476</v>
      </c>
      <c r="BN499" s="64">
        <f t="shared" si="100"/>
        <v>4.46</v>
      </c>
      <c r="BO499" s="64">
        <f t="shared" si="101"/>
        <v>8.1400081400081412E-3</v>
      </c>
      <c r="BP499" s="64">
        <f t="shared" si="102"/>
        <v>8.5470085470085479E-3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02"/>
      <c r="P507" s="798" t="s">
        <v>71</v>
      </c>
      <c r="Q507" s="799"/>
      <c r="R507" s="799"/>
      <c r="S507" s="799"/>
      <c r="T507" s="799"/>
      <c r="U507" s="799"/>
      <c r="V507" s="800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1.9047619047619047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2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1.004E-2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02"/>
      <c r="P508" s="798" t="s">
        <v>71</v>
      </c>
      <c r="Q508" s="799"/>
      <c r="R508" s="799"/>
      <c r="S508" s="799"/>
      <c r="T508" s="799"/>
      <c r="U508" s="799"/>
      <c r="V508" s="800"/>
      <c r="W508" s="37" t="s">
        <v>69</v>
      </c>
      <c r="X508" s="779">
        <f>IFERROR(SUM(X489:X506),"0")</f>
        <v>4</v>
      </c>
      <c r="Y508" s="779">
        <f>IFERROR(SUM(Y489:Y506),"0")</f>
        <v>4.2</v>
      </c>
      <c r="Z508" s="37"/>
      <c r="AA508" s="780"/>
      <c r="AB508" s="780"/>
      <c r="AC508" s="780"/>
    </row>
    <row r="509" spans="1:68" ht="14.25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0"/>
      <c r="AB509" s="770"/>
      <c r="AC509" s="770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02"/>
      <c r="P512" s="798" t="s">
        <v>71</v>
      </c>
      <c r="Q512" s="799"/>
      <c r="R512" s="799"/>
      <c r="S512" s="799"/>
      <c r="T512" s="799"/>
      <c r="U512" s="799"/>
      <c r="V512" s="800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02"/>
      <c r="P513" s="798" t="s">
        <v>71</v>
      </c>
      <c r="Q513" s="799"/>
      <c r="R513" s="799"/>
      <c r="S513" s="799"/>
      <c r="T513" s="799"/>
      <c r="U513" s="799"/>
      <c r="V513" s="800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2</v>
      </c>
      <c r="Y515" s="778">
        <f>IFERROR(IF(X515="",0,CEILING((X515/$H515),1)*$H515),"")</f>
        <v>2.4</v>
      </c>
      <c r="Z515" s="36">
        <f>IFERROR(IF(Y515=0,"",ROUNDUP(Y515/H515,0)*0.00627),"")</f>
        <v>1.2540000000000001E-2</v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3</v>
      </c>
      <c r="BN515" s="64">
        <f>IFERROR(Y515*I515/H515,"0")</f>
        <v>3.6000000000000005</v>
      </c>
      <c r="BO515" s="64">
        <f>IFERROR(1/J515*(X515/H515),"0")</f>
        <v>8.3333333333333332E-3</v>
      </c>
      <c r="BP515" s="64">
        <f>IFERROR(1/J515*(Y515/H515),"0")</f>
        <v>0.01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3</v>
      </c>
      <c r="Y516" s="778">
        <f>IFERROR(IF(X516="",0,CEILING((X516/$H516),1)*$H516),"")</f>
        <v>3.96</v>
      </c>
      <c r="Z516" s="36">
        <f>IFERROR(IF(Y516=0,"",ROUNDUP(Y516/H516,0)*0.00627),"")</f>
        <v>1.881E-2</v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4.2727272727272725</v>
      </c>
      <c r="BN516" s="64">
        <f>IFERROR(Y516*I516/H516,"0")</f>
        <v>5.64</v>
      </c>
      <c r="BO516" s="64">
        <f>IFERROR(1/J516*(X516/H516),"0")</f>
        <v>1.1363636363636362E-2</v>
      </c>
      <c r="BP516" s="64">
        <f>IFERROR(1/J516*(Y516/H516),"0")</f>
        <v>1.4999999999999999E-2</v>
      </c>
    </row>
    <row r="517" spans="1:68" x14ac:dyDescent="0.2">
      <c r="A517" s="80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02"/>
      <c r="P517" s="798" t="s">
        <v>71</v>
      </c>
      <c r="Q517" s="799"/>
      <c r="R517" s="799"/>
      <c r="S517" s="799"/>
      <c r="T517" s="799"/>
      <c r="U517" s="799"/>
      <c r="V517" s="800"/>
      <c r="W517" s="37" t="s">
        <v>72</v>
      </c>
      <c r="X517" s="779">
        <f>IFERROR(X515/H515,"0")+IFERROR(X516/H516,"0")</f>
        <v>3.9393939393939394</v>
      </c>
      <c r="Y517" s="779">
        <f>IFERROR(Y515/H515,"0")+IFERROR(Y516/H516,"0")</f>
        <v>5</v>
      </c>
      <c r="Z517" s="779">
        <f>IFERROR(IF(Z515="",0,Z515),"0")+IFERROR(IF(Z516="",0,Z516),"0")</f>
        <v>3.1350000000000003E-2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02"/>
      <c r="P518" s="798" t="s">
        <v>71</v>
      </c>
      <c r="Q518" s="799"/>
      <c r="R518" s="799"/>
      <c r="S518" s="799"/>
      <c r="T518" s="799"/>
      <c r="U518" s="799"/>
      <c r="V518" s="800"/>
      <c r="W518" s="37" t="s">
        <v>69</v>
      </c>
      <c r="X518" s="779">
        <f>IFERROR(SUM(X515:X516),"0")</f>
        <v>5</v>
      </c>
      <c r="Y518" s="779">
        <f>IFERROR(SUM(Y515:Y516),"0")</f>
        <v>6.3599999999999994</v>
      </c>
      <c r="Z518" s="37"/>
      <c r="AA518" s="780"/>
      <c r="AB518" s="780"/>
      <c r="AC518" s="780"/>
    </row>
    <row r="519" spans="1:68" ht="16.5" customHeight="1" x14ac:dyDescent="0.25">
      <c r="A519" s="797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0"/>
      <c r="AB520" s="770"/>
      <c r="AC520" s="770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02"/>
      <c r="P522" s="798" t="s">
        <v>71</v>
      </c>
      <c r="Q522" s="799"/>
      <c r="R522" s="799"/>
      <c r="S522" s="799"/>
      <c r="T522" s="799"/>
      <c r="U522" s="799"/>
      <c r="V522" s="800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02"/>
      <c r="P523" s="798" t="s">
        <v>71</v>
      </c>
      <c r="Q523" s="799"/>
      <c r="R523" s="799"/>
      <c r="S523" s="799"/>
      <c r="T523" s="799"/>
      <c r="U523" s="799"/>
      <c r="V523" s="800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0</v>
      </c>
      <c r="Y529" s="778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80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02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79">
        <f>IFERROR(X525/H525,"0")+IFERROR(X526/H526,"0")+IFERROR(X527/H527,"0")+IFERROR(X528/H528,"0")+IFERROR(X529/H529,"0")</f>
        <v>0</v>
      </c>
      <c r="Y530" s="779">
        <f>IFERROR(Y525/H525,"0")+IFERROR(Y526/H526,"0")+IFERROR(Y527/H527,"0")+IFERROR(Y528/H528,"0")+IFERROR(Y529/H529,"0")</f>
        <v>0</v>
      </c>
      <c r="Z530" s="779">
        <f>IFERROR(IF(Z525="",0,Z525),"0")+IFERROR(IF(Z526="",0,Z526),"0")+IFERROR(IF(Z527="",0,Z527),"0")+IFERROR(IF(Z528="",0,Z528),"0")+IFERROR(IF(Z529="",0,Z529),"0")</f>
        <v>0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02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79">
        <f>IFERROR(SUM(X525:X529),"0")</f>
        <v>0</v>
      </c>
      <c r="Y531" s="779">
        <f>IFERROR(SUM(Y525:Y529),"0")</f>
        <v>0</v>
      </c>
      <c r="Z531" s="37"/>
      <c r="AA531" s="780"/>
      <c r="AB531" s="780"/>
      <c r="AC531" s="780"/>
    </row>
    <row r="532" spans="1:68" ht="14.25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0"/>
      <c r="AB532" s="770"/>
      <c r="AC532" s="770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02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02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0"/>
      <c r="AB536" s="770"/>
      <c r="AC536" s="770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02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02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797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0"/>
      <c r="AB541" s="770"/>
      <c r="AC541" s="770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02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02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797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0"/>
      <c r="AB549" s="770"/>
      <c r="AC549" s="770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02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02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6" t="s">
        <v>862</v>
      </c>
      <c r="B553" s="987"/>
      <c r="C553" s="987"/>
      <c r="D553" s="987"/>
      <c r="E553" s="987"/>
      <c r="F553" s="987"/>
      <c r="G553" s="987"/>
      <c r="H553" s="987"/>
      <c r="I553" s="987"/>
      <c r="J553" s="987"/>
      <c r="K553" s="987"/>
      <c r="L553" s="987"/>
      <c r="M553" s="987"/>
      <c r="N553" s="987"/>
      <c r="O553" s="987"/>
      <c r="P553" s="987"/>
      <c r="Q553" s="987"/>
      <c r="R553" s="987"/>
      <c r="S553" s="987"/>
      <c r="T553" s="987"/>
      <c r="U553" s="987"/>
      <c r="V553" s="987"/>
      <c r="W553" s="987"/>
      <c r="X553" s="987"/>
      <c r="Y553" s="987"/>
      <c r="Z553" s="987"/>
      <c r="AA553" s="48"/>
      <c r="AB553" s="48"/>
      <c r="AC553" s="48"/>
    </row>
    <row r="554" spans="1:68" ht="16.5" customHeight="1" x14ac:dyDescent="0.25">
      <c r="A554" s="797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ref="Y556:Y566" si="104">IFERROR(IF(X556="",0,CEILING((X556/$H556),1)*$H556),"")</f>
        <v>0</v>
      </c>
      <c r="Z556" s="36" t="str">
        <f t="shared" ref="Z556:Z561" si="105">IFERROR(IF(Y556=0,"",ROUNDUP(Y556/H556,0)*0.01196),"")</f>
        <v/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0</v>
      </c>
      <c r="BN556" s="64">
        <f t="shared" ref="BN556:BN566" si="107">IFERROR(Y556*I556/H556,"0")</f>
        <v>0</v>
      </c>
      <c r="BO556" s="64">
        <f t="shared" ref="BO556:BO566" si="108">IFERROR(1/J556*(X556/H556),"0")</f>
        <v>0</v>
      </c>
      <c r="BP556" s="64">
        <f t="shared" ref="BP556:BP566" si="109">IFERROR(1/J556*(Y556/H556),"0")</f>
        <v>0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8</v>
      </c>
      <c r="Y562" s="778">
        <f t="shared" si="104"/>
        <v>10.8</v>
      </c>
      <c r="Z562" s="36">
        <f>IFERROR(IF(Y562=0,"",ROUNDUP(Y562/H562,0)*0.00902),"")</f>
        <v>2.7060000000000001E-2</v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8.4666666666666668</v>
      </c>
      <c r="BN562" s="64">
        <f t="shared" si="107"/>
        <v>11.430000000000001</v>
      </c>
      <c r="BO562" s="64">
        <f t="shared" si="108"/>
        <v>1.6835016835016835E-2</v>
      </c>
      <c r="BP562" s="64">
        <f t="shared" si="109"/>
        <v>2.2727272727272728E-2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02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2.2222222222222223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3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2.7060000000000001E-2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02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79">
        <f>IFERROR(SUM(X556:X566),"0")</f>
        <v>8</v>
      </c>
      <c r="Y568" s="779">
        <f>IFERROR(SUM(Y556:Y566),"0")</f>
        <v>10.8</v>
      </c>
      <c r="Z568" s="37"/>
      <c r="AA568" s="780"/>
      <c r="AB568" s="780"/>
      <c r="AC568" s="780"/>
    </row>
    <row r="569" spans="1:68" ht="14.25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02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02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0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0</v>
      </c>
      <c r="BN576" s="64">
        <f t="shared" ref="BN576:BN584" si="112">IFERROR(Y576*I576/H576,"0")</f>
        <v>0</v>
      </c>
      <c r="BO576" s="64">
        <f t="shared" ref="BO576:BO584" si="113">IFERROR(1/J576*(X576/H576),"0")</f>
        <v>0</v>
      </c>
      <c r="BP576" s="64">
        <f t="shared" ref="BP576:BP584" si="114">IFERROR(1/J576*(Y576/H576),"0")</f>
        <v>0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20</v>
      </c>
      <c r="Y579" s="778">
        <f t="shared" si="110"/>
        <v>21.6</v>
      </c>
      <c r="Z579" s="36">
        <f>IFERROR(IF(Y579=0,"",ROUNDUP(Y579/H579,0)*0.00902),"")</f>
        <v>5.4120000000000001E-2</v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21.166666666666668</v>
      </c>
      <c r="BN579" s="64">
        <f t="shared" si="112"/>
        <v>22.860000000000003</v>
      </c>
      <c r="BO579" s="64">
        <f t="shared" si="113"/>
        <v>4.208754208754209E-2</v>
      </c>
      <c r="BP579" s="64">
        <f t="shared" si="114"/>
        <v>4.5454545454545456E-2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25</v>
      </c>
      <c r="Y581" s="778">
        <f t="shared" si="110"/>
        <v>25.2</v>
      </c>
      <c r="Z581" s="36">
        <f>IFERROR(IF(Y581=0,"",ROUNDUP(Y581/H581,0)*0.00902),"")</f>
        <v>6.3140000000000002E-2</v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26.458333333333332</v>
      </c>
      <c r="BN581" s="64">
        <f t="shared" si="112"/>
        <v>26.669999999999998</v>
      </c>
      <c r="BO581" s="64">
        <f t="shared" si="113"/>
        <v>5.2609427609427613E-2</v>
      </c>
      <c r="BP581" s="64">
        <f t="shared" si="114"/>
        <v>5.3030303030303032E-2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02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12.5</v>
      </c>
      <c r="Y585" s="779">
        <f>IFERROR(Y576/H576,"0")+IFERROR(Y577/H577,"0")+IFERROR(Y578/H578,"0")+IFERROR(Y579/H579,"0")+IFERROR(Y580/H580,"0")+IFERROR(Y581/H581,"0")+IFERROR(Y582/H582,"0")+IFERROR(Y583/H583,"0")+IFERROR(Y584/H584,"0")</f>
        <v>13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0.11726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02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79">
        <f>IFERROR(SUM(X576:X584),"0")</f>
        <v>45</v>
      </c>
      <c r="Y586" s="779">
        <f>IFERROR(SUM(Y576:Y584),"0")</f>
        <v>46.8</v>
      </c>
      <c r="Z586" s="37"/>
      <c r="AA586" s="780"/>
      <c r="AB586" s="780"/>
      <c r="AC586" s="780"/>
    </row>
    <row r="587" spans="1:68" ht="14.25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0"/>
      <c r="AB587" s="770"/>
      <c r="AC587" s="770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02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02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0"/>
      <c r="AB593" s="770"/>
      <c r="AC593" s="770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02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02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6" t="s">
        <v>930</v>
      </c>
      <c r="B598" s="987"/>
      <c r="C598" s="987"/>
      <c r="D598" s="987"/>
      <c r="E598" s="987"/>
      <c r="F598" s="987"/>
      <c r="G598" s="987"/>
      <c r="H598" s="987"/>
      <c r="I598" s="987"/>
      <c r="J598" s="987"/>
      <c r="K598" s="987"/>
      <c r="L598" s="987"/>
      <c r="M598" s="987"/>
      <c r="N598" s="987"/>
      <c r="O598" s="987"/>
      <c r="P598" s="987"/>
      <c r="Q598" s="987"/>
      <c r="R598" s="987"/>
      <c r="S598" s="987"/>
      <c r="T598" s="987"/>
      <c r="U598" s="987"/>
      <c r="V598" s="987"/>
      <c r="W598" s="987"/>
      <c r="X598" s="987"/>
      <c r="Y598" s="987"/>
      <c r="Z598" s="987"/>
      <c r="AA598" s="48"/>
      <c r="AB598" s="48"/>
      <c r="AC598" s="48"/>
    </row>
    <row r="599" spans="1:68" ht="16.5" customHeight="1" x14ac:dyDescent="0.25">
      <c r="A599" s="797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0"/>
      <c r="AB600" s="770"/>
      <c r="AC600" s="770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7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6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2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9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98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02"/>
      <c r="P608" s="798" t="s">
        <v>71</v>
      </c>
      <c r="Q608" s="799"/>
      <c r="R608" s="799"/>
      <c r="S608" s="799"/>
      <c r="T608" s="799"/>
      <c r="U608" s="799"/>
      <c r="V608" s="80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02"/>
      <c r="P609" s="798" t="s">
        <v>71</v>
      </c>
      <c r="Q609" s="799"/>
      <c r="R609" s="799"/>
      <c r="S609" s="799"/>
      <c r="T609" s="799"/>
      <c r="U609" s="799"/>
      <c r="V609" s="800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0"/>
      <c r="AB610" s="770"/>
      <c r="AC610" s="770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2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0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02"/>
      <c r="P615" s="798" t="s">
        <v>71</v>
      </c>
      <c r="Q615" s="799"/>
      <c r="R615" s="799"/>
      <c r="S615" s="799"/>
      <c r="T615" s="799"/>
      <c r="U615" s="799"/>
      <c r="V615" s="80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02"/>
      <c r="P616" s="798" t="s">
        <v>71</v>
      </c>
      <c r="Q616" s="799"/>
      <c r="R616" s="799"/>
      <c r="S616" s="799"/>
      <c r="T616" s="799"/>
      <c r="U616" s="799"/>
      <c r="V616" s="80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1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0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0</v>
      </c>
      <c r="BN618" s="64">
        <f t="shared" ref="BN618:BN624" si="122">IFERROR(Y618*I618/H618,"0")</f>
        <v>0</v>
      </c>
      <c r="BO618" s="64">
        <f t="shared" ref="BO618:BO624" si="123">IFERROR(1/J618*(X618/H618),"0")</f>
        <v>0</v>
      </c>
      <c r="BP618" s="64">
        <f t="shared" ref="BP618:BP624" si="124">IFERROR(1/J618*(Y618/H618),"0")</f>
        <v>0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7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4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2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4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80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02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02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7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59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05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09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1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6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9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37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02"/>
      <c r="P636" s="798" t="s">
        <v>71</v>
      </c>
      <c r="Q636" s="799"/>
      <c r="R636" s="799"/>
      <c r="S636" s="799"/>
      <c r="T636" s="799"/>
      <c r="U636" s="799"/>
      <c r="V636" s="80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02"/>
      <c r="P637" s="798" t="s">
        <v>71</v>
      </c>
      <c r="Q637" s="799"/>
      <c r="R637" s="799"/>
      <c r="S637" s="799"/>
      <c r="T637" s="799"/>
      <c r="U637" s="799"/>
      <c r="V637" s="800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0"/>
      <c r="AB638" s="770"/>
      <c r="AC638" s="770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0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50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02"/>
      <c r="P643" s="798" t="s">
        <v>71</v>
      </c>
      <c r="Q643" s="799"/>
      <c r="R643" s="799"/>
      <c r="S643" s="799"/>
      <c r="T643" s="799"/>
      <c r="U643" s="799"/>
      <c r="V643" s="80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02"/>
      <c r="P644" s="798" t="s">
        <v>71</v>
      </c>
      <c r="Q644" s="799"/>
      <c r="R644" s="799"/>
      <c r="S644" s="799"/>
      <c r="T644" s="799"/>
      <c r="U644" s="799"/>
      <c r="V644" s="80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797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0"/>
      <c r="AB646" s="770"/>
      <c r="AC646" s="770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02"/>
      <c r="P649" s="798" t="s">
        <v>71</v>
      </c>
      <c r="Q649" s="799"/>
      <c r="R649" s="799"/>
      <c r="S649" s="799"/>
      <c r="T649" s="799"/>
      <c r="U649" s="799"/>
      <c r="V649" s="80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02"/>
      <c r="P650" s="798" t="s">
        <v>71</v>
      </c>
      <c r="Q650" s="799"/>
      <c r="R650" s="799"/>
      <c r="S650" s="799"/>
      <c r="T650" s="799"/>
      <c r="U650" s="799"/>
      <c r="V650" s="80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0"/>
      <c r="AB651" s="770"/>
      <c r="AC651" s="770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3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02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02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0"/>
      <c r="AB655" s="770"/>
      <c r="AC655" s="770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7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02"/>
      <c r="P657" s="798" t="s">
        <v>71</v>
      </c>
      <c r="Q657" s="799"/>
      <c r="R657" s="799"/>
      <c r="S657" s="799"/>
      <c r="T657" s="799"/>
      <c r="U657" s="799"/>
      <c r="V657" s="80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02"/>
      <c r="P658" s="798" t="s">
        <v>71</v>
      </c>
      <c r="Q658" s="799"/>
      <c r="R658" s="799"/>
      <c r="S658" s="799"/>
      <c r="T658" s="799"/>
      <c r="U658" s="799"/>
      <c r="V658" s="80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0"/>
      <c r="AB659" s="770"/>
      <c r="AC659" s="770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02"/>
      <c r="P661" s="798" t="s">
        <v>71</v>
      </c>
      <c r="Q661" s="799"/>
      <c r="R661" s="799"/>
      <c r="S661" s="799"/>
      <c r="T661" s="799"/>
      <c r="U661" s="799"/>
      <c r="V661" s="80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02"/>
      <c r="P662" s="798" t="s">
        <v>71</v>
      </c>
      <c r="Q662" s="799"/>
      <c r="R662" s="799"/>
      <c r="S662" s="799"/>
      <c r="T662" s="799"/>
      <c r="U662" s="799"/>
      <c r="V662" s="80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4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75"/>
      <c r="P663" s="951" t="s">
        <v>1051</v>
      </c>
      <c r="Q663" s="936"/>
      <c r="R663" s="936"/>
      <c r="S663" s="936"/>
      <c r="T663" s="936"/>
      <c r="U663" s="936"/>
      <c r="V663" s="937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817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896.49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75"/>
      <c r="P664" s="951" t="s">
        <v>1052</v>
      </c>
      <c r="Q664" s="936"/>
      <c r="R664" s="936"/>
      <c r="S664" s="936"/>
      <c r="T664" s="936"/>
      <c r="U664" s="936"/>
      <c r="V664" s="937"/>
      <c r="W664" s="37" t="s">
        <v>69</v>
      </c>
      <c r="X664" s="779">
        <f>IFERROR(SUM(BM22:BM660),"0")</f>
        <v>872.72815862242351</v>
      </c>
      <c r="Y664" s="779">
        <f>IFERROR(SUM(BN22:BN660),"0")</f>
        <v>957.10399999999981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75"/>
      <c r="P665" s="951" t="s">
        <v>1053</v>
      </c>
      <c r="Q665" s="936"/>
      <c r="R665" s="936"/>
      <c r="S665" s="936"/>
      <c r="T665" s="936"/>
      <c r="U665" s="936"/>
      <c r="V665" s="937"/>
      <c r="W665" s="37" t="s">
        <v>1054</v>
      </c>
      <c r="X665" s="38">
        <f>ROUNDUP(SUM(BO22:BO660),0)</f>
        <v>2</v>
      </c>
      <c r="Y665" s="38">
        <f>ROUNDUP(SUM(BP22:BP660),0)</f>
        <v>2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75"/>
      <c r="P666" s="951" t="s">
        <v>1055</v>
      </c>
      <c r="Q666" s="936"/>
      <c r="R666" s="936"/>
      <c r="S666" s="936"/>
      <c r="T666" s="936"/>
      <c r="U666" s="936"/>
      <c r="V666" s="937"/>
      <c r="W666" s="37" t="s">
        <v>69</v>
      </c>
      <c r="X666" s="779">
        <f>GrossWeightTotal+PalletQtyTotal*25</f>
        <v>922.72815862242351</v>
      </c>
      <c r="Y666" s="779">
        <f>GrossWeightTotalR+PalletQtyTotalR*25</f>
        <v>1007.1039999999998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75"/>
      <c r="P667" s="951" t="s">
        <v>1056</v>
      </c>
      <c r="Q667" s="936"/>
      <c r="R667" s="936"/>
      <c r="S667" s="936"/>
      <c r="T667" s="936"/>
      <c r="U667" s="936"/>
      <c r="V667" s="937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200.00934468581531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214</v>
      </c>
      <c r="Z667" s="37"/>
      <c r="AA667" s="780"/>
      <c r="AB667" s="780"/>
      <c r="AC667" s="780"/>
    </row>
    <row r="668" spans="1:68" ht="14.25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75"/>
      <c r="P668" s="951" t="s">
        <v>1057</v>
      </c>
      <c r="Q668" s="936"/>
      <c r="R668" s="936"/>
      <c r="S668" s="936"/>
      <c r="T668" s="936"/>
      <c r="U668" s="936"/>
      <c r="V668" s="937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2.0486700000000004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18" t="s">
        <v>122</v>
      </c>
      <c r="D670" s="884"/>
      <c r="E670" s="884"/>
      <c r="F670" s="884"/>
      <c r="G670" s="884"/>
      <c r="H670" s="885"/>
      <c r="I670" s="818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8" t="s">
        <v>667</v>
      </c>
      <c r="X670" s="885"/>
      <c r="Y670" s="818" t="s">
        <v>768</v>
      </c>
      <c r="Z670" s="884"/>
      <c r="AA670" s="884"/>
      <c r="AB670" s="885"/>
      <c r="AC670" s="769" t="s">
        <v>862</v>
      </c>
      <c r="AD670" s="818" t="s">
        <v>930</v>
      </c>
      <c r="AE670" s="885"/>
      <c r="AF670" s="771"/>
    </row>
    <row r="671" spans="1:68" ht="14.25" customHeight="1" thickTop="1" x14ac:dyDescent="0.2">
      <c r="A671" s="1107" t="s">
        <v>1060</v>
      </c>
      <c r="B671" s="818" t="s">
        <v>63</v>
      </c>
      <c r="C671" s="818" t="s">
        <v>123</v>
      </c>
      <c r="D671" s="818" t="s">
        <v>149</v>
      </c>
      <c r="E671" s="818" t="s">
        <v>230</v>
      </c>
      <c r="F671" s="818" t="s">
        <v>254</v>
      </c>
      <c r="G671" s="818" t="s">
        <v>300</v>
      </c>
      <c r="H671" s="818" t="s">
        <v>122</v>
      </c>
      <c r="I671" s="818" t="s">
        <v>337</v>
      </c>
      <c r="J671" s="818" t="s">
        <v>361</v>
      </c>
      <c r="K671" s="818" t="s">
        <v>436</v>
      </c>
      <c r="L671" s="818" t="s">
        <v>457</v>
      </c>
      <c r="M671" s="818" t="s">
        <v>481</v>
      </c>
      <c r="N671" s="771"/>
      <c r="O671" s="818" t="s">
        <v>508</v>
      </c>
      <c r="P671" s="818" t="s">
        <v>511</v>
      </c>
      <c r="Q671" s="818" t="s">
        <v>520</v>
      </c>
      <c r="R671" s="818" t="s">
        <v>536</v>
      </c>
      <c r="S671" s="818" t="s">
        <v>546</v>
      </c>
      <c r="T671" s="818" t="s">
        <v>559</v>
      </c>
      <c r="U671" s="818" t="s">
        <v>570</v>
      </c>
      <c r="V671" s="818" t="s">
        <v>654</v>
      </c>
      <c r="W671" s="818" t="s">
        <v>668</v>
      </c>
      <c r="X671" s="818" t="s">
        <v>720</v>
      </c>
      <c r="Y671" s="818" t="s">
        <v>769</v>
      </c>
      <c r="Z671" s="818" t="s">
        <v>824</v>
      </c>
      <c r="AA671" s="818" t="s">
        <v>846</v>
      </c>
      <c r="AB671" s="818" t="s">
        <v>858</v>
      </c>
      <c r="AC671" s="818" t="s">
        <v>862</v>
      </c>
      <c r="AD671" s="818" t="s">
        <v>930</v>
      </c>
      <c r="AE671" s="818" t="s">
        <v>1030</v>
      </c>
      <c r="AF671" s="771"/>
    </row>
    <row r="672" spans="1:68" ht="13.5" customHeight="1" thickBot="1" x14ac:dyDescent="0.25">
      <c r="A672" s="1108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1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94.500000000000014</v>
      </c>
      <c r="E673" s="46">
        <f>IFERROR(Y110*1,"0")+IFERROR(Y111*1,"0")+IFERROR(Y112*1,"0")+IFERROR(Y116*1,"0")+IFERROR(Y117*1,"0")+IFERROR(Y118*1,"0")+IFERROR(Y119*1,"0")+IFERROR(Y120*1,"0")+IFERROR(Y121*1,"0")</f>
        <v>144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54</v>
      </c>
      <c r="G673" s="46">
        <f>IFERROR(Y157*1,"0")+IFERROR(Y158*1,"0")+IFERROR(Y162*1,"0")+IFERROR(Y163*1,"0")+IFERROR(Y167*1,"0")+IFERROR(Y168*1,"0")</f>
        <v>30.48</v>
      </c>
      <c r="H673" s="46">
        <f>IFERROR(Y173*1,"0")+IFERROR(Y177*1,"0")+IFERROR(Y178*1,"0")+IFERROR(Y179*1,"0")+IFERROR(Y180*1,"0")+IFERROR(Y181*1,"0")+IFERROR(Y185*1,"0")+IFERROR(Y186*1,"0")+IFERROR(Y187*1,"0")</f>
        <v>12</v>
      </c>
      <c r="I673" s="46">
        <f>IFERROR(Y193*1,"0")+IFERROR(Y197*1,"0")+IFERROR(Y198*1,"0")+IFERROR(Y199*1,"0")+IFERROR(Y200*1,"0")+IFERROR(Y201*1,"0")+IFERROR(Y202*1,"0")+IFERROR(Y203*1,"0")+IFERROR(Y204*1,"0")</f>
        <v>27.3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76.2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4</v>
      </c>
      <c r="M673" s="46">
        <f>IFERROR(Y282*1,"0")+IFERROR(Y283*1,"0")+IFERROR(Y284*1,"0")+IFERROR(Y285*1,"0")+IFERROR(Y286*1,"0")+IFERROR(Y287*1,"0")+IFERROR(Y288*1,"0")+IFERROR(Y289*1,"0")+IFERROR(Y290*1,"0")+IFERROR(Y291*1,"0")</f>
        <v>0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98.75</v>
      </c>
      <c r="V673" s="46">
        <f>IFERROR(Y407*1,"0")+IFERROR(Y411*1,"0")+IFERROR(Y412*1,"0")+IFERROR(Y413*1,"0")</f>
        <v>39.900000000000006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240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7.1999999999999993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10.559999999999999</v>
      </c>
      <c r="Z673" s="46">
        <f>IFERROR(Y521*1,"0")+IFERROR(Y525*1,"0")+IFERROR(Y526*1,"0")+IFERROR(Y527*1,"0")+IFERROR(Y528*1,"0")+IFERROR(Y529*1,"0")+IFERROR(Y533*1,"0")+IFERROR(Y537*1,"0")</f>
        <v>0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57.600000000000009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P373:T373"/>
    <mergeCell ref="D110:E110"/>
    <mergeCell ref="P365:T365"/>
    <mergeCell ref="P216:V216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N17:N18"/>
    <mergeCell ref="P72:T72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P642:T642"/>
    <mergeCell ref="A554:Z554"/>
    <mergeCell ref="P421:T421"/>
    <mergeCell ref="P110:T110"/>
    <mergeCell ref="A348:Z348"/>
    <mergeCell ref="A541:Z541"/>
    <mergeCell ref="P579:T579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152:E152"/>
    <mergeCell ref="D223:E223"/>
    <mergeCell ref="D394:E394"/>
    <mergeCell ref="P578:T578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D562:E562"/>
    <mergeCell ref="D544:E544"/>
    <mergeCell ref="D99:E99"/>
    <mergeCell ref="D270:E270"/>
    <mergeCell ref="I671:I672"/>
    <mergeCell ref="P577:T577"/>
    <mergeCell ref="D620:E620"/>
    <mergeCell ref="K671:K672"/>
    <mergeCell ref="D607:E607"/>
    <mergeCell ref="P36:T36"/>
    <mergeCell ref="P478:T478"/>
    <mergeCell ref="P63:V63"/>
    <mergeCell ref="P576:T576"/>
    <mergeCell ref="D215:E215"/>
    <mergeCell ref="D557:E557"/>
    <mergeCell ref="P194:V194"/>
    <mergeCell ref="P250:V250"/>
    <mergeCell ref="P572:T572"/>
    <mergeCell ref="P641:T641"/>
    <mergeCell ref="A317:Z317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P41:T41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A657:O658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D525:E525"/>
    <mergeCell ref="D202:E202"/>
    <mergeCell ref="D373:E373"/>
    <mergeCell ref="P557:T557"/>
    <mergeCell ref="H5:M5"/>
    <mergeCell ref="A551:O552"/>
    <mergeCell ref="P98:T98"/>
    <mergeCell ref="P522:V522"/>
    <mergeCell ref="D146:E146"/>
    <mergeCell ref="P225:T225"/>
    <mergeCell ref="P396:T396"/>
    <mergeCell ref="D6:M6"/>
    <mergeCell ref="A75:O76"/>
    <mergeCell ref="D439:E439"/>
    <mergeCell ref="A306:Z306"/>
    <mergeCell ref="D510:E510"/>
    <mergeCell ref="P630:T630"/>
    <mergeCell ref="D602:E602"/>
    <mergeCell ref="A292:O293"/>
    <mergeCell ref="P162:T162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22:T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D222:E222"/>
    <mergeCell ref="P476:V476"/>
    <mergeCell ref="P35:T35"/>
    <mergeCell ref="G17:G18"/>
    <mergeCell ref="P57:V57"/>
    <mergeCell ref="A295:Z295"/>
    <mergeCell ref="A323:O324"/>
    <mergeCell ref="P666:V666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V6:W9"/>
    <mergeCell ref="D128:E128"/>
    <mergeCell ref="D199:E199"/>
    <mergeCell ref="P256:T256"/>
    <mergeCell ref="A106:O107"/>
    <mergeCell ref="D364:E364"/>
    <mergeCell ref="A59:Z59"/>
    <mergeCell ref="D497:E497"/>
    <mergeCell ref="D186:E186"/>
    <mergeCell ref="D413:E413"/>
    <mergeCell ref="P345:T345"/>
    <mergeCell ref="A475:O476"/>
    <mergeCell ref="P526:T526"/>
    <mergeCell ref="A9:C9"/>
    <mergeCell ref="P112:T112"/>
    <mergeCell ref="D500:E500"/>
    <mergeCell ref="A465:O466"/>
    <mergeCell ref="P568:V568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D318:E318"/>
    <mergeCell ref="P201:T201"/>
    <mergeCell ref="D389:E389"/>
    <mergeCell ref="P637:V637"/>
    <mergeCell ref="P47:V47"/>
    <mergeCell ref="H17:H18"/>
    <mergeCell ref="P531:V531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P500:T500"/>
    <mergeCell ref="M17:M18"/>
    <mergeCell ref="O17:O18"/>
    <mergeCell ref="D265:E265"/>
    <mergeCell ref="P515:T515"/>
    <mergeCell ref="P195:V195"/>
    <mergeCell ref="A20:Z20"/>
    <mergeCell ref="A125:Z125"/>
    <mergeCell ref="A194:O195"/>
    <mergeCell ref="P604:T604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P96:T96"/>
    <mergeCell ref="P561:T56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A13:M13"/>
    <mergeCell ref="A325:Z325"/>
    <mergeCell ref="P380:T380"/>
    <mergeCell ref="A417:Z417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A375:O376"/>
    <mergeCell ref="P449:V449"/>
    <mergeCell ref="P516:T516"/>
    <mergeCell ref="P543:T543"/>
    <mergeCell ref="P614:T614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T5:U5"/>
    <mergeCell ref="D119:E119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Q10:R10"/>
    <mergeCell ref="P368:V368"/>
    <mergeCell ref="A12:M12"/>
    <mergeCell ref="A109:Z109"/>
    <mergeCell ref="P355:V355"/>
    <mergeCell ref="P501:T501"/>
    <mergeCell ref="P293:V293"/>
    <mergeCell ref="P597:V597"/>
    <mergeCell ref="P657:V657"/>
    <mergeCell ref="A482:Z482"/>
    <mergeCell ref="A416:Z416"/>
    <mergeCell ref="P74:T74"/>
    <mergeCell ref="A19:Z19"/>
    <mergeCell ref="A190:Z190"/>
    <mergeCell ref="P372:T372"/>
    <mergeCell ref="P292:V292"/>
    <mergeCell ref="P310:T310"/>
    <mergeCell ref="P436:V436"/>
    <mergeCell ref="A14:M14"/>
    <mergeCell ref="P163:T163"/>
    <mergeCell ref="A353:Z353"/>
    <mergeCell ref="D345:E345"/>
    <mergeCell ref="P424:T42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D612:E612"/>
    <mergeCell ref="P283:T283"/>
    <mergeCell ref="A625:O626"/>
    <mergeCell ref="P277:T277"/>
    <mergeCell ref="P581:T581"/>
    <mergeCell ref="D220:E220"/>
    <mergeCell ref="A251:Z251"/>
    <mergeCell ref="A636:O637"/>
    <mergeCell ref="P297:V297"/>
    <mergeCell ref="P435:V435"/>
    <mergeCell ref="A553:Z553"/>
    <mergeCell ref="D157:E157"/>
    <mergeCell ref="P285:T285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38:O39"/>
    <mergeCell ref="D96:E96"/>
    <mergeCell ref="A540:Z540"/>
    <mergeCell ref="L671:L672"/>
    <mergeCell ref="A638:Z638"/>
    <mergeCell ref="D630:E630"/>
    <mergeCell ref="D52:E52"/>
    <mergeCell ref="D350:E350"/>
    <mergeCell ref="D27:E27"/>
    <mergeCell ref="P408:V408"/>
    <mergeCell ref="A138:O139"/>
    <mergeCell ref="P15:T16"/>
    <mergeCell ref="D396:E396"/>
    <mergeCell ref="D456:E456"/>
    <mergeCell ref="P644:V644"/>
    <mergeCell ref="D116:E116"/>
    <mergeCell ref="A430:O431"/>
    <mergeCell ref="A567:O568"/>
    <mergeCell ref="D632:E632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68:T68"/>
    <mergeCell ref="P239:T239"/>
    <mergeCell ref="P82:V82"/>
    <mergeCell ref="P303:T303"/>
    <mergeCell ref="A122:O123"/>
    <mergeCell ref="P538:V538"/>
    <mergeCell ref="A249:O250"/>
    <mergeCell ref="A357:Z357"/>
    <mergeCell ref="A44:Z44"/>
    <mergeCell ref="P75:V75"/>
    <mergeCell ref="A314:O315"/>
    <mergeCell ref="P342:V342"/>
    <mergeCell ref="P486:V486"/>
    <mergeCell ref="P304:V304"/>
    <mergeCell ref="A329:Z329"/>
    <mergeCell ref="D492:E492"/>
    <mergeCell ref="P149:V149"/>
    <mergeCell ref="D137:E137"/>
    <mergeCell ref="P51:T51"/>
    <mergeCell ref="D51:E51"/>
    <mergeCell ref="P235:T235"/>
    <mergeCell ref="P506:T506"/>
    <mergeCell ref="D349:E349"/>
    <mergeCell ref="P533:T533"/>
    <mergeCell ref="P328:V328"/>
    <mergeCell ref="P384:V384"/>
    <mergeCell ref="D452:E452"/>
    <mergeCell ref="P431:V431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480:O481"/>
    <mergeCell ref="P494:T494"/>
    <mergeCell ref="P139:V139"/>
    <mergeCell ref="P32:T32"/>
    <mergeCell ref="D224:E224"/>
    <mergeCell ref="P103:T103"/>
    <mergeCell ref="P474:T474"/>
    <mergeCell ref="A227:O228"/>
    <mergeCell ref="P97:T97"/>
    <mergeCell ref="P230:T230"/>
    <mergeCell ref="P168:T168"/>
    <mergeCell ref="P268:T268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P426:T426"/>
    <mergeCell ref="P346:V346"/>
    <mergeCell ref="A171:Z171"/>
    <mergeCell ref="A115:Z115"/>
    <mergeCell ref="P428:T428"/>
    <mergeCell ref="P400:T400"/>
    <mergeCell ref="D308:E308"/>
    <mergeCell ref="P571:T571"/>
    <mergeCell ref="D606:E606"/>
    <mergeCell ref="P660:T660"/>
    <mergeCell ref="A169:O170"/>
    <mergeCell ref="A610:Z610"/>
    <mergeCell ref="D671:D672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116:T116"/>
    <mergeCell ref="P464:T464"/>
    <mergeCell ref="D516:E516"/>
    <mergeCell ref="P551:V551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D5:E5"/>
    <mergeCell ref="A140:Z140"/>
    <mergeCell ref="D303:E303"/>
    <mergeCell ref="P382:T382"/>
    <mergeCell ref="P453:T453"/>
    <mergeCell ref="D496:E496"/>
    <mergeCell ref="P624:T624"/>
    <mergeCell ref="D290:E290"/>
    <mergeCell ref="D94:E94"/>
    <mergeCell ref="D361:E361"/>
    <mergeCell ref="D588:E588"/>
    <mergeCell ref="P471:T471"/>
    <mergeCell ref="P567:V567"/>
    <mergeCell ref="A392:Z392"/>
    <mergeCell ref="P259:T259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475:V475"/>
    <mergeCell ref="A300:Z300"/>
    <mergeCell ref="D527:E527"/>
    <mergeCell ref="P164:V164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D7:M7"/>
    <mergeCell ref="D129:E129"/>
    <mergeCell ref="P91:V91"/>
    <mergeCell ref="D365:E365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302:E302"/>
    <mergeCell ref="D613:E613"/>
    <mergeCell ref="P173:T173"/>
    <mergeCell ref="A159:O160"/>
    <mergeCell ref="P29:T29"/>
    <mergeCell ref="D429:E429"/>
    <mergeCell ref="P271:T271"/>
    <mergeCell ref="P535:V535"/>
    <mergeCell ref="P621:T621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P159:V159"/>
    <mergeCell ref="D289:E289"/>
    <mergeCell ref="D411:E411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D379:E379"/>
    <mergeCell ref="D387:E387"/>
    <mergeCell ref="D210:E210"/>
    <mergeCell ref="A316:Z316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2024-12-03T08:09:00Z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