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D4EEF58-D189-4B80-9C92-1EE87B4603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X661" i="1"/>
  <c r="BO660" i="1"/>
  <c r="BM660" i="1"/>
  <c r="Y660" i="1"/>
  <c r="Y662" i="1" s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X650" i="1"/>
  <c r="Y649" i="1"/>
  <c r="X649" i="1"/>
  <c r="BP648" i="1"/>
  <c r="BO648" i="1"/>
  <c r="BN648" i="1"/>
  <c r="BM648" i="1"/>
  <c r="Z648" i="1"/>
  <c r="Y648" i="1"/>
  <c r="BP647" i="1"/>
  <c r="BO647" i="1"/>
  <c r="BN647" i="1"/>
  <c r="BM647" i="1"/>
  <c r="Z647" i="1"/>
  <c r="Z649" i="1" s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6" i="1" s="1"/>
  <c r="Y628" i="1"/>
  <c r="Y637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Z615" i="1" s="1"/>
  <c r="Y611" i="1"/>
  <c r="Y616" i="1" s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P603" i="1" s="1"/>
  <c r="BO602" i="1"/>
  <c r="BM602" i="1"/>
  <c r="Y602" i="1"/>
  <c r="BP602" i="1" s="1"/>
  <c r="BO601" i="1"/>
  <c r="BM601" i="1"/>
  <c r="Y601" i="1"/>
  <c r="X597" i="1"/>
  <c r="Y596" i="1"/>
  <c r="X596" i="1"/>
  <c r="BP595" i="1"/>
  <c r="BO595" i="1"/>
  <c r="BN595" i="1"/>
  <c r="BM595" i="1"/>
  <c r="Z595" i="1"/>
  <c r="Y595" i="1"/>
  <c r="BP594" i="1"/>
  <c r="BO594" i="1"/>
  <c r="BN594" i="1"/>
  <c r="BM594" i="1"/>
  <c r="Z594" i="1"/>
  <c r="Z596" i="1" s="1"/>
  <c r="Y594" i="1"/>
  <c r="Y597" i="1" s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BP589" i="1" s="1"/>
  <c r="P589" i="1"/>
  <c r="BP588" i="1"/>
  <c r="BO588" i="1"/>
  <c r="BN588" i="1"/>
  <c r="BM588" i="1"/>
  <c r="Z588" i="1"/>
  <c r="Y588" i="1"/>
  <c r="Y592" i="1" s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BP583" i="1" s="1"/>
  <c r="P583" i="1"/>
  <c r="BP582" i="1"/>
  <c r="BO582" i="1"/>
  <c r="BN582" i="1"/>
  <c r="BM582" i="1"/>
  <c r="Z582" i="1"/>
  <c r="Y582" i="1"/>
  <c r="P582" i="1"/>
  <c r="BO581" i="1"/>
  <c r="BM581" i="1"/>
  <c r="Y581" i="1"/>
  <c r="BP581" i="1" s="1"/>
  <c r="P581" i="1"/>
  <c r="BP580" i="1"/>
  <c r="BO580" i="1"/>
  <c r="BN580" i="1"/>
  <c r="BM580" i="1"/>
  <c r="Z580" i="1"/>
  <c r="Y580" i="1"/>
  <c r="P580" i="1"/>
  <c r="BO579" i="1"/>
  <c r="BM579" i="1"/>
  <c r="Y579" i="1"/>
  <c r="BP579" i="1" s="1"/>
  <c r="P579" i="1"/>
  <c r="BP578" i="1"/>
  <c r="BO578" i="1"/>
  <c r="BN578" i="1"/>
  <c r="BM578" i="1"/>
  <c r="Z578" i="1"/>
  <c r="Y578" i="1"/>
  <c r="P578" i="1"/>
  <c r="BO577" i="1"/>
  <c r="BM577" i="1"/>
  <c r="Y577" i="1"/>
  <c r="BP577" i="1" s="1"/>
  <c r="P577" i="1"/>
  <c r="BP576" i="1"/>
  <c r="BO576" i="1"/>
  <c r="BN576" i="1"/>
  <c r="BM576" i="1"/>
  <c r="Z576" i="1"/>
  <c r="Y576" i="1"/>
  <c r="Y586" i="1" s="1"/>
  <c r="P576" i="1"/>
  <c r="X574" i="1"/>
  <c r="X573" i="1"/>
  <c r="BP572" i="1"/>
  <c r="BO572" i="1"/>
  <c r="BN572" i="1"/>
  <c r="BM572" i="1"/>
  <c r="Z572" i="1"/>
  <c r="Y572" i="1"/>
  <c r="P572" i="1"/>
  <c r="BO571" i="1"/>
  <c r="BM571" i="1"/>
  <c r="Y571" i="1"/>
  <c r="BP571" i="1" s="1"/>
  <c r="P571" i="1"/>
  <c r="BP570" i="1"/>
  <c r="BO570" i="1"/>
  <c r="BN570" i="1"/>
  <c r="BM570" i="1"/>
  <c r="Z570" i="1"/>
  <c r="Y570" i="1"/>
  <c r="Y574" i="1" s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BP565" i="1" s="1"/>
  <c r="P565" i="1"/>
  <c r="BP564" i="1"/>
  <c r="BO564" i="1"/>
  <c r="BN564" i="1"/>
  <c r="BM564" i="1"/>
  <c r="Z564" i="1"/>
  <c r="Y564" i="1"/>
  <c r="P564" i="1"/>
  <c r="BO563" i="1"/>
  <c r="BM563" i="1"/>
  <c r="Y563" i="1"/>
  <c r="BP563" i="1" s="1"/>
  <c r="P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Y567" i="1" s="1"/>
  <c r="P556" i="1"/>
  <c r="X552" i="1"/>
  <c r="Y551" i="1"/>
  <c r="X551" i="1"/>
  <c r="BP550" i="1"/>
  <c r="BO550" i="1"/>
  <c r="BN550" i="1"/>
  <c r="BM550" i="1"/>
  <c r="Z550" i="1"/>
  <c r="Z551" i="1" s="1"/>
  <c r="Y550" i="1"/>
  <c r="AB673" i="1" s="1"/>
  <c r="P550" i="1"/>
  <c r="X547" i="1"/>
  <c r="X546" i="1"/>
  <c r="BP545" i="1"/>
  <c r="BO545" i="1"/>
  <c r="BN545" i="1"/>
  <c r="BM545" i="1"/>
  <c r="Z545" i="1"/>
  <c r="Y545" i="1"/>
  <c r="P545" i="1"/>
  <c r="BO544" i="1"/>
  <c r="BM544" i="1"/>
  <c r="Y544" i="1"/>
  <c r="BP544" i="1" s="1"/>
  <c r="P544" i="1"/>
  <c r="BP543" i="1"/>
  <c r="BO543" i="1"/>
  <c r="BN543" i="1"/>
  <c r="BM543" i="1"/>
  <c r="Z543" i="1"/>
  <c r="Y543" i="1"/>
  <c r="P543" i="1"/>
  <c r="BO542" i="1"/>
  <c r="BM542" i="1"/>
  <c r="Y542" i="1"/>
  <c r="AA673" i="1" s="1"/>
  <c r="P542" i="1"/>
  <c r="X539" i="1"/>
  <c r="X538" i="1"/>
  <c r="BO537" i="1"/>
  <c r="BM537" i="1"/>
  <c r="Y537" i="1"/>
  <c r="Y538" i="1" s="1"/>
  <c r="P537" i="1"/>
  <c r="X535" i="1"/>
  <c r="X534" i="1"/>
  <c r="BO533" i="1"/>
  <c r="BM533" i="1"/>
  <c r="Y533" i="1"/>
  <c r="Y534" i="1" s="1"/>
  <c r="P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X523" i="1"/>
  <c r="X522" i="1"/>
  <c r="BO521" i="1"/>
  <c r="BM521" i="1"/>
  <c r="Y521" i="1"/>
  <c r="Z673" i="1" s="1"/>
  <c r="P521" i="1"/>
  <c r="X518" i="1"/>
  <c r="X517" i="1"/>
  <c r="BO516" i="1"/>
  <c r="BM516" i="1"/>
  <c r="Y516" i="1"/>
  <c r="BP516" i="1" s="1"/>
  <c r="P516" i="1"/>
  <c r="BP515" i="1"/>
  <c r="BO515" i="1"/>
  <c r="BN515" i="1"/>
  <c r="BM515" i="1"/>
  <c r="Z515" i="1"/>
  <c r="Y515" i="1"/>
  <c r="Y517" i="1" s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Y513" i="1" s="1"/>
  <c r="P510" i="1"/>
  <c r="X508" i="1"/>
  <c r="X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Y507" i="1" s="1"/>
  <c r="P489" i="1"/>
  <c r="X487" i="1"/>
  <c r="Y486" i="1"/>
  <c r="X486" i="1"/>
  <c r="BP485" i="1"/>
  <c r="BO485" i="1"/>
  <c r="BN485" i="1"/>
  <c r="BM485" i="1"/>
  <c r="Z485" i="1"/>
  <c r="Z486" i="1" s="1"/>
  <c r="Y485" i="1"/>
  <c r="P485" i="1"/>
  <c r="X481" i="1"/>
  <c r="Y480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Z480" i="1" s="1"/>
  <c r="Y478" i="1"/>
  <c r="Y481" i="1" s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BO471" i="1"/>
  <c r="BM471" i="1"/>
  <c r="Y471" i="1"/>
  <c r="BP471" i="1" s="1"/>
  <c r="BO470" i="1"/>
  <c r="BM470" i="1"/>
  <c r="Y470" i="1"/>
  <c r="BP470" i="1" s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Y476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Y466" i="1" s="1"/>
  <c r="P463" i="1"/>
  <c r="X461" i="1"/>
  <c r="X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Y461" i="1" s="1"/>
  <c r="P452" i="1"/>
  <c r="X449" i="1"/>
  <c r="X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Y449" i="1" s="1"/>
  <c r="P445" i="1"/>
  <c r="X443" i="1"/>
  <c r="X442" i="1"/>
  <c r="BO441" i="1"/>
  <c r="BM441" i="1"/>
  <c r="Y441" i="1"/>
  <c r="BP441" i="1" s="1"/>
  <c r="BO440" i="1"/>
  <c r="BM440" i="1"/>
  <c r="Y440" i="1"/>
  <c r="BP440" i="1" s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Y442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Y436" i="1" s="1"/>
  <c r="P433" i="1"/>
  <c r="X431" i="1"/>
  <c r="X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W673" i="1" s="1"/>
  <c r="P419" i="1"/>
  <c r="X415" i="1"/>
  <c r="X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Y414" i="1" s="1"/>
  <c r="P411" i="1"/>
  <c r="X409" i="1"/>
  <c r="X408" i="1"/>
  <c r="BO407" i="1"/>
  <c r="BM407" i="1"/>
  <c r="Y407" i="1"/>
  <c r="V673" i="1" s="1"/>
  <c r="P407" i="1"/>
  <c r="X404" i="1"/>
  <c r="X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Y403" i="1" s="1"/>
  <c r="P400" i="1"/>
  <c r="X398" i="1"/>
  <c r="X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BO393" i="1"/>
  <c r="BM393" i="1"/>
  <c r="Y393" i="1"/>
  <c r="Y397" i="1" s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Y376" i="1" s="1"/>
  <c r="P372" i="1"/>
  <c r="BP371" i="1"/>
  <c r="BO371" i="1"/>
  <c r="BN371" i="1"/>
  <c r="BM371" i="1"/>
  <c r="Z371" i="1"/>
  <c r="Y371" i="1"/>
  <c r="P371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X356" i="1"/>
  <c r="Y355" i="1"/>
  <c r="X355" i="1"/>
  <c r="BP354" i="1"/>
  <c r="BO354" i="1"/>
  <c r="BN354" i="1"/>
  <c r="BM354" i="1"/>
  <c r="Z354" i="1"/>
  <c r="Z355" i="1" s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Y351" i="1" s="1"/>
  <c r="P349" i="1"/>
  <c r="X347" i="1"/>
  <c r="X346" i="1"/>
  <c r="BO345" i="1"/>
  <c r="BM345" i="1"/>
  <c r="Y345" i="1"/>
  <c r="T673" i="1" s="1"/>
  <c r="P345" i="1"/>
  <c r="X342" i="1"/>
  <c r="X341" i="1"/>
  <c r="BO340" i="1"/>
  <c r="BM340" i="1"/>
  <c r="Y340" i="1"/>
  <c r="Y342" i="1" s="1"/>
  <c r="P340" i="1"/>
  <c r="BP339" i="1"/>
  <c r="BO339" i="1"/>
  <c r="BN339" i="1"/>
  <c r="BM339" i="1"/>
  <c r="Z339" i="1"/>
  <c r="Y339" i="1"/>
  <c r="Y341" i="1" s="1"/>
  <c r="P339" i="1"/>
  <c r="X337" i="1"/>
  <c r="Y336" i="1"/>
  <c r="X336" i="1"/>
  <c r="BP335" i="1"/>
  <c r="BO335" i="1"/>
  <c r="BN335" i="1"/>
  <c r="BM335" i="1"/>
  <c r="Z335" i="1"/>
  <c r="Z336" i="1" s="1"/>
  <c r="Y335" i="1"/>
  <c r="Y337" i="1" s="1"/>
  <c r="P335" i="1"/>
  <c r="X333" i="1"/>
  <c r="Y332" i="1"/>
  <c r="X332" i="1"/>
  <c r="BP331" i="1"/>
  <c r="BO331" i="1"/>
  <c r="BN331" i="1"/>
  <c r="BM331" i="1"/>
  <c r="Z331" i="1"/>
  <c r="Z332" i="1" s="1"/>
  <c r="Y331" i="1"/>
  <c r="P331" i="1"/>
  <c r="X328" i="1"/>
  <c r="Y327" i="1"/>
  <c r="X327" i="1"/>
  <c r="BP326" i="1"/>
  <c r="BO326" i="1"/>
  <c r="BN326" i="1"/>
  <c r="BM326" i="1"/>
  <c r="Z326" i="1"/>
  <c r="Z327" i="1" s="1"/>
  <c r="Y326" i="1"/>
  <c r="Y328" i="1" s="1"/>
  <c r="P326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R673" i="1" s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Q673" i="1" s="1"/>
  <c r="P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P673" i="1" s="1"/>
  <c r="P301" i="1"/>
  <c r="X298" i="1"/>
  <c r="X297" i="1"/>
  <c r="BO296" i="1"/>
  <c r="BM296" i="1"/>
  <c r="Y296" i="1"/>
  <c r="O673" i="1" s="1"/>
  <c r="P296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Y274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K673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50" i="1" s="1"/>
  <c r="P244" i="1"/>
  <c r="X242" i="1"/>
  <c r="X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Y242" i="1" s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Y227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Z194" i="1" s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2" i="1" s="1"/>
  <c r="P178" i="1"/>
  <c r="BP177" i="1"/>
  <c r="BO177" i="1"/>
  <c r="BN177" i="1"/>
  <c r="BM177" i="1"/>
  <c r="Z177" i="1"/>
  <c r="Y177" i="1"/>
  <c r="Y183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69" i="1" s="1"/>
  <c r="P167" i="1"/>
  <c r="X165" i="1"/>
  <c r="X164" i="1"/>
  <c r="BO163" i="1"/>
  <c r="BM163" i="1"/>
  <c r="Y163" i="1"/>
  <c r="Y165" i="1" s="1"/>
  <c r="P163" i="1"/>
  <c r="BP162" i="1"/>
  <c r="BO162" i="1"/>
  <c r="BN162" i="1"/>
  <c r="BM162" i="1"/>
  <c r="Z162" i="1"/>
  <c r="Y162" i="1"/>
  <c r="Y164" i="1" s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G673" i="1" s="1"/>
  <c r="P157" i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Y148" i="1" s="1"/>
  <c r="P142" i="1"/>
  <c r="BP141" i="1"/>
  <c r="BO141" i="1"/>
  <c r="BN141" i="1"/>
  <c r="BM141" i="1"/>
  <c r="Z141" i="1"/>
  <c r="Y141" i="1"/>
  <c r="Y149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38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F673" i="1" s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3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E673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Y107" i="1" s="1"/>
  <c r="P103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P95" i="1"/>
  <c r="BP94" i="1"/>
  <c r="BO94" i="1"/>
  <c r="BN94" i="1"/>
  <c r="BM94" i="1"/>
  <c r="Z94" i="1"/>
  <c r="Y94" i="1"/>
  <c r="Y100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1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3" i="1" s="1"/>
  <c r="P79" i="1"/>
  <c r="BP78" i="1"/>
  <c r="BO78" i="1"/>
  <c r="BN78" i="1"/>
  <c r="BM78" i="1"/>
  <c r="Z78" i="1"/>
  <c r="Y78" i="1"/>
  <c r="Y82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5" i="1" s="1"/>
  <c r="P67" i="1"/>
  <c r="BP66" i="1"/>
  <c r="BO66" i="1"/>
  <c r="BN66" i="1"/>
  <c r="BM66" i="1"/>
  <c r="Z66" i="1"/>
  <c r="Y66" i="1"/>
  <c r="P66" i="1"/>
  <c r="X63" i="1"/>
  <c r="X62" i="1"/>
  <c r="BP61" i="1"/>
  <c r="BO61" i="1"/>
  <c r="BN61" i="1"/>
  <c r="BM61" i="1"/>
  <c r="Z61" i="1"/>
  <c r="Y61" i="1"/>
  <c r="P61" i="1"/>
  <c r="BO60" i="1"/>
  <c r="BM60" i="1"/>
  <c r="Y60" i="1"/>
  <c r="Y62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Y58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8" i="1" s="1"/>
  <c r="P27" i="1"/>
  <c r="BP26" i="1"/>
  <c r="BO26" i="1"/>
  <c r="BN26" i="1"/>
  <c r="BM26" i="1"/>
  <c r="Z26" i="1"/>
  <c r="Y26" i="1"/>
  <c r="Y39" i="1" s="1"/>
  <c r="P26" i="1"/>
  <c r="X24" i="1"/>
  <c r="X663" i="1" s="1"/>
  <c r="Y23" i="1"/>
  <c r="X23" i="1"/>
  <c r="X667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188" i="1" l="1"/>
  <c r="Z164" i="1"/>
  <c r="B673" i="1"/>
  <c r="X664" i="1"/>
  <c r="X665" i="1"/>
  <c r="Y24" i="1"/>
  <c r="Z27" i="1"/>
  <c r="Z38" i="1" s="1"/>
  <c r="BN27" i="1"/>
  <c r="BP27" i="1"/>
  <c r="Y665" i="1" s="1"/>
  <c r="Z30" i="1"/>
  <c r="BN30" i="1"/>
  <c r="Z31" i="1"/>
  <c r="BN31" i="1"/>
  <c r="Z34" i="1"/>
  <c r="BN34" i="1"/>
  <c r="Z36" i="1"/>
  <c r="BN36" i="1"/>
  <c r="C673" i="1"/>
  <c r="Z52" i="1"/>
  <c r="Z57" i="1" s="1"/>
  <c r="BN52" i="1"/>
  <c r="BP52" i="1"/>
  <c r="Z54" i="1"/>
  <c r="BN54" i="1"/>
  <c r="Z56" i="1"/>
  <c r="BN56" i="1"/>
  <c r="Y57" i="1"/>
  <c r="Z60" i="1"/>
  <c r="Z62" i="1" s="1"/>
  <c r="BN60" i="1"/>
  <c r="BP60" i="1"/>
  <c r="Y63" i="1"/>
  <c r="D673" i="1"/>
  <c r="Z67" i="1"/>
  <c r="BN67" i="1"/>
  <c r="BP67" i="1"/>
  <c r="Z69" i="1"/>
  <c r="Z75" i="1" s="1"/>
  <c r="BN69" i="1"/>
  <c r="Z71" i="1"/>
  <c r="BN71" i="1"/>
  <c r="Z73" i="1"/>
  <c r="BN73" i="1"/>
  <c r="Y76" i="1"/>
  <c r="Z79" i="1"/>
  <c r="Z82" i="1" s="1"/>
  <c r="BN79" i="1"/>
  <c r="BP79" i="1"/>
  <c r="Z81" i="1"/>
  <c r="BN81" i="1"/>
  <c r="Z85" i="1"/>
  <c r="Z91" i="1" s="1"/>
  <c r="BN85" i="1"/>
  <c r="BP85" i="1"/>
  <c r="Z87" i="1"/>
  <c r="BN87" i="1"/>
  <c r="Z89" i="1"/>
  <c r="BN89" i="1"/>
  <c r="Y92" i="1"/>
  <c r="Z95" i="1"/>
  <c r="Z100" i="1" s="1"/>
  <c r="BN95" i="1"/>
  <c r="BP95" i="1"/>
  <c r="Z97" i="1"/>
  <c r="BN97" i="1"/>
  <c r="Z99" i="1"/>
  <c r="BN99" i="1"/>
  <c r="Z103" i="1"/>
  <c r="BN103" i="1"/>
  <c r="BP103" i="1"/>
  <c r="Z105" i="1"/>
  <c r="BN105" i="1"/>
  <c r="Y106" i="1"/>
  <c r="Z110" i="1"/>
  <c r="BN110" i="1"/>
  <c r="BP110" i="1"/>
  <c r="Z112" i="1"/>
  <c r="BN112" i="1"/>
  <c r="Y113" i="1"/>
  <c r="Z116" i="1"/>
  <c r="BN116" i="1"/>
  <c r="BP116" i="1"/>
  <c r="Z118" i="1"/>
  <c r="BN118" i="1"/>
  <c r="Z120" i="1"/>
  <c r="BN120" i="1"/>
  <c r="Z121" i="1"/>
  <c r="BN121" i="1"/>
  <c r="Y122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Y139" i="1"/>
  <c r="Z142" i="1"/>
  <c r="BN142" i="1"/>
  <c r="BP142" i="1"/>
  <c r="Z144" i="1"/>
  <c r="Z148" i="1" s="1"/>
  <c r="BN144" i="1"/>
  <c r="Z146" i="1"/>
  <c r="BN146" i="1"/>
  <c r="Z152" i="1"/>
  <c r="Z153" i="1" s="1"/>
  <c r="BN152" i="1"/>
  <c r="BP152" i="1"/>
  <c r="Z157" i="1"/>
  <c r="Z159" i="1" s="1"/>
  <c r="BN157" i="1"/>
  <c r="BP157" i="1"/>
  <c r="Y160" i="1"/>
  <c r="Z163" i="1"/>
  <c r="BN163" i="1"/>
  <c r="BP163" i="1"/>
  <c r="Z167" i="1"/>
  <c r="Z169" i="1" s="1"/>
  <c r="BN167" i="1"/>
  <c r="BP167" i="1"/>
  <c r="Y170" i="1"/>
  <c r="H673" i="1"/>
  <c r="Y175" i="1"/>
  <c r="Z178" i="1"/>
  <c r="Z182" i="1" s="1"/>
  <c r="BN178" i="1"/>
  <c r="BP178" i="1"/>
  <c r="Z180" i="1"/>
  <c r="BN180" i="1"/>
  <c r="Z186" i="1"/>
  <c r="BN186" i="1"/>
  <c r="BP186" i="1"/>
  <c r="I673" i="1"/>
  <c r="Y195" i="1"/>
  <c r="Y206" i="1"/>
  <c r="Z198" i="1"/>
  <c r="Z205" i="1" s="1"/>
  <c r="BN198" i="1"/>
  <c r="Z200" i="1"/>
  <c r="BN200" i="1"/>
  <c r="Z202" i="1"/>
  <c r="BN202" i="1"/>
  <c r="Z204" i="1"/>
  <c r="BN204" i="1"/>
  <c r="Y205" i="1"/>
  <c r="Y228" i="1"/>
  <c r="BP220" i="1"/>
  <c r="BN220" i="1"/>
  <c r="Z220" i="1"/>
  <c r="Z227" i="1" s="1"/>
  <c r="BP224" i="1"/>
  <c r="BN224" i="1"/>
  <c r="Z224" i="1"/>
  <c r="H9" i="1"/>
  <c r="A10" i="1"/>
  <c r="F9" i="1"/>
  <c r="J9" i="1"/>
  <c r="Y114" i="1"/>
  <c r="Y132" i="1"/>
  <c r="Y159" i="1"/>
  <c r="BP210" i="1"/>
  <c r="BN210" i="1"/>
  <c r="Z210" i="1"/>
  <c r="Z211" i="1" s="1"/>
  <c r="Y212" i="1"/>
  <c r="Y217" i="1"/>
  <c r="BP214" i="1"/>
  <c r="BN214" i="1"/>
  <c r="Y664" i="1" s="1"/>
  <c r="Y666" i="1" s="1"/>
  <c r="Z214" i="1"/>
  <c r="Z216" i="1" s="1"/>
  <c r="BP222" i="1"/>
  <c r="BN222" i="1"/>
  <c r="Z222" i="1"/>
  <c r="BP226" i="1"/>
  <c r="BN226" i="1"/>
  <c r="Z226" i="1"/>
  <c r="J673" i="1"/>
  <c r="Y211" i="1"/>
  <c r="Z230" i="1"/>
  <c r="Z241" i="1" s="1"/>
  <c r="BN230" i="1"/>
  <c r="BP230" i="1"/>
  <c r="Z232" i="1"/>
  <c r="BN232" i="1"/>
  <c r="Z234" i="1"/>
  <c r="BN234" i="1"/>
  <c r="Z236" i="1"/>
  <c r="BN236" i="1"/>
  <c r="Z238" i="1"/>
  <c r="BN238" i="1"/>
  <c r="Z240" i="1"/>
  <c r="BN240" i="1"/>
  <c r="Y241" i="1"/>
  <c r="Z244" i="1"/>
  <c r="Z249" i="1" s="1"/>
  <c r="BN244" i="1"/>
  <c r="BP244" i="1"/>
  <c r="Z246" i="1"/>
  <c r="BN246" i="1"/>
  <c r="Z248" i="1"/>
  <c r="BN248" i="1"/>
  <c r="Y249" i="1"/>
  <c r="Z253" i="1"/>
  <c r="Z261" i="1" s="1"/>
  <c r="BN253" i="1"/>
  <c r="BP253" i="1"/>
  <c r="Z255" i="1"/>
  <c r="BN255" i="1"/>
  <c r="Z257" i="1"/>
  <c r="BN257" i="1"/>
  <c r="Z259" i="1"/>
  <c r="BN259" i="1"/>
  <c r="Y262" i="1"/>
  <c r="L673" i="1"/>
  <c r="Z266" i="1"/>
  <c r="BN266" i="1"/>
  <c r="BP266" i="1"/>
  <c r="Z268" i="1"/>
  <c r="Z274" i="1" s="1"/>
  <c r="BN268" i="1"/>
  <c r="Z270" i="1"/>
  <c r="BN270" i="1"/>
  <c r="Z272" i="1"/>
  <c r="BN272" i="1"/>
  <c r="Y275" i="1"/>
  <c r="M673" i="1"/>
  <c r="Z283" i="1"/>
  <c r="Z292" i="1" s="1"/>
  <c r="BN283" i="1"/>
  <c r="Z285" i="1"/>
  <c r="BN285" i="1"/>
  <c r="Z287" i="1"/>
  <c r="BN287" i="1"/>
  <c r="Z289" i="1"/>
  <c r="BN289" i="1"/>
  <c r="Z291" i="1"/>
  <c r="BN291" i="1"/>
  <c r="Y292" i="1"/>
  <c r="Y667" i="1" s="1"/>
  <c r="Z296" i="1"/>
  <c r="Z297" i="1" s="1"/>
  <c r="BN296" i="1"/>
  <c r="BP296" i="1"/>
  <c r="Y297" i="1"/>
  <c r="Z301" i="1"/>
  <c r="BN301" i="1"/>
  <c r="BP301" i="1"/>
  <c r="Z303" i="1"/>
  <c r="BN303" i="1"/>
  <c r="Y304" i="1"/>
  <c r="Z308" i="1"/>
  <c r="BN308" i="1"/>
  <c r="BP308" i="1"/>
  <c r="Z310" i="1"/>
  <c r="BN310" i="1"/>
  <c r="Z312" i="1"/>
  <c r="BN312" i="1"/>
  <c r="Y315" i="1"/>
  <c r="Y320" i="1"/>
  <c r="S673" i="1"/>
  <c r="Y333" i="1"/>
  <c r="Z340" i="1"/>
  <c r="Z341" i="1" s="1"/>
  <c r="BN340" i="1"/>
  <c r="BP340" i="1"/>
  <c r="Z345" i="1"/>
  <c r="Z346" i="1" s="1"/>
  <c r="BN345" i="1"/>
  <c r="BP345" i="1"/>
  <c r="Y346" i="1"/>
  <c r="Z349" i="1"/>
  <c r="Z351" i="1" s="1"/>
  <c r="BN349" i="1"/>
  <c r="BP349" i="1"/>
  <c r="Y352" i="1"/>
  <c r="U673" i="1"/>
  <c r="Y369" i="1"/>
  <c r="Z360" i="1"/>
  <c r="BN360" i="1"/>
  <c r="Z362" i="1"/>
  <c r="BN362" i="1"/>
  <c r="Z364" i="1"/>
  <c r="BN364" i="1"/>
  <c r="Z366" i="1"/>
  <c r="BN366" i="1"/>
  <c r="Y375" i="1"/>
  <c r="BP374" i="1"/>
  <c r="BN374" i="1"/>
  <c r="Z374" i="1"/>
  <c r="Y385" i="1"/>
  <c r="BP378" i="1"/>
  <c r="BN378" i="1"/>
  <c r="Z378" i="1"/>
  <c r="BP382" i="1"/>
  <c r="BN382" i="1"/>
  <c r="Z382" i="1"/>
  <c r="Y391" i="1"/>
  <c r="Z475" i="1"/>
  <c r="Y261" i="1"/>
  <c r="Y293" i="1"/>
  <c r="Y298" i="1"/>
  <c r="Y305" i="1"/>
  <c r="Y314" i="1"/>
  <c r="Y347" i="1"/>
  <c r="Z368" i="1"/>
  <c r="Y368" i="1"/>
  <c r="BP372" i="1"/>
  <c r="BN372" i="1"/>
  <c r="Z372" i="1"/>
  <c r="Z375" i="1" s="1"/>
  <c r="BP380" i="1"/>
  <c r="BN380" i="1"/>
  <c r="Z380" i="1"/>
  <c r="Y384" i="1"/>
  <c r="Z390" i="1"/>
  <c r="BP388" i="1"/>
  <c r="BN388" i="1"/>
  <c r="Z388" i="1"/>
  <c r="Y390" i="1"/>
  <c r="Y398" i="1"/>
  <c r="Y404" i="1"/>
  <c r="Y409" i="1"/>
  <c r="Y415" i="1"/>
  <c r="Y431" i="1"/>
  <c r="Y435" i="1"/>
  <c r="Y443" i="1"/>
  <c r="Y448" i="1"/>
  <c r="Y465" i="1"/>
  <c r="Y475" i="1"/>
  <c r="Y508" i="1"/>
  <c r="Y512" i="1"/>
  <c r="Y518" i="1"/>
  <c r="Y523" i="1"/>
  <c r="Y530" i="1"/>
  <c r="BP525" i="1"/>
  <c r="BP529" i="1"/>
  <c r="BN529" i="1"/>
  <c r="Z529" i="1"/>
  <c r="Y531" i="1"/>
  <c r="Z393" i="1"/>
  <c r="BN393" i="1"/>
  <c r="BP393" i="1"/>
  <c r="Z394" i="1"/>
  <c r="BN394" i="1"/>
  <c r="Z396" i="1"/>
  <c r="BN396" i="1"/>
  <c r="Z400" i="1"/>
  <c r="Z403" i="1" s="1"/>
  <c r="BN400" i="1"/>
  <c r="BP400" i="1"/>
  <c r="Z402" i="1"/>
  <c r="BN402" i="1"/>
  <c r="Z407" i="1"/>
  <c r="Z408" i="1" s="1"/>
  <c r="BN407" i="1"/>
  <c r="BP407" i="1"/>
  <c r="Y408" i="1"/>
  <c r="Z411" i="1"/>
  <c r="BN411" i="1"/>
  <c r="BP411" i="1"/>
  <c r="Z413" i="1"/>
  <c r="BN413" i="1"/>
  <c r="Z419" i="1"/>
  <c r="Z430" i="1" s="1"/>
  <c r="BN419" i="1"/>
  <c r="BP419" i="1"/>
  <c r="Z421" i="1"/>
  <c r="BN421" i="1"/>
  <c r="Z423" i="1"/>
  <c r="BN423" i="1"/>
  <c r="Z425" i="1"/>
  <c r="BN425" i="1"/>
  <c r="Z427" i="1"/>
  <c r="BN427" i="1"/>
  <c r="Z429" i="1"/>
  <c r="BN429" i="1"/>
  <c r="Y430" i="1"/>
  <c r="Z433" i="1"/>
  <c r="Z435" i="1" s="1"/>
  <c r="BN433" i="1"/>
  <c r="BP433" i="1"/>
  <c r="Z440" i="1"/>
  <c r="Z442" i="1" s="1"/>
  <c r="BN440" i="1"/>
  <c r="Z441" i="1"/>
  <c r="BN441" i="1"/>
  <c r="Z445" i="1"/>
  <c r="Z448" i="1" s="1"/>
  <c r="BN445" i="1"/>
  <c r="BP445" i="1"/>
  <c r="X673" i="1"/>
  <c r="Z453" i="1"/>
  <c r="Z460" i="1" s="1"/>
  <c r="BN453" i="1"/>
  <c r="Z455" i="1"/>
  <c r="BN455" i="1"/>
  <c r="Z457" i="1"/>
  <c r="BN457" i="1"/>
  <c r="Z459" i="1"/>
  <c r="BN459" i="1"/>
  <c r="Y460" i="1"/>
  <c r="Z463" i="1"/>
  <c r="Z465" i="1" s="1"/>
  <c r="BN463" i="1"/>
  <c r="BP463" i="1"/>
  <c r="Z470" i="1"/>
  <c r="BN470" i="1"/>
  <c r="Z471" i="1"/>
  <c r="BN471" i="1"/>
  <c r="Z473" i="1"/>
  <c r="BN473" i="1"/>
  <c r="Y673" i="1"/>
  <c r="Y487" i="1"/>
  <c r="Z490" i="1"/>
  <c r="Z507" i="1" s="1"/>
  <c r="BN490" i="1"/>
  <c r="Z492" i="1"/>
  <c r="BN492" i="1"/>
  <c r="Z494" i="1"/>
  <c r="BN494" i="1"/>
  <c r="Z496" i="1"/>
  <c r="BN496" i="1"/>
  <c r="Z498" i="1"/>
  <c r="BN498" i="1"/>
  <c r="Z500" i="1"/>
  <c r="BN500" i="1"/>
  <c r="Z502" i="1"/>
  <c r="BN502" i="1"/>
  <c r="Z504" i="1"/>
  <c r="BN504" i="1"/>
  <c r="Z506" i="1"/>
  <c r="BN506" i="1"/>
  <c r="Z510" i="1"/>
  <c r="Z512" i="1" s="1"/>
  <c r="BN510" i="1"/>
  <c r="BP510" i="1"/>
  <c r="Z516" i="1"/>
  <c r="Z517" i="1" s="1"/>
  <c r="BN516" i="1"/>
  <c r="Z521" i="1"/>
  <c r="Z522" i="1" s="1"/>
  <c r="BN521" i="1"/>
  <c r="BP521" i="1"/>
  <c r="Y522" i="1"/>
  <c r="Z525" i="1"/>
  <c r="BN525" i="1"/>
  <c r="BP527" i="1"/>
  <c r="BN527" i="1"/>
  <c r="Z527" i="1"/>
  <c r="Y535" i="1"/>
  <c r="Y539" i="1"/>
  <c r="Y546" i="1"/>
  <c r="Y573" i="1"/>
  <c r="Y585" i="1"/>
  <c r="Y591" i="1"/>
  <c r="AD673" i="1"/>
  <c r="Y608" i="1"/>
  <c r="BP605" i="1"/>
  <c r="BN605" i="1"/>
  <c r="Z605" i="1"/>
  <c r="BP607" i="1"/>
  <c r="BN607" i="1"/>
  <c r="Z607" i="1"/>
  <c r="Y609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Y643" i="1"/>
  <c r="BP639" i="1"/>
  <c r="BN639" i="1"/>
  <c r="Z639" i="1"/>
  <c r="BP641" i="1"/>
  <c r="BN641" i="1"/>
  <c r="Z641" i="1"/>
  <c r="AE673" i="1"/>
  <c r="Z533" i="1"/>
  <c r="Z534" i="1" s="1"/>
  <c r="BN533" i="1"/>
  <c r="BP533" i="1"/>
  <c r="Z537" i="1"/>
  <c r="Z538" i="1" s="1"/>
  <c r="BN537" i="1"/>
  <c r="BP537" i="1"/>
  <c r="Z542" i="1"/>
  <c r="BN542" i="1"/>
  <c r="BP542" i="1"/>
  <c r="Z544" i="1"/>
  <c r="BN544" i="1"/>
  <c r="Y547" i="1"/>
  <c r="Y552" i="1"/>
  <c r="AC673" i="1"/>
  <c r="Z557" i="1"/>
  <c r="Z567" i="1" s="1"/>
  <c r="BN557" i="1"/>
  <c r="Z559" i="1"/>
  <c r="BN559" i="1"/>
  <c r="Z561" i="1"/>
  <c r="BN561" i="1"/>
  <c r="Z563" i="1"/>
  <c r="BN563" i="1"/>
  <c r="Z565" i="1"/>
  <c r="BN565" i="1"/>
  <c r="Y568" i="1"/>
  <c r="Z571" i="1"/>
  <c r="Z573" i="1" s="1"/>
  <c r="BN571" i="1"/>
  <c r="Z577" i="1"/>
  <c r="Z585" i="1" s="1"/>
  <c r="BN577" i="1"/>
  <c r="Z579" i="1"/>
  <c r="BN579" i="1"/>
  <c r="Z581" i="1"/>
  <c r="BN581" i="1"/>
  <c r="Z583" i="1"/>
  <c r="BN583" i="1"/>
  <c r="Z589" i="1"/>
  <c r="Z591" i="1" s="1"/>
  <c r="BN589" i="1"/>
  <c r="Z601" i="1"/>
  <c r="BN601" i="1"/>
  <c r="BP601" i="1"/>
  <c r="Z602" i="1"/>
  <c r="BN602" i="1"/>
  <c r="Z603" i="1"/>
  <c r="BN603" i="1"/>
  <c r="BP604" i="1"/>
  <c r="BN604" i="1"/>
  <c r="Z604" i="1"/>
  <c r="BP606" i="1"/>
  <c r="BN606" i="1"/>
  <c r="Z606" i="1"/>
  <c r="BP619" i="1"/>
  <c r="BN619" i="1"/>
  <c r="Z619" i="1"/>
  <c r="BP621" i="1"/>
  <c r="BN621" i="1"/>
  <c r="Z621" i="1"/>
  <c r="BP623" i="1"/>
  <c r="BN623" i="1"/>
  <c r="Z623" i="1"/>
  <c r="BP640" i="1"/>
  <c r="BN640" i="1"/>
  <c r="Z640" i="1"/>
  <c r="BP642" i="1"/>
  <c r="BN642" i="1"/>
  <c r="Z642" i="1"/>
  <c r="Y644" i="1"/>
  <c r="Y653" i="1"/>
  <c r="BP652" i="1"/>
  <c r="BN652" i="1"/>
  <c r="Z652" i="1"/>
  <c r="Z653" i="1" s="1"/>
  <c r="Y654" i="1"/>
  <c r="Y650" i="1"/>
  <c r="Z660" i="1"/>
  <c r="Z661" i="1" s="1"/>
  <c r="BN660" i="1"/>
  <c r="BP660" i="1"/>
  <c r="Y661" i="1"/>
  <c r="Z608" i="1" l="1"/>
  <c r="Z643" i="1"/>
  <c r="Z625" i="1"/>
  <c r="Z530" i="1"/>
  <c r="Z384" i="1"/>
  <c r="Z546" i="1"/>
  <c r="Z414" i="1"/>
  <c r="Z397" i="1"/>
  <c r="Z314" i="1"/>
  <c r="Z304" i="1"/>
  <c r="Z138" i="1"/>
  <c r="Z131" i="1"/>
  <c r="Z122" i="1"/>
  <c r="Z113" i="1"/>
  <c r="Z106" i="1"/>
  <c r="Z668" i="1" s="1"/>
  <c r="Y663" i="1"/>
  <c r="X666" i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<sst xmlns="http://schemas.openxmlformats.org/spreadsheetml/2006/main" count="3125" uniqueCount="1077">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</sst>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4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35" t="s">
        <v>8</v>
      </c>
      <c r="B5" s="936"/>
      <c r="C5" s="937"/>
      <c r="D5" s="876"/>
      <c r="E5" s="877"/>
      <c r="F5" s="1171" t="s">
        <v>9</v>
      </c>
      <c r="G5" s="937"/>
      <c r="H5" s="876"/>
      <c r="I5" s="1099"/>
      <c r="J5" s="1099"/>
      <c r="K5" s="1099"/>
      <c r="L5" s="1099"/>
      <c r="M5" s="877"/>
      <c r="N5" s="58"/>
      <c r="P5" s="24" t="s">
        <v>10</v>
      </c>
      <c r="Q5" s="1190">
        <v>45627</v>
      </c>
      <c r="R5" s="934"/>
      <c r="T5" s="997" t="s">
        <v>11</v>
      </c>
      <c r="U5" s="975"/>
      <c r="V5" s="998" t="s">
        <v>12</v>
      </c>
      <c r="W5" s="934"/>
      <c r="AB5" s="51"/>
      <c r="AC5" s="51"/>
      <c r="AD5" s="51"/>
      <c r="AE5" s="51"/>
    </row>
    <row r="6" spans="1:32" s="774" customFormat="1" ht="24" customHeight="1" x14ac:dyDescent="0.2">
      <c r="A6" s="935" t="s">
        <v>13</v>
      </c>
      <c r="B6" s="936"/>
      <c r="C6" s="937"/>
      <c r="D6" s="1103" t="s">
        <v>14</v>
      </c>
      <c r="E6" s="1104"/>
      <c r="F6" s="1104"/>
      <c r="G6" s="1104"/>
      <c r="H6" s="1104"/>
      <c r="I6" s="1104"/>
      <c r="J6" s="1104"/>
      <c r="K6" s="1104"/>
      <c r="L6" s="1104"/>
      <c r="M6" s="934"/>
      <c r="N6" s="59"/>
      <c r="P6" s="24" t="s">
        <v>15</v>
      </c>
      <c r="Q6" s="1200" t="str">
        <f>IF(Q5=0," ",CHOOSE(WEEKDAY(Q5,2),"Понедельник","Вторник","Среда","Четверг","Пятница","Суббота","Воскресенье"))</f>
        <v>Воскресенье</v>
      </c>
      <c r="R6" s="785"/>
      <c r="T6" s="1008" t="s">
        <v>16</v>
      </c>
      <c r="U6" s="975"/>
      <c r="V6" s="1081" t="s">
        <v>17</v>
      </c>
      <c r="W6" s="830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3"/>
      <c r="U7" s="975"/>
      <c r="V7" s="1082"/>
      <c r="W7" s="1083"/>
      <c r="AB7" s="51"/>
      <c r="AC7" s="51"/>
      <c r="AD7" s="51"/>
      <c r="AE7" s="51"/>
    </row>
    <row r="8" spans="1:32" s="774" customFormat="1" ht="25.5" customHeight="1" x14ac:dyDescent="0.2">
      <c r="A8" s="1212" t="s">
        <v>18</v>
      </c>
      <c r="B8" s="799"/>
      <c r="C8" s="800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45">
        <v>0.41666666666666669</v>
      </c>
      <c r="R8" s="844"/>
      <c r="T8" s="793"/>
      <c r="U8" s="975"/>
      <c r="V8" s="1082"/>
      <c r="W8" s="1083"/>
      <c r="AB8" s="51"/>
      <c r="AC8" s="51"/>
      <c r="AD8" s="51"/>
      <c r="AE8" s="51"/>
    </row>
    <row r="9" spans="1:32" s="774" customFormat="1" ht="39.950000000000003" customHeight="1" x14ac:dyDescent="0.2">
      <c r="A9" s="9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9"/>
      <c r="E9" s="796"/>
      <c r="F9" s="9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75"/>
      <c r="P9" s="26" t="s">
        <v>21</v>
      </c>
      <c r="Q9" s="929"/>
      <c r="R9" s="930"/>
      <c r="T9" s="793"/>
      <c r="U9" s="975"/>
      <c r="V9" s="1084"/>
      <c r="W9" s="1085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9"/>
      <c r="E10" s="796"/>
      <c r="F10" s="9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3" t="str">
        <f>IFERROR(VLOOKUP($D$10,Proxy,2,FALSE),"")</f>
        <v/>
      </c>
      <c r="I10" s="793"/>
      <c r="J10" s="793"/>
      <c r="K10" s="793"/>
      <c r="L10" s="793"/>
      <c r="M10" s="793"/>
      <c r="N10" s="773"/>
      <c r="P10" s="26" t="s">
        <v>22</v>
      </c>
      <c r="Q10" s="1009"/>
      <c r="R10" s="101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3"/>
      <c r="R11" s="934"/>
      <c r="U11" s="24" t="s">
        <v>27</v>
      </c>
      <c r="V11" s="1131" t="s">
        <v>28</v>
      </c>
      <c r="W11" s="930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9" t="s">
        <v>29</v>
      </c>
      <c r="B12" s="936"/>
      <c r="C12" s="936"/>
      <c r="D12" s="936"/>
      <c r="E12" s="936"/>
      <c r="F12" s="936"/>
      <c r="G12" s="936"/>
      <c r="H12" s="936"/>
      <c r="I12" s="936"/>
      <c r="J12" s="936"/>
      <c r="K12" s="936"/>
      <c r="L12" s="936"/>
      <c r="M12" s="937"/>
      <c r="N12" s="62"/>
      <c r="P12" s="24" t="s">
        <v>30</v>
      </c>
      <c r="Q12" s="945"/>
      <c r="R12" s="844"/>
      <c r="S12" s="23"/>
      <c r="U12" s="24"/>
      <c r="V12" s="811"/>
      <c r="W12" s="793"/>
      <c r="AB12" s="51"/>
      <c r="AC12" s="51"/>
      <c r="AD12" s="51"/>
      <c r="AE12" s="51"/>
    </row>
    <row r="13" spans="1:32" s="774" customFormat="1" ht="23.25" customHeight="1" x14ac:dyDescent="0.2">
      <c r="A13" s="989" t="s">
        <v>31</v>
      </c>
      <c r="B13" s="936"/>
      <c r="C13" s="936"/>
      <c r="D13" s="936"/>
      <c r="E13" s="936"/>
      <c r="F13" s="936"/>
      <c r="G13" s="936"/>
      <c r="H13" s="936"/>
      <c r="I13" s="936"/>
      <c r="J13" s="936"/>
      <c r="K13" s="936"/>
      <c r="L13" s="936"/>
      <c r="M13" s="937"/>
      <c r="N13" s="62"/>
      <c r="O13" s="26"/>
      <c r="P13" s="26" t="s">
        <v>32</v>
      </c>
      <c r="Q13" s="1131"/>
      <c r="R13" s="9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9" t="s">
        <v>33</v>
      </c>
      <c r="B14" s="936"/>
      <c r="C14" s="936"/>
      <c r="D14" s="936"/>
      <c r="E14" s="936"/>
      <c r="F14" s="936"/>
      <c r="G14" s="936"/>
      <c r="H14" s="936"/>
      <c r="I14" s="936"/>
      <c r="J14" s="936"/>
      <c r="K14" s="936"/>
      <c r="L14" s="936"/>
      <c r="M14" s="9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35" t="s">
        <v>34</v>
      </c>
      <c r="B15" s="936"/>
      <c r="C15" s="936"/>
      <c r="D15" s="936"/>
      <c r="E15" s="936"/>
      <c r="F15" s="936"/>
      <c r="G15" s="936"/>
      <c r="H15" s="936"/>
      <c r="I15" s="936"/>
      <c r="J15" s="936"/>
      <c r="K15" s="936"/>
      <c r="L15" s="936"/>
      <c r="M15" s="937"/>
      <c r="N15" s="63"/>
      <c r="P15" s="970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1"/>
      <c r="Q16" s="971"/>
      <c r="R16" s="971"/>
      <c r="S16" s="971"/>
      <c r="T16" s="9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3" t="s">
        <v>38</v>
      </c>
      <c r="D17" s="825" t="s">
        <v>39</v>
      </c>
      <c r="E17" s="909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08"/>
      <c r="R17" s="908"/>
      <c r="S17" s="908"/>
      <c r="T17" s="909"/>
      <c r="U17" s="1208" t="s">
        <v>51</v>
      </c>
      <c r="V17" s="937"/>
      <c r="W17" s="825" t="s">
        <v>52</v>
      </c>
      <c r="X17" s="825" t="s">
        <v>53</v>
      </c>
      <c r="Y17" s="1209" t="s">
        <v>54</v>
      </c>
      <c r="Z17" s="1095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0"/>
      <c r="E18" s="912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0"/>
      <c r="Q18" s="911"/>
      <c r="R18" s="911"/>
      <c r="S18" s="911"/>
      <c r="T18" s="912"/>
      <c r="U18" s="67" t="s">
        <v>61</v>
      </c>
      <c r="V18" s="67" t="s">
        <v>62</v>
      </c>
      <c r="W18" s="826"/>
      <c r="X18" s="826"/>
      <c r="Y18" s="1210"/>
      <c r="Z18" s="1096"/>
      <c r="AA18" s="1075"/>
      <c r="AB18" s="1075"/>
      <c r="AC18" s="1075"/>
      <c r="AD18" s="1168"/>
      <c r="AE18" s="1169"/>
      <c r="AF18" s="1170"/>
      <c r="AG18" s="66"/>
      <c r="BD18" s="65"/>
    </row>
    <row r="19" spans="1:68" ht="27.75" customHeight="1" x14ac:dyDescent="0.2">
      <c r="A19" s="986" t="s">
        <v>63</v>
      </c>
      <c r="B19" s="987"/>
      <c r="C19" s="987"/>
      <c r="D19" s="987"/>
      <c r="E19" s="987"/>
      <c r="F19" s="987"/>
      <c r="G19" s="987"/>
      <c r="H19" s="987"/>
      <c r="I19" s="987"/>
      <c r="J19" s="987"/>
      <c r="K19" s="987"/>
      <c r="L19" s="987"/>
      <c r="M19" s="987"/>
      <c r="N19" s="987"/>
      <c r="O19" s="987"/>
      <c r="P19" s="987"/>
      <c r="Q19" s="987"/>
      <c r="R19" s="987"/>
      <c r="S19" s="987"/>
      <c r="T19" s="987"/>
      <c r="U19" s="987"/>
      <c r="V19" s="987"/>
      <c r="W19" s="987"/>
      <c r="X19" s="987"/>
      <c r="Y19" s="987"/>
      <c r="Z19" s="987"/>
      <c r="AA19" s="48"/>
      <c r="AB19" s="48"/>
      <c r="AC19" s="48"/>
    </row>
    <row r="20" spans="1:68" ht="16.5" customHeight="1" x14ac:dyDescent="0.25">
      <c r="A20" s="797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0"/>
      <c r="AB21" s="770"/>
      <c r="AC21" s="770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02"/>
      <c r="P23" s="798" t="s">
        <v>71</v>
      </c>
      <c r="Q23" s="799"/>
      <c r="R23" s="799"/>
      <c r="S23" s="799"/>
      <c r="T23" s="799"/>
      <c r="U23" s="799"/>
      <c r="V23" s="800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02"/>
      <c r="P24" s="798" t="s">
        <v>71</v>
      </c>
      <c r="Q24" s="799"/>
      <c r="R24" s="799"/>
      <c r="S24" s="799"/>
      <c r="T24" s="799"/>
      <c r="U24" s="799"/>
      <c r="V24" s="800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0"/>
      <c r="AB25" s="770"/>
      <c r="AC25" s="770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6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2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02"/>
      <c r="P38" s="798" t="s">
        <v>71</v>
      </c>
      <c r="Q38" s="799"/>
      <c r="R38" s="799"/>
      <c r="S38" s="799"/>
      <c r="T38" s="799"/>
      <c r="U38" s="799"/>
      <c r="V38" s="800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02"/>
      <c r="P39" s="798" t="s">
        <v>71</v>
      </c>
      <c r="Q39" s="799"/>
      <c r="R39" s="799"/>
      <c r="S39" s="799"/>
      <c r="T39" s="799"/>
      <c r="U39" s="799"/>
      <c r="V39" s="800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0"/>
      <c r="AB40" s="770"/>
      <c r="AC40" s="770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02"/>
      <c r="P42" s="798" t="s">
        <v>71</v>
      </c>
      <c r="Q42" s="799"/>
      <c r="R42" s="799"/>
      <c r="S42" s="799"/>
      <c r="T42" s="799"/>
      <c r="U42" s="799"/>
      <c r="V42" s="800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02"/>
      <c r="P43" s="798" t="s">
        <v>71</v>
      </c>
      <c r="Q43" s="799"/>
      <c r="R43" s="799"/>
      <c r="S43" s="799"/>
      <c r="T43" s="799"/>
      <c r="U43" s="799"/>
      <c r="V43" s="800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0"/>
      <c r="AB44" s="770"/>
      <c r="AC44" s="770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02"/>
      <c r="P46" s="798" t="s">
        <v>71</v>
      </c>
      <c r="Q46" s="799"/>
      <c r="R46" s="799"/>
      <c r="S46" s="799"/>
      <c r="T46" s="799"/>
      <c r="U46" s="799"/>
      <c r="V46" s="800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02"/>
      <c r="P47" s="798" t="s">
        <v>71</v>
      </c>
      <c r="Q47" s="799"/>
      <c r="R47" s="799"/>
      <c r="S47" s="799"/>
      <c r="T47" s="799"/>
      <c r="U47" s="799"/>
      <c r="V47" s="800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6" t="s">
        <v>122</v>
      </c>
      <c r="B48" s="987"/>
      <c r="C48" s="987"/>
      <c r="D48" s="987"/>
      <c r="E48" s="987"/>
      <c r="F48" s="987"/>
      <c r="G48" s="987"/>
      <c r="H48" s="987"/>
      <c r="I48" s="987"/>
      <c r="J48" s="987"/>
      <c r="K48" s="987"/>
      <c r="L48" s="987"/>
      <c r="M48" s="987"/>
      <c r="N48" s="987"/>
      <c r="O48" s="987"/>
      <c r="P48" s="987"/>
      <c r="Q48" s="987"/>
      <c r="R48" s="987"/>
      <c r="S48" s="987"/>
      <c r="T48" s="987"/>
      <c r="U48" s="987"/>
      <c r="V48" s="987"/>
      <c r="W48" s="987"/>
      <c r="X48" s="987"/>
      <c r="Y48" s="987"/>
      <c r="Z48" s="987"/>
      <c r="AA48" s="48"/>
      <c r="AB48" s="48"/>
      <c r="AC48" s="48"/>
    </row>
    <row r="49" spans="1:68" ht="16.5" customHeight="1" x14ac:dyDescent="0.25">
      <c r="A49" s="797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0"/>
      <c r="AB50" s="770"/>
      <c r="AC50" s="770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100</v>
      </c>
      <c r="Y51" s="778">
        <f t="shared" ref="Y51:Y56" si="6">IFERROR(IF(X51="",0,CEILING((X51/$H51),1)*$H51),"")</f>
        <v>108</v>
      </c>
      <c r="Z51" s="36">
        <f>IFERROR(IF(Y51=0,"",ROUNDUP(Y51/H51,0)*0.02175),"")</f>
        <v>0.21749999999999997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104.44444444444444</v>
      </c>
      <c r="BN51" s="64">
        <f t="shared" ref="BN51:BN56" si="8">IFERROR(Y51*I51/H51,"0")</f>
        <v>112.8</v>
      </c>
      <c r="BO51" s="64">
        <f t="shared" ref="BO51:BO56" si="9">IFERROR(1/J51*(X51/H51),"0")</f>
        <v>0.16534391534391535</v>
      </c>
      <c r="BP51" s="64">
        <f t="shared" ref="BP51:BP56" si="10">IFERROR(1/J51*(Y51/H51),"0")</f>
        <v>0.17857142857142855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92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4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02"/>
      <c r="P57" s="798" t="s">
        <v>71</v>
      </c>
      <c r="Q57" s="799"/>
      <c r="R57" s="799"/>
      <c r="S57" s="799"/>
      <c r="T57" s="799"/>
      <c r="U57" s="799"/>
      <c r="V57" s="800"/>
      <c r="W57" s="37" t="s">
        <v>72</v>
      </c>
      <c r="X57" s="779">
        <f>IFERROR(X51/H51,"0")+IFERROR(X52/H52,"0")+IFERROR(X53/H53,"0")+IFERROR(X54/H54,"0")+IFERROR(X55/H55,"0")+IFERROR(X56/H56,"0")</f>
        <v>9.2592592592592595</v>
      </c>
      <c r="Y57" s="779">
        <f>IFERROR(Y51/H51,"0")+IFERROR(Y52/H52,"0")+IFERROR(Y53/H53,"0")+IFERROR(Y54/H54,"0")+IFERROR(Y55/H55,"0")+IFERROR(Y56/H56,"0")</f>
        <v>10</v>
      </c>
      <c r="Z57" s="779">
        <f>IFERROR(IF(Z51="",0,Z51),"0")+IFERROR(IF(Z52="",0,Z52),"0")+IFERROR(IF(Z53="",0,Z53),"0")+IFERROR(IF(Z54="",0,Z54),"0")+IFERROR(IF(Z55="",0,Z55),"0")+IFERROR(IF(Z56="",0,Z56),"0")</f>
        <v>0.21749999999999997</v>
      </c>
      <c r="AA57" s="780"/>
      <c r="AB57" s="780"/>
      <c r="AC57" s="780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02"/>
      <c r="P58" s="798" t="s">
        <v>71</v>
      </c>
      <c r="Q58" s="799"/>
      <c r="R58" s="799"/>
      <c r="S58" s="799"/>
      <c r="T58" s="799"/>
      <c r="U58" s="799"/>
      <c r="V58" s="800"/>
      <c r="W58" s="37" t="s">
        <v>69</v>
      </c>
      <c r="X58" s="779">
        <f>IFERROR(SUM(X51:X56),"0")</f>
        <v>100</v>
      </c>
      <c r="Y58" s="779">
        <f>IFERROR(SUM(Y51:Y56),"0")</f>
        <v>108</v>
      </c>
      <c r="Z58" s="37"/>
      <c r="AA58" s="780"/>
      <c r="AB58" s="780"/>
      <c r="AC58" s="780"/>
    </row>
    <row r="59" spans="1:68" ht="14.25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0"/>
      <c r="AB59" s="770"/>
      <c r="AC59" s="770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02"/>
      <c r="P62" s="798" t="s">
        <v>71</v>
      </c>
      <c r="Q62" s="799"/>
      <c r="R62" s="799"/>
      <c r="S62" s="799"/>
      <c r="T62" s="799"/>
      <c r="U62" s="799"/>
      <c r="V62" s="800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02"/>
      <c r="P63" s="798" t="s">
        <v>71</v>
      </c>
      <c r="Q63" s="799"/>
      <c r="R63" s="799"/>
      <c r="S63" s="799"/>
      <c r="T63" s="799"/>
      <c r="U63" s="799"/>
      <c r="V63" s="800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797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0"/>
      <c r="AB65" s="770"/>
      <c r="AC65" s="770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158</v>
      </c>
      <c r="M74" s="33" t="s">
        <v>68</v>
      </c>
      <c r="N74" s="33"/>
      <c r="O74" s="32">
        <v>50</v>
      </c>
      <c r="P74" s="99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160</v>
      </c>
      <c r="AK74" s="68">
        <v>594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02"/>
      <c r="P75" s="798" t="s">
        <v>71</v>
      </c>
      <c r="Q75" s="799"/>
      <c r="R75" s="799"/>
      <c r="S75" s="799"/>
      <c r="T75" s="799"/>
      <c r="U75" s="799"/>
      <c r="V75" s="800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02"/>
      <c r="P76" s="798" t="s">
        <v>71</v>
      </c>
      <c r="Q76" s="799"/>
      <c r="R76" s="799"/>
      <c r="S76" s="799"/>
      <c r="T76" s="799"/>
      <c r="U76" s="799"/>
      <c r="V76" s="800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0"/>
      <c r="AB77" s="770"/>
      <c r="AC77" s="770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100</v>
      </c>
      <c r="Y78" s="778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104.44444444444444</v>
      </c>
      <c r="BN78" s="64">
        <f>IFERROR(Y78*I78/H78,"0")</f>
        <v>112.8</v>
      </c>
      <c r="BO78" s="64">
        <f>IFERROR(1/J78*(X78/H78),"0")</f>
        <v>0.16534391534391535</v>
      </c>
      <c r="BP78" s="64">
        <f>IFERROR(1/J78*(Y78/H78),"0")</f>
        <v>0.17857142857142855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158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160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02"/>
      <c r="P82" s="798" t="s">
        <v>71</v>
      </c>
      <c r="Q82" s="799"/>
      <c r="R82" s="799"/>
      <c r="S82" s="799"/>
      <c r="T82" s="799"/>
      <c r="U82" s="799"/>
      <c r="V82" s="800"/>
      <c r="W82" s="37" t="s">
        <v>72</v>
      </c>
      <c r="X82" s="779">
        <f>IFERROR(X78/H78,"0")+IFERROR(X79/H79,"0")+IFERROR(X80/H80,"0")+IFERROR(X81/H81,"0")</f>
        <v>9.2592592592592595</v>
      </c>
      <c r="Y82" s="779">
        <f>IFERROR(Y78/H78,"0")+IFERROR(Y79/H79,"0")+IFERROR(Y80/H80,"0")+IFERROR(Y81/H81,"0")</f>
        <v>10</v>
      </c>
      <c r="Z82" s="779">
        <f>IFERROR(IF(Z78="",0,Z78),"0")+IFERROR(IF(Z79="",0,Z79),"0")+IFERROR(IF(Z80="",0,Z80),"0")+IFERROR(IF(Z81="",0,Z81),"0")</f>
        <v>0.21749999999999997</v>
      </c>
      <c r="AA82" s="780"/>
      <c r="AB82" s="780"/>
      <c r="AC82" s="780"/>
    </row>
    <row r="83" spans="1:68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02"/>
      <c r="P83" s="798" t="s">
        <v>71</v>
      </c>
      <c r="Q83" s="799"/>
      <c r="R83" s="799"/>
      <c r="S83" s="799"/>
      <c r="T83" s="799"/>
      <c r="U83" s="799"/>
      <c r="V83" s="800"/>
      <c r="W83" s="37" t="s">
        <v>69</v>
      </c>
      <c r="X83" s="779">
        <f>IFERROR(SUM(X78:X81),"0")</f>
        <v>100</v>
      </c>
      <c r="Y83" s="779">
        <f>IFERROR(SUM(Y78:Y81),"0")</f>
        <v>108</v>
      </c>
      <c r="Z83" s="37"/>
      <c r="AA83" s="780"/>
      <c r="AB83" s="780"/>
      <c r="AC83" s="780"/>
    </row>
    <row r="84" spans="1:68" ht="14.25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0"/>
      <c r="AB84" s="770"/>
      <c r="AC84" s="770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02"/>
      <c r="P91" s="798" t="s">
        <v>71</v>
      </c>
      <c r="Q91" s="799"/>
      <c r="R91" s="799"/>
      <c r="S91" s="799"/>
      <c r="T91" s="799"/>
      <c r="U91" s="799"/>
      <c r="V91" s="800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02"/>
      <c r="P92" s="798" t="s">
        <v>71</v>
      </c>
      <c r="Q92" s="799"/>
      <c r="R92" s="799"/>
      <c r="S92" s="799"/>
      <c r="T92" s="799"/>
      <c r="U92" s="799"/>
      <c r="V92" s="800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0"/>
      <c r="AB93" s="770"/>
      <c r="AC93" s="770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8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02"/>
      <c r="P100" s="798" t="s">
        <v>71</v>
      </c>
      <c r="Q100" s="799"/>
      <c r="R100" s="799"/>
      <c r="S100" s="799"/>
      <c r="T100" s="799"/>
      <c r="U100" s="799"/>
      <c r="V100" s="800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02"/>
      <c r="P101" s="798" t="s">
        <v>71</v>
      </c>
      <c r="Q101" s="799"/>
      <c r="R101" s="799"/>
      <c r="S101" s="799"/>
      <c r="T101" s="799"/>
      <c r="U101" s="799"/>
      <c r="V101" s="800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0"/>
      <c r="AB102" s="770"/>
      <c r="AC102" s="770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02"/>
      <c r="P106" s="798" t="s">
        <v>71</v>
      </c>
      <c r="Q106" s="799"/>
      <c r="R106" s="799"/>
      <c r="S106" s="799"/>
      <c r="T106" s="799"/>
      <c r="U106" s="799"/>
      <c r="V106" s="800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02"/>
      <c r="P107" s="798" t="s">
        <v>71</v>
      </c>
      <c r="Q107" s="799"/>
      <c r="R107" s="799"/>
      <c r="S107" s="799"/>
      <c r="T107" s="799"/>
      <c r="U107" s="799"/>
      <c r="V107" s="800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797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0"/>
      <c r="AB109" s="770"/>
      <c r="AC109" s="770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150</v>
      </c>
      <c r="Y110" s="778">
        <f>IFERROR(IF(X110="",0,CEILING((X110/$H110),1)*$H110),"")</f>
        <v>151.20000000000002</v>
      </c>
      <c r="Z110" s="36">
        <f>IFERROR(IF(Y110=0,"",ROUNDUP(Y110/H110,0)*0.02175),"")</f>
        <v>0.30449999999999999</v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156.66666666666666</v>
      </c>
      <c r="BN110" s="64">
        <f>IFERROR(Y110*I110/H110,"0")</f>
        <v>157.91999999999999</v>
      </c>
      <c r="BO110" s="64">
        <f>IFERROR(1/J110*(X110/H110),"0")</f>
        <v>0.24801587301587297</v>
      </c>
      <c r="BP110" s="64">
        <f>IFERROR(1/J110*(Y110/H110),"0")</f>
        <v>0.25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02"/>
      <c r="P113" s="798" t="s">
        <v>71</v>
      </c>
      <c r="Q113" s="799"/>
      <c r="R113" s="799"/>
      <c r="S113" s="799"/>
      <c r="T113" s="799"/>
      <c r="U113" s="799"/>
      <c r="V113" s="800"/>
      <c r="W113" s="37" t="s">
        <v>72</v>
      </c>
      <c r="X113" s="779">
        <f>IFERROR(X110/H110,"0")+IFERROR(X111/H111,"0")+IFERROR(X112/H112,"0")</f>
        <v>13.888888888888888</v>
      </c>
      <c r="Y113" s="779">
        <f>IFERROR(Y110/H110,"0")+IFERROR(Y111/H111,"0")+IFERROR(Y112/H112,"0")</f>
        <v>14</v>
      </c>
      <c r="Z113" s="779">
        <f>IFERROR(IF(Z110="",0,Z110),"0")+IFERROR(IF(Z111="",0,Z111),"0")+IFERROR(IF(Z112="",0,Z112),"0")</f>
        <v>0.30449999999999999</v>
      </c>
      <c r="AA113" s="780"/>
      <c r="AB113" s="780"/>
      <c r="AC113" s="780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02"/>
      <c r="P114" s="798" t="s">
        <v>71</v>
      </c>
      <c r="Q114" s="799"/>
      <c r="R114" s="799"/>
      <c r="S114" s="799"/>
      <c r="T114" s="799"/>
      <c r="U114" s="799"/>
      <c r="V114" s="800"/>
      <c r="W114" s="37" t="s">
        <v>69</v>
      </c>
      <c r="X114" s="779">
        <f>IFERROR(SUM(X110:X112),"0")</f>
        <v>150</v>
      </c>
      <c r="Y114" s="779">
        <f>IFERROR(SUM(Y110:Y112),"0")</f>
        <v>151.20000000000002</v>
      </c>
      <c r="Z114" s="37"/>
      <c r="AA114" s="780"/>
      <c r="AB114" s="780"/>
      <c r="AC114" s="780"/>
    </row>
    <row r="115" spans="1:68" ht="14.25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0"/>
      <c r="AB115" s="770"/>
      <c r="AC115" s="770"/>
    </row>
    <row r="116" spans="1:68" ht="27" customHeight="1" x14ac:dyDescent="0.25">
      <c r="A116" s="54" t="s">
        <v>239</v>
      </c>
      <c r="B116" s="54" t="s">
        <v>240</v>
      </c>
      <c r="C116" s="31">
        <v>4301051437</v>
      </c>
      <c r="D116" s="784">
        <v>4607091386967</v>
      </c>
      <c r="E116" s="785"/>
      <c r="F116" s="776">
        <v>1.35</v>
      </c>
      <c r="G116" s="32">
        <v>6</v>
      </c>
      <c r="H116" s="776">
        <v>8.1</v>
      </c>
      <c r="I116" s="776">
        <v>8.6639999999999997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239</v>
      </c>
      <c r="B117" s="54" t="s">
        <v>242</v>
      </c>
      <c r="C117" s="31">
        <v>4301051546</v>
      </c>
      <c r="D117" s="784">
        <v>4607091386967</v>
      </c>
      <c r="E117" s="785"/>
      <c r="F117" s="776">
        <v>1.4</v>
      </c>
      <c r="G117" s="32">
        <v>6</v>
      </c>
      <c r="H117" s="776">
        <v>8.4</v>
      </c>
      <c r="I117" s="776">
        <v>8.9640000000000004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60</v>
      </c>
      <c r="Y117" s="778">
        <f t="shared" si="26"/>
        <v>67.2</v>
      </c>
      <c r="Z117" s="36">
        <f>IFERROR(IF(Y117=0,"",ROUNDUP(Y117/H117,0)*0.02175),"")</f>
        <v>0.17399999999999999</v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64.028571428571425</v>
      </c>
      <c r="BN117" s="64">
        <f t="shared" si="28"/>
        <v>71.712000000000003</v>
      </c>
      <c r="BO117" s="64">
        <f t="shared" si="29"/>
        <v>0.12755102040816324</v>
      </c>
      <c r="BP117" s="64">
        <f t="shared" si="30"/>
        <v>0.14285714285714285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3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4301051439</v>
      </c>
      <c r="D120" s="784">
        <v>4680115880214</v>
      </c>
      <c r="E120" s="785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250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251</v>
      </c>
      <c r="C121" s="31">
        <v>4301051687</v>
      </c>
      <c r="D121" s="784">
        <v>4680115880214</v>
      </c>
      <c r="E121" s="785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80" t="s">
        <v>252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02"/>
      <c r="P122" s="798" t="s">
        <v>71</v>
      </c>
      <c r="Q122" s="799"/>
      <c r="R122" s="799"/>
      <c r="S122" s="799"/>
      <c r="T122" s="799"/>
      <c r="U122" s="799"/>
      <c r="V122" s="800"/>
      <c r="W122" s="37" t="s">
        <v>72</v>
      </c>
      <c r="X122" s="779">
        <f>IFERROR(X116/H116,"0")+IFERROR(X117/H117,"0")+IFERROR(X118/H118,"0")+IFERROR(X119/H119,"0")+IFERROR(X120/H120,"0")+IFERROR(X121/H121,"0")</f>
        <v>7.1428571428571423</v>
      </c>
      <c r="Y122" s="779">
        <f>IFERROR(Y116/H116,"0")+IFERROR(Y117/H117,"0")+IFERROR(Y118/H118,"0")+IFERROR(Y119/H119,"0")+IFERROR(Y120/H120,"0")+IFERROR(Y121/H121,"0")</f>
        <v>8</v>
      </c>
      <c r="Z122" s="779">
        <f>IFERROR(IF(Z116="",0,Z116),"0")+IFERROR(IF(Z117="",0,Z117),"0")+IFERROR(IF(Z118="",0,Z118),"0")+IFERROR(IF(Z119="",0,Z119),"0")+IFERROR(IF(Z120="",0,Z120),"0")+IFERROR(IF(Z121="",0,Z121),"0")</f>
        <v>0.17399999999999999</v>
      </c>
      <c r="AA122" s="780"/>
      <c r="AB122" s="780"/>
      <c r="AC122" s="780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02"/>
      <c r="P123" s="798" t="s">
        <v>71</v>
      </c>
      <c r="Q123" s="799"/>
      <c r="R123" s="799"/>
      <c r="S123" s="799"/>
      <c r="T123" s="799"/>
      <c r="U123" s="799"/>
      <c r="V123" s="800"/>
      <c r="W123" s="37" t="s">
        <v>69</v>
      </c>
      <c r="X123" s="779">
        <f>IFERROR(SUM(X116:X121),"0")</f>
        <v>60</v>
      </c>
      <c r="Y123" s="779">
        <f>IFERROR(SUM(Y116:Y121),"0")</f>
        <v>67.2</v>
      </c>
      <c r="Z123" s="37"/>
      <c r="AA123" s="780"/>
      <c r="AB123" s="780"/>
      <c r="AC123" s="780"/>
    </row>
    <row r="124" spans="1:68" ht="16.5" customHeight="1" x14ac:dyDescent="0.25">
      <c r="A124" s="797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0"/>
      <c r="AB125" s="770"/>
      <c r="AC125" s="770"/>
    </row>
    <row r="126" spans="1:68" ht="27" customHeight="1" x14ac:dyDescent="0.25">
      <c r="A126" s="54" t="s">
        <v>255</v>
      </c>
      <c r="B126" s="54" t="s">
        <v>256</v>
      </c>
      <c r="C126" s="31">
        <v>4301011514</v>
      </c>
      <c r="D126" s="784">
        <v>4680115882133</v>
      </c>
      <c r="E126" s="785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255</v>
      </c>
      <c r="B127" s="54" t="s">
        <v>258</v>
      </c>
      <c r="C127" s="31">
        <v>4301011703</v>
      </c>
      <c r="D127" s="784">
        <v>4680115882133</v>
      </c>
      <c r="E127" s="785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257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257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257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02"/>
      <c r="P131" s="798" t="s">
        <v>71</v>
      </c>
      <c r="Q131" s="799"/>
      <c r="R131" s="799"/>
      <c r="S131" s="799"/>
      <c r="T131" s="799"/>
      <c r="U131" s="799"/>
      <c r="V131" s="800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02"/>
      <c r="P132" s="798" t="s">
        <v>71</v>
      </c>
      <c r="Q132" s="799"/>
      <c r="R132" s="799"/>
      <c r="S132" s="799"/>
      <c r="T132" s="799"/>
      <c r="U132" s="799"/>
      <c r="V132" s="800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0"/>
      <c r="AB133" s="770"/>
      <c r="AC133" s="770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02"/>
      <c r="P138" s="798" t="s">
        <v>71</v>
      </c>
      <c r="Q138" s="799"/>
      <c r="R138" s="799"/>
      <c r="S138" s="799"/>
      <c r="T138" s="799"/>
      <c r="U138" s="799"/>
      <c r="V138" s="800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02"/>
      <c r="P139" s="798" t="s">
        <v>71</v>
      </c>
      <c r="Q139" s="799"/>
      <c r="R139" s="799"/>
      <c r="S139" s="799"/>
      <c r="T139" s="799"/>
      <c r="U139" s="799"/>
      <c r="V139" s="800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0"/>
      <c r="AB140" s="770"/>
      <c r="AC140" s="770"/>
    </row>
    <row r="141" spans="1:68" ht="37.5" customHeight="1" x14ac:dyDescent="0.25">
      <c r="A141" s="54" t="s">
        <v>275</v>
      </c>
      <c r="B141" s="54" t="s">
        <v>276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customHeight="1" x14ac:dyDescent="0.25">
      <c r="A142" s="54" t="s">
        <v>275</v>
      </c>
      <c r="B142" s="54" t="s">
        <v>278</v>
      </c>
      <c r="C142" s="31">
        <v>4301051625</v>
      </c>
      <c r="D142" s="784">
        <v>4607091385168</v>
      </c>
      <c r="E142" s="785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40</v>
      </c>
      <c r="Y142" s="778">
        <f t="shared" si="31"/>
        <v>42</v>
      </c>
      <c r="Z142" s="36">
        <f>IFERROR(IF(Y142=0,"",ROUNDUP(Y142/H142,0)*0.02175),"")</f>
        <v>0.10874999999999999</v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42.657142857142851</v>
      </c>
      <c r="BN142" s="64">
        <f t="shared" si="33"/>
        <v>44.79</v>
      </c>
      <c r="BO142" s="64">
        <f t="shared" si="34"/>
        <v>8.5034013605442174E-2</v>
      </c>
      <c r="BP142" s="64">
        <f t="shared" si="35"/>
        <v>8.9285714285714274E-2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4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02"/>
      <c r="P148" s="798" t="s">
        <v>71</v>
      </c>
      <c r="Q148" s="799"/>
      <c r="R148" s="799"/>
      <c r="S148" s="799"/>
      <c r="T148" s="799"/>
      <c r="U148" s="799"/>
      <c r="V148" s="800"/>
      <c r="W148" s="37" t="s">
        <v>72</v>
      </c>
      <c r="X148" s="779">
        <f>IFERROR(X141/H141,"0")+IFERROR(X142/H142,"0")+IFERROR(X143/H143,"0")+IFERROR(X144/H144,"0")+IFERROR(X145/H145,"0")+IFERROR(X146/H146,"0")+IFERROR(X147/H147,"0")</f>
        <v>4.7619047619047619</v>
      </c>
      <c r="Y148" s="779">
        <f>IFERROR(Y141/H141,"0")+IFERROR(Y142/H142,"0")+IFERROR(Y143/H143,"0")+IFERROR(Y144/H144,"0")+IFERROR(Y145/H145,"0")+IFERROR(Y146/H146,"0")+IFERROR(Y147/H147,"0")</f>
        <v>5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0.10874999999999999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02"/>
      <c r="P149" s="798" t="s">
        <v>71</v>
      </c>
      <c r="Q149" s="799"/>
      <c r="R149" s="799"/>
      <c r="S149" s="799"/>
      <c r="T149" s="799"/>
      <c r="U149" s="799"/>
      <c r="V149" s="800"/>
      <c r="W149" s="37" t="s">
        <v>69</v>
      </c>
      <c r="X149" s="779">
        <f>IFERROR(SUM(X141:X147),"0")</f>
        <v>40</v>
      </c>
      <c r="Y149" s="779">
        <f>IFERROR(SUM(Y141:Y147),"0")</f>
        <v>42</v>
      </c>
      <c r="Z149" s="37"/>
      <c r="AA149" s="780"/>
      <c r="AB149" s="780"/>
      <c r="AC149" s="780"/>
    </row>
    <row r="150" spans="1:68" ht="14.25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0"/>
      <c r="AB150" s="770"/>
      <c r="AC150" s="770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02"/>
      <c r="P153" s="798" t="s">
        <v>71</v>
      </c>
      <c r="Q153" s="799"/>
      <c r="R153" s="799"/>
      <c r="S153" s="799"/>
      <c r="T153" s="799"/>
      <c r="U153" s="799"/>
      <c r="V153" s="800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02"/>
      <c r="P154" s="798" t="s">
        <v>71</v>
      </c>
      <c r="Q154" s="799"/>
      <c r="R154" s="799"/>
      <c r="S154" s="799"/>
      <c r="T154" s="799"/>
      <c r="U154" s="799"/>
      <c r="V154" s="800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797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0"/>
      <c r="AB156" s="770"/>
      <c r="AC156" s="770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02"/>
      <c r="P159" s="798" t="s">
        <v>71</v>
      </c>
      <c r="Q159" s="799"/>
      <c r="R159" s="799"/>
      <c r="S159" s="799"/>
      <c r="T159" s="799"/>
      <c r="U159" s="799"/>
      <c r="V159" s="800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02"/>
      <c r="P160" s="798" t="s">
        <v>71</v>
      </c>
      <c r="Q160" s="799"/>
      <c r="R160" s="799"/>
      <c r="S160" s="799"/>
      <c r="T160" s="799"/>
      <c r="U160" s="799"/>
      <c r="V160" s="800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0"/>
      <c r="AB161" s="770"/>
      <c r="AC161" s="770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02"/>
      <c r="P164" s="798" t="s">
        <v>71</v>
      </c>
      <c r="Q164" s="799"/>
      <c r="R164" s="799"/>
      <c r="S164" s="799"/>
      <c r="T164" s="799"/>
      <c r="U164" s="799"/>
      <c r="V164" s="800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02"/>
      <c r="P165" s="798" t="s">
        <v>71</v>
      </c>
      <c r="Q165" s="799"/>
      <c r="R165" s="799"/>
      <c r="S165" s="799"/>
      <c r="T165" s="799"/>
      <c r="U165" s="799"/>
      <c r="V165" s="800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0"/>
      <c r="AB166" s="770"/>
      <c r="AC166" s="770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02"/>
      <c r="P169" s="798" t="s">
        <v>71</v>
      </c>
      <c r="Q169" s="799"/>
      <c r="R169" s="799"/>
      <c r="S169" s="799"/>
      <c r="T169" s="799"/>
      <c r="U169" s="799"/>
      <c r="V169" s="800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02"/>
      <c r="P170" s="798" t="s">
        <v>71</v>
      </c>
      <c r="Q170" s="799"/>
      <c r="R170" s="799"/>
      <c r="S170" s="799"/>
      <c r="T170" s="799"/>
      <c r="U170" s="799"/>
      <c r="V170" s="800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797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0"/>
      <c r="AB172" s="770"/>
      <c r="AC172" s="770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02"/>
      <c r="P174" s="798" t="s">
        <v>71</v>
      </c>
      <c r="Q174" s="799"/>
      <c r="R174" s="799"/>
      <c r="S174" s="799"/>
      <c r="T174" s="799"/>
      <c r="U174" s="799"/>
      <c r="V174" s="800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02"/>
      <c r="P175" s="798" t="s">
        <v>71</v>
      </c>
      <c r="Q175" s="799"/>
      <c r="R175" s="799"/>
      <c r="S175" s="799"/>
      <c r="T175" s="799"/>
      <c r="U175" s="799"/>
      <c r="V175" s="800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0"/>
      <c r="AB176" s="770"/>
      <c r="AC176" s="770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02"/>
      <c r="P182" s="798" t="s">
        <v>71</v>
      </c>
      <c r="Q182" s="799"/>
      <c r="R182" s="799"/>
      <c r="S182" s="799"/>
      <c r="T182" s="799"/>
      <c r="U182" s="799"/>
      <c r="V182" s="800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02"/>
      <c r="P183" s="798" t="s">
        <v>71</v>
      </c>
      <c r="Q183" s="799"/>
      <c r="R183" s="799"/>
      <c r="S183" s="799"/>
      <c r="T183" s="799"/>
      <c r="U183" s="799"/>
      <c r="V183" s="800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0"/>
      <c r="AB184" s="770"/>
      <c r="AC184" s="770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02"/>
      <c r="P188" s="798" t="s">
        <v>71</v>
      </c>
      <c r="Q188" s="799"/>
      <c r="R188" s="799"/>
      <c r="S188" s="799"/>
      <c r="T188" s="799"/>
      <c r="U188" s="799"/>
      <c r="V188" s="800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02"/>
      <c r="P189" s="798" t="s">
        <v>71</v>
      </c>
      <c r="Q189" s="799"/>
      <c r="R189" s="799"/>
      <c r="S189" s="799"/>
      <c r="T189" s="799"/>
      <c r="U189" s="799"/>
      <c r="V189" s="800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6" t="s">
        <v>336</v>
      </c>
      <c r="B190" s="987"/>
      <c r="C190" s="987"/>
      <c r="D190" s="987"/>
      <c r="E190" s="987"/>
      <c r="F190" s="987"/>
      <c r="G190" s="987"/>
      <c r="H190" s="987"/>
      <c r="I190" s="987"/>
      <c r="J190" s="987"/>
      <c r="K190" s="987"/>
      <c r="L190" s="987"/>
      <c r="M190" s="987"/>
      <c r="N190" s="987"/>
      <c r="O190" s="987"/>
      <c r="P190" s="987"/>
      <c r="Q190" s="987"/>
      <c r="R190" s="987"/>
      <c r="S190" s="987"/>
      <c r="T190" s="987"/>
      <c r="U190" s="987"/>
      <c r="V190" s="987"/>
      <c r="W190" s="987"/>
      <c r="X190" s="987"/>
      <c r="Y190" s="987"/>
      <c r="Z190" s="987"/>
      <c r="AA190" s="48"/>
      <c r="AB190" s="48"/>
      <c r="AC190" s="48"/>
    </row>
    <row r="191" spans="1:68" ht="16.5" customHeight="1" x14ac:dyDescent="0.25">
      <c r="A191" s="797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0"/>
      <c r="AB192" s="770"/>
      <c r="AC192" s="770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02"/>
      <c r="P194" s="798" t="s">
        <v>71</v>
      </c>
      <c r="Q194" s="799"/>
      <c r="R194" s="799"/>
      <c r="S194" s="799"/>
      <c r="T194" s="799"/>
      <c r="U194" s="799"/>
      <c r="V194" s="800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02"/>
      <c r="P195" s="798" t="s">
        <v>71</v>
      </c>
      <c r="Q195" s="799"/>
      <c r="R195" s="799"/>
      <c r="S195" s="799"/>
      <c r="T195" s="799"/>
      <c r="U195" s="799"/>
      <c r="V195" s="800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0"/>
      <c r="AB196" s="770"/>
      <c r="AC196" s="770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9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02"/>
      <c r="P205" s="798" t="s">
        <v>71</v>
      </c>
      <c r="Q205" s="799"/>
      <c r="R205" s="799"/>
      <c r="S205" s="799"/>
      <c r="T205" s="799"/>
      <c r="U205" s="799"/>
      <c r="V205" s="800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0</v>
      </c>
      <c r="Y205" s="779">
        <f>IFERROR(Y197/H197,"0")+IFERROR(Y198/H198,"0")+IFERROR(Y199/H199,"0")+IFERROR(Y200/H200,"0")+IFERROR(Y201/H201,"0")+IFERROR(Y202/H202,"0")+IFERROR(Y203/H203,"0")+IFERROR(Y204/H204,"0")</f>
        <v>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780"/>
      <c r="AB205" s="780"/>
      <c r="AC205" s="780"/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02"/>
      <c r="P206" s="798" t="s">
        <v>71</v>
      </c>
      <c r="Q206" s="799"/>
      <c r="R206" s="799"/>
      <c r="S206" s="799"/>
      <c r="T206" s="799"/>
      <c r="U206" s="799"/>
      <c r="V206" s="800"/>
      <c r="W206" s="37" t="s">
        <v>69</v>
      </c>
      <c r="X206" s="779">
        <f>IFERROR(SUM(X197:X204),"0")</f>
        <v>0</v>
      </c>
      <c r="Y206" s="779">
        <f>IFERROR(SUM(Y197:Y204),"0")</f>
        <v>0</v>
      </c>
      <c r="Z206" s="37"/>
      <c r="AA206" s="780"/>
      <c r="AB206" s="780"/>
      <c r="AC206" s="780"/>
    </row>
    <row r="207" spans="1:68" ht="16.5" customHeight="1" x14ac:dyDescent="0.25">
      <c r="A207" s="797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0"/>
      <c r="AB208" s="770"/>
      <c r="AC208" s="770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02"/>
      <c r="P211" s="798" t="s">
        <v>71</v>
      </c>
      <c r="Q211" s="799"/>
      <c r="R211" s="799"/>
      <c r="S211" s="799"/>
      <c r="T211" s="799"/>
      <c r="U211" s="799"/>
      <c r="V211" s="800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02"/>
      <c r="P212" s="798" t="s">
        <v>71</v>
      </c>
      <c r="Q212" s="799"/>
      <c r="R212" s="799"/>
      <c r="S212" s="799"/>
      <c r="T212" s="799"/>
      <c r="U212" s="799"/>
      <c r="V212" s="800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0"/>
      <c r="AB213" s="770"/>
      <c r="AC213" s="770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02"/>
      <c r="P216" s="798" t="s">
        <v>71</v>
      </c>
      <c r="Q216" s="799"/>
      <c r="R216" s="799"/>
      <c r="S216" s="799"/>
      <c r="T216" s="799"/>
      <c r="U216" s="799"/>
      <c r="V216" s="800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02"/>
      <c r="P217" s="798" t="s">
        <v>71</v>
      </c>
      <c r="Q217" s="799"/>
      <c r="R217" s="799"/>
      <c r="S217" s="799"/>
      <c r="T217" s="799"/>
      <c r="U217" s="799"/>
      <c r="V217" s="800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0"/>
      <c r="AB218" s="770"/>
      <c r="AC218" s="770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02"/>
      <c r="P227" s="798" t="s">
        <v>71</v>
      </c>
      <c r="Q227" s="799"/>
      <c r="R227" s="799"/>
      <c r="S227" s="799"/>
      <c r="T227" s="799"/>
      <c r="U227" s="799"/>
      <c r="V227" s="800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0</v>
      </c>
      <c r="Y227" s="779">
        <f>IFERROR(Y219/H219,"0")+IFERROR(Y220/H220,"0")+IFERROR(Y221/H221,"0")+IFERROR(Y222/H222,"0")+IFERROR(Y223/H223,"0")+IFERROR(Y224/H224,"0")+IFERROR(Y225/H225,"0")+IFERROR(Y226/H226,"0")</f>
        <v>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02"/>
      <c r="P228" s="798" t="s">
        <v>71</v>
      </c>
      <c r="Q228" s="799"/>
      <c r="R228" s="799"/>
      <c r="S228" s="799"/>
      <c r="T228" s="799"/>
      <c r="U228" s="799"/>
      <c r="V228" s="800"/>
      <c r="W228" s="37" t="s">
        <v>69</v>
      </c>
      <c r="X228" s="779">
        <f>IFERROR(SUM(X219:X226),"0")</f>
        <v>0</v>
      </c>
      <c r="Y228" s="779">
        <f>IFERROR(SUM(Y219:Y226),"0")</f>
        <v>0</v>
      </c>
      <c r="Z228" s="37"/>
      <c r="AA228" s="780"/>
      <c r="AB228" s="780"/>
      <c r="AC228" s="780"/>
    </row>
    <row r="229" spans="1:68" ht="14.25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0"/>
      <c r="AB229" s="770"/>
      <c r="AC229" s="770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8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0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02"/>
      <c r="P241" s="798" t="s">
        <v>71</v>
      </c>
      <c r="Q241" s="799"/>
      <c r="R241" s="799"/>
      <c r="S241" s="799"/>
      <c r="T241" s="799"/>
      <c r="U241" s="799"/>
      <c r="V241" s="800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02"/>
      <c r="P242" s="798" t="s">
        <v>71</v>
      </c>
      <c r="Q242" s="799"/>
      <c r="R242" s="799"/>
      <c r="S242" s="799"/>
      <c r="T242" s="799"/>
      <c r="U242" s="799"/>
      <c r="V242" s="800"/>
      <c r="W242" s="37" t="s">
        <v>69</v>
      </c>
      <c r="X242" s="779">
        <f>IFERROR(SUM(X230:X240),"0")</f>
        <v>0</v>
      </c>
      <c r="Y242" s="779">
        <f>IFERROR(SUM(Y230:Y240),"0")</f>
        <v>0</v>
      </c>
      <c r="Z242" s="37"/>
      <c r="AA242" s="780"/>
      <c r="AB242" s="780"/>
      <c r="AC242" s="780"/>
    </row>
    <row r="243" spans="1:68" ht="14.25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0"/>
      <c r="AB243" s="770"/>
      <c r="AC243" s="770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02"/>
      <c r="P249" s="798" t="s">
        <v>71</v>
      </c>
      <c r="Q249" s="799"/>
      <c r="R249" s="799"/>
      <c r="S249" s="799"/>
      <c r="T249" s="799"/>
      <c r="U249" s="799"/>
      <c r="V249" s="800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02"/>
      <c r="P250" s="798" t="s">
        <v>71</v>
      </c>
      <c r="Q250" s="799"/>
      <c r="R250" s="799"/>
      <c r="S250" s="799"/>
      <c r="T250" s="799"/>
      <c r="U250" s="799"/>
      <c r="V250" s="800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customHeight="1" x14ac:dyDescent="0.25">
      <c r="A251" s="797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0"/>
      <c r="AB252" s="770"/>
      <c r="AC252" s="770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02"/>
      <c r="P261" s="798" t="s">
        <v>71</v>
      </c>
      <c r="Q261" s="799"/>
      <c r="R261" s="799"/>
      <c r="S261" s="799"/>
      <c r="T261" s="799"/>
      <c r="U261" s="799"/>
      <c r="V261" s="800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02"/>
      <c r="P262" s="798" t="s">
        <v>71</v>
      </c>
      <c r="Q262" s="799"/>
      <c r="R262" s="799"/>
      <c r="S262" s="799"/>
      <c r="T262" s="799"/>
      <c r="U262" s="799"/>
      <c r="V262" s="800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797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0"/>
      <c r="AB264" s="770"/>
      <c r="AC264" s="770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02"/>
      <c r="P274" s="798" t="s">
        <v>71</v>
      </c>
      <c r="Q274" s="799"/>
      <c r="R274" s="799"/>
      <c r="S274" s="799"/>
      <c r="T274" s="799"/>
      <c r="U274" s="799"/>
      <c r="V274" s="800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02"/>
      <c r="P275" s="798" t="s">
        <v>71</v>
      </c>
      <c r="Q275" s="799"/>
      <c r="R275" s="799"/>
      <c r="S275" s="799"/>
      <c r="T275" s="799"/>
      <c r="U275" s="799"/>
      <c r="V275" s="800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0"/>
      <c r="AB276" s="770"/>
      <c r="AC276" s="770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02"/>
      <c r="P278" s="798" t="s">
        <v>71</v>
      </c>
      <c r="Q278" s="799"/>
      <c r="R278" s="799"/>
      <c r="S278" s="799"/>
      <c r="T278" s="799"/>
      <c r="U278" s="799"/>
      <c r="V278" s="800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02"/>
      <c r="P279" s="798" t="s">
        <v>71</v>
      </c>
      <c r="Q279" s="799"/>
      <c r="R279" s="799"/>
      <c r="S279" s="799"/>
      <c r="T279" s="799"/>
      <c r="U279" s="799"/>
      <c r="V279" s="800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797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0"/>
      <c r="AB281" s="770"/>
      <c r="AC281" s="770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02"/>
      <c r="P292" s="798" t="s">
        <v>71</v>
      </c>
      <c r="Q292" s="799"/>
      <c r="R292" s="799"/>
      <c r="S292" s="799"/>
      <c r="T292" s="799"/>
      <c r="U292" s="799"/>
      <c r="V292" s="800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02"/>
      <c r="P293" s="798" t="s">
        <v>71</v>
      </c>
      <c r="Q293" s="799"/>
      <c r="R293" s="799"/>
      <c r="S293" s="799"/>
      <c r="T293" s="799"/>
      <c r="U293" s="799"/>
      <c r="V293" s="800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797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0"/>
      <c r="AB295" s="770"/>
      <c r="AC295" s="770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02"/>
      <c r="P297" s="798" t="s">
        <v>71</v>
      </c>
      <c r="Q297" s="799"/>
      <c r="R297" s="799"/>
      <c r="S297" s="799"/>
      <c r="T297" s="799"/>
      <c r="U297" s="799"/>
      <c r="V297" s="800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02"/>
      <c r="P298" s="798" t="s">
        <v>71</v>
      </c>
      <c r="Q298" s="799"/>
      <c r="R298" s="799"/>
      <c r="S298" s="799"/>
      <c r="T298" s="799"/>
      <c r="U298" s="799"/>
      <c r="V298" s="800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797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0"/>
      <c r="AB300" s="770"/>
      <c r="AC300" s="770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02"/>
      <c r="P304" s="798" t="s">
        <v>71</v>
      </c>
      <c r="Q304" s="799"/>
      <c r="R304" s="799"/>
      <c r="S304" s="799"/>
      <c r="T304" s="799"/>
      <c r="U304" s="799"/>
      <c r="V304" s="800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02"/>
      <c r="P305" s="798" t="s">
        <v>71</v>
      </c>
      <c r="Q305" s="799"/>
      <c r="R305" s="799"/>
      <c r="S305" s="799"/>
      <c r="T305" s="799"/>
      <c r="U305" s="799"/>
      <c r="V305" s="800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797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0"/>
      <c r="AB307" s="770"/>
      <c r="AC307" s="770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9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138</v>
      </c>
      <c r="AK312" s="68">
        <v>28.8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1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02"/>
      <c r="P314" s="798" t="s">
        <v>71</v>
      </c>
      <c r="Q314" s="799"/>
      <c r="R314" s="799"/>
      <c r="S314" s="799"/>
      <c r="T314" s="799"/>
      <c r="U314" s="799"/>
      <c r="V314" s="800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02"/>
      <c r="P315" s="798" t="s">
        <v>71</v>
      </c>
      <c r="Q315" s="799"/>
      <c r="R315" s="799"/>
      <c r="S315" s="799"/>
      <c r="T315" s="799"/>
      <c r="U315" s="799"/>
      <c r="V315" s="800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customHeight="1" x14ac:dyDescent="0.25">
      <c r="A316" s="797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0"/>
      <c r="AB317" s="770"/>
      <c r="AC317" s="770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02"/>
      <c r="P319" s="798" t="s">
        <v>71</v>
      </c>
      <c r="Q319" s="799"/>
      <c r="R319" s="799"/>
      <c r="S319" s="799"/>
      <c r="T319" s="799"/>
      <c r="U319" s="799"/>
      <c r="V319" s="800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02"/>
      <c r="P320" s="798" t="s">
        <v>71</v>
      </c>
      <c r="Q320" s="799"/>
      <c r="R320" s="799"/>
      <c r="S320" s="799"/>
      <c r="T320" s="799"/>
      <c r="U320" s="799"/>
      <c r="V320" s="800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0"/>
      <c r="AB321" s="770"/>
      <c r="AC321" s="770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02"/>
      <c r="P323" s="798" t="s">
        <v>71</v>
      </c>
      <c r="Q323" s="799"/>
      <c r="R323" s="799"/>
      <c r="S323" s="799"/>
      <c r="T323" s="799"/>
      <c r="U323" s="799"/>
      <c r="V323" s="800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02"/>
      <c r="P324" s="798" t="s">
        <v>71</v>
      </c>
      <c r="Q324" s="799"/>
      <c r="R324" s="799"/>
      <c r="S324" s="799"/>
      <c r="T324" s="799"/>
      <c r="U324" s="799"/>
      <c r="V324" s="800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0"/>
      <c r="AB325" s="770"/>
      <c r="AC325" s="770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02"/>
      <c r="P327" s="798" t="s">
        <v>71</v>
      </c>
      <c r="Q327" s="799"/>
      <c r="R327" s="799"/>
      <c r="S327" s="799"/>
      <c r="T327" s="799"/>
      <c r="U327" s="799"/>
      <c r="V327" s="800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02"/>
      <c r="P328" s="798" t="s">
        <v>71</v>
      </c>
      <c r="Q328" s="799"/>
      <c r="R328" s="799"/>
      <c r="S328" s="799"/>
      <c r="T328" s="799"/>
      <c r="U328" s="799"/>
      <c r="V328" s="800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797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0"/>
      <c r="AB330" s="770"/>
      <c r="AC330" s="770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6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02"/>
      <c r="P332" s="798" t="s">
        <v>71</v>
      </c>
      <c r="Q332" s="799"/>
      <c r="R332" s="799"/>
      <c r="S332" s="799"/>
      <c r="T332" s="799"/>
      <c r="U332" s="799"/>
      <c r="V332" s="800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02"/>
      <c r="P333" s="798" t="s">
        <v>71</v>
      </c>
      <c r="Q333" s="799"/>
      <c r="R333" s="799"/>
      <c r="S333" s="799"/>
      <c r="T333" s="799"/>
      <c r="U333" s="799"/>
      <c r="V333" s="800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0"/>
      <c r="AB334" s="770"/>
      <c r="AC334" s="770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02"/>
      <c r="P336" s="798" t="s">
        <v>71</v>
      </c>
      <c r="Q336" s="799"/>
      <c r="R336" s="799"/>
      <c r="S336" s="799"/>
      <c r="T336" s="799"/>
      <c r="U336" s="799"/>
      <c r="V336" s="800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02"/>
      <c r="P337" s="798" t="s">
        <v>71</v>
      </c>
      <c r="Q337" s="799"/>
      <c r="R337" s="799"/>
      <c r="S337" s="799"/>
      <c r="T337" s="799"/>
      <c r="U337" s="799"/>
      <c r="V337" s="800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0"/>
      <c r="AB338" s="770"/>
      <c r="AC338" s="770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02"/>
      <c r="P341" s="798" t="s">
        <v>71</v>
      </c>
      <c r="Q341" s="799"/>
      <c r="R341" s="799"/>
      <c r="S341" s="799"/>
      <c r="T341" s="799"/>
      <c r="U341" s="799"/>
      <c r="V341" s="800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02"/>
      <c r="P342" s="798" t="s">
        <v>71</v>
      </c>
      <c r="Q342" s="799"/>
      <c r="R342" s="799"/>
      <c r="S342" s="799"/>
      <c r="T342" s="799"/>
      <c r="U342" s="799"/>
      <c r="V342" s="800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797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0"/>
      <c r="AB344" s="770"/>
      <c r="AC344" s="770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02"/>
      <c r="P346" s="798" t="s">
        <v>71</v>
      </c>
      <c r="Q346" s="799"/>
      <c r="R346" s="799"/>
      <c r="S346" s="799"/>
      <c r="T346" s="799"/>
      <c r="U346" s="799"/>
      <c r="V346" s="800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02"/>
      <c r="P347" s="798" t="s">
        <v>71</v>
      </c>
      <c r="Q347" s="799"/>
      <c r="R347" s="799"/>
      <c r="S347" s="799"/>
      <c r="T347" s="799"/>
      <c r="U347" s="799"/>
      <c r="V347" s="800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0"/>
      <c r="AB348" s="770"/>
      <c r="AC348" s="770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02"/>
      <c r="P351" s="798" t="s">
        <v>71</v>
      </c>
      <c r="Q351" s="799"/>
      <c r="R351" s="799"/>
      <c r="S351" s="799"/>
      <c r="T351" s="799"/>
      <c r="U351" s="799"/>
      <c r="V351" s="800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02"/>
      <c r="P352" s="798" t="s">
        <v>71</v>
      </c>
      <c r="Q352" s="799"/>
      <c r="R352" s="799"/>
      <c r="S352" s="799"/>
      <c r="T352" s="799"/>
      <c r="U352" s="799"/>
      <c r="V352" s="800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0"/>
      <c r="AB353" s="770"/>
      <c r="AC353" s="770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02"/>
      <c r="P355" s="798" t="s">
        <v>71</v>
      </c>
      <c r="Q355" s="799"/>
      <c r="R355" s="799"/>
      <c r="S355" s="799"/>
      <c r="T355" s="799"/>
      <c r="U355" s="799"/>
      <c r="V355" s="800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02"/>
      <c r="P356" s="798" t="s">
        <v>71</v>
      </c>
      <c r="Q356" s="799"/>
      <c r="R356" s="799"/>
      <c r="S356" s="799"/>
      <c r="T356" s="799"/>
      <c r="U356" s="799"/>
      <c r="V356" s="800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797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0"/>
      <c r="AB358" s="770"/>
      <c r="AC358" s="770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158</v>
      </c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120</v>
      </c>
      <c r="Y361" s="778">
        <f t="shared" si="72"/>
        <v>129.60000000000002</v>
      </c>
      <c r="Z361" s="36">
        <f>IFERROR(IF(Y361=0,"",ROUNDUP(Y361/H361,0)*0.02175),"")</f>
        <v>0.26100000000000001</v>
      </c>
      <c r="AA361" s="56"/>
      <c r="AB361" s="57"/>
      <c r="AC361" s="431" t="s">
        <v>578</v>
      </c>
      <c r="AG361" s="64"/>
      <c r="AJ361" s="68" t="s">
        <v>160</v>
      </c>
      <c r="AK361" s="68">
        <v>604.79999999999995</v>
      </c>
      <c r="BB361" s="432" t="s">
        <v>1</v>
      </c>
      <c r="BM361" s="64">
        <f t="shared" si="73"/>
        <v>125.33333333333331</v>
      </c>
      <c r="BN361" s="64">
        <f t="shared" si="74"/>
        <v>135.36000000000001</v>
      </c>
      <c r="BO361" s="64">
        <f t="shared" si="75"/>
        <v>0.1984126984126984</v>
      </c>
      <c r="BP361" s="64">
        <f t="shared" si="76"/>
        <v>0.2142857142857143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2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02"/>
      <c r="P368" s="798" t="s">
        <v>71</v>
      </c>
      <c r="Q368" s="799"/>
      <c r="R368" s="799"/>
      <c r="S368" s="799"/>
      <c r="T368" s="799"/>
      <c r="U368" s="799"/>
      <c r="V368" s="800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11.111111111111111</v>
      </c>
      <c r="Y368" s="779">
        <f>IFERROR(Y359/H359,"0")+IFERROR(Y360/H360,"0")+IFERROR(Y361/H361,"0")+IFERROR(Y362/H362,"0")+IFERROR(Y363/H363,"0")+IFERROR(Y364/H364,"0")+IFERROR(Y365/H365,"0")+IFERROR(Y366/H366,"0")+IFERROR(Y367/H367,"0")</f>
        <v>12.000000000000002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0.26100000000000001</v>
      </c>
      <c r="AA368" s="780"/>
      <c r="AB368" s="780"/>
      <c r="AC368" s="780"/>
    </row>
    <row r="369" spans="1:68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02"/>
      <c r="P369" s="798" t="s">
        <v>71</v>
      </c>
      <c r="Q369" s="799"/>
      <c r="R369" s="799"/>
      <c r="S369" s="799"/>
      <c r="T369" s="799"/>
      <c r="U369" s="799"/>
      <c r="V369" s="800"/>
      <c r="W369" s="37" t="s">
        <v>69</v>
      </c>
      <c r="X369" s="779">
        <f>IFERROR(SUM(X359:X367),"0")</f>
        <v>120</v>
      </c>
      <c r="Y369" s="779">
        <f>IFERROR(SUM(Y359:Y367),"0")</f>
        <v>129.60000000000002</v>
      </c>
      <c r="Z369" s="37"/>
      <c r="AA369" s="780"/>
      <c r="AB369" s="780"/>
      <c r="AC369" s="780"/>
    </row>
    <row r="370" spans="1:68" ht="14.25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0"/>
      <c r="AB370" s="770"/>
      <c r="AC370" s="770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150</v>
      </c>
      <c r="Y372" s="778">
        <f>IFERROR(IF(X372="",0,CEILING((X372/$H372),1)*$H372),"")</f>
        <v>151.20000000000002</v>
      </c>
      <c r="Z372" s="36">
        <f>IFERROR(IF(Y372=0,"",ROUNDUP(Y372/H372,0)*0.00753),"")</f>
        <v>0.27107999999999999</v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159.28571428571428</v>
      </c>
      <c r="BN372" s="64">
        <f>IFERROR(Y372*I372/H372,"0")</f>
        <v>160.56</v>
      </c>
      <c r="BO372" s="64">
        <f>IFERROR(1/J372*(X372/H372),"0")</f>
        <v>0.22893772893772893</v>
      </c>
      <c r="BP372" s="64">
        <f>IFERROR(1/J372*(Y372/H372),"0")</f>
        <v>0.23076923076923075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02"/>
      <c r="P375" s="798" t="s">
        <v>71</v>
      </c>
      <c r="Q375" s="799"/>
      <c r="R375" s="799"/>
      <c r="S375" s="799"/>
      <c r="T375" s="799"/>
      <c r="U375" s="799"/>
      <c r="V375" s="800"/>
      <c r="W375" s="37" t="s">
        <v>72</v>
      </c>
      <c r="X375" s="779">
        <f>IFERROR(X371/H371,"0")+IFERROR(X372/H372,"0")+IFERROR(X373/H373,"0")+IFERROR(X374/H374,"0")</f>
        <v>35.714285714285715</v>
      </c>
      <c r="Y375" s="779">
        <f>IFERROR(Y371/H371,"0")+IFERROR(Y372/H372,"0")+IFERROR(Y373/H373,"0")+IFERROR(Y374/H374,"0")</f>
        <v>36</v>
      </c>
      <c r="Z375" s="779">
        <f>IFERROR(IF(Z371="",0,Z371),"0")+IFERROR(IF(Z372="",0,Z372),"0")+IFERROR(IF(Z373="",0,Z373),"0")+IFERROR(IF(Z374="",0,Z374),"0")</f>
        <v>0.27107999999999999</v>
      </c>
      <c r="AA375" s="780"/>
      <c r="AB375" s="780"/>
      <c r="AC375" s="780"/>
    </row>
    <row r="376" spans="1:68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02"/>
      <c r="P376" s="798" t="s">
        <v>71</v>
      </c>
      <c r="Q376" s="799"/>
      <c r="R376" s="799"/>
      <c r="S376" s="799"/>
      <c r="T376" s="799"/>
      <c r="U376" s="799"/>
      <c r="V376" s="800"/>
      <c r="W376" s="37" t="s">
        <v>69</v>
      </c>
      <c r="X376" s="779">
        <f>IFERROR(SUM(X371:X374),"0")</f>
        <v>150</v>
      </c>
      <c r="Y376" s="779">
        <f>IFERROR(SUM(Y371:Y374),"0")</f>
        <v>151.20000000000002</v>
      </c>
      <c r="Z376" s="37"/>
      <c r="AA376" s="780"/>
      <c r="AB376" s="780"/>
      <c r="AC376" s="780"/>
    </row>
    <row r="377" spans="1:68" ht="14.25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0"/>
      <c r="AB377" s="770"/>
      <c r="AC377" s="770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900</v>
      </c>
      <c r="Y378" s="778">
        <f t="shared" ref="Y378:Y383" si="77">IFERROR(IF(X378="",0,CEILING((X378/$H378),1)*$H378),"")</f>
        <v>904.8</v>
      </c>
      <c r="Z378" s="36">
        <f>IFERROR(IF(Y378=0,"",ROUNDUP(Y378/H378,0)*0.02175),"")</f>
        <v>2.5229999999999997</v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964.38461538461547</v>
      </c>
      <c r="BN378" s="64">
        <f t="shared" ref="BN378:BN383" si="79">IFERROR(Y378*I378/H378,"0")</f>
        <v>969.52800000000002</v>
      </c>
      <c r="BO378" s="64">
        <f t="shared" ref="BO378:BO383" si="80">IFERROR(1/J378*(X378/H378),"0")</f>
        <v>2.0604395604395602</v>
      </c>
      <c r="BP378" s="64">
        <f t="shared" ref="BP378:BP383" si="81">IFERROR(1/J378*(Y378/H378),"0")</f>
        <v>2.0714285714285712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02"/>
      <c r="P384" s="798" t="s">
        <v>71</v>
      </c>
      <c r="Q384" s="799"/>
      <c r="R384" s="799"/>
      <c r="S384" s="799"/>
      <c r="T384" s="799"/>
      <c r="U384" s="799"/>
      <c r="V384" s="800"/>
      <c r="W384" s="37" t="s">
        <v>72</v>
      </c>
      <c r="X384" s="779">
        <f>IFERROR(X378/H378,"0")+IFERROR(X379/H379,"0")+IFERROR(X380/H380,"0")+IFERROR(X381/H381,"0")+IFERROR(X382/H382,"0")+IFERROR(X383/H383,"0")</f>
        <v>115.38461538461539</v>
      </c>
      <c r="Y384" s="779">
        <f>IFERROR(Y378/H378,"0")+IFERROR(Y379/H379,"0")+IFERROR(Y380/H380,"0")+IFERROR(Y381/H381,"0")+IFERROR(Y382/H382,"0")+IFERROR(Y383/H383,"0")</f>
        <v>116</v>
      </c>
      <c r="Z384" s="779">
        <f>IFERROR(IF(Z378="",0,Z378),"0")+IFERROR(IF(Z379="",0,Z379),"0")+IFERROR(IF(Z380="",0,Z380),"0")+IFERROR(IF(Z381="",0,Z381),"0")+IFERROR(IF(Z382="",0,Z382),"0")+IFERROR(IF(Z383="",0,Z383),"0")</f>
        <v>2.5229999999999997</v>
      </c>
      <c r="AA384" s="780"/>
      <c r="AB384" s="780"/>
      <c r="AC384" s="780"/>
    </row>
    <row r="385" spans="1:68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02"/>
      <c r="P385" s="798" t="s">
        <v>71</v>
      </c>
      <c r="Q385" s="799"/>
      <c r="R385" s="799"/>
      <c r="S385" s="799"/>
      <c r="T385" s="799"/>
      <c r="U385" s="799"/>
      <c r="V385" s="800"/>
      <c r="W385" s="37" t="s">
        <v>69</v>
      </c>
      <c r="X385" s="779">
        <f>IFERROR(SUM(X378:X383),"0")</f>
        <v>900</v>
      </c>
      <c r="Y385" s="779">
        <f>IFERROR(SUM(Y378:Y383),"0")</f>
        <v>904.8</v>
      </c>
      <c r="Z385" s="37"/>
      <c r="AA385" s="780"/>
      <c r="AB385" s="780"/>
      <c r="AC385" s="780"/>
    </row>
    <row r="386" spans="1:68" ht="14.25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0"/>
      <c r="AB386" s="770"/>
      <c r="AC386" s="770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02"/>
      <c r="P390" s="798" t="s">
        <v>71</v>
      </c>
      <c r="Q390" s="799"/>
      <c r="R390" s="799"/>
      <c r="S390" s="799"/>
      <c r="T390" s="799"/>
      <c r="U390" s="799"/>
      <c r="V390" s="800"/>
      <c r="W390" s="37" t="s">
        <v>72</v>
      </c>
      <c r="X390" s="779">
        <f>IFERROR(X387/H387,"0")+IFERROR(X388/H388,"0")+IFERROR(X389/H389,"0")</f>
        <v>0</v>
      </c>
      <c r="Y390" s="779">
        <f>IFERROR(Y387/H387,"0")+IFERROR(Y388/H388,"0")+IFERROR(Y389/H389,"0")</f>
        <v>0</v>
      </c>
      <c r="Z390" s="779">
        <f>IFERROR(IF(Z387="",0,Z387),"0")+IFERROR(IF(Z388="",0,Z388),"0")+IFERROR(IF(Z389="",0,Z389),"0")</f>
        <v>0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02"/>
      <c r="P391" s="798" t="s">
        <v>71</v>
      </c>
      <c r="Q391" s="799"/>
      <c r="R391" s="799"/>
      <c r="S391" s="799"/>
      <c r="T391" s="799"/>
      <c r="U391" s="799"/>
      <c r="V391" s="800"/>
      <c r="W391" s="37" t="s">
        <v>69</v>
      </c>
      <c r="X391" s="779">
        <f>IFERROR(SUM(X387:X389),"0")</f>
        <v>0</v>
      </c>
      <c r="Y391" s="779">
        <f>IFERROR(SUM(Y387:Y389),"0")</f>
        <v>0</v>
      </c>
      <c r="Z391" s="37"/>
      <c r="AA391" s="780"/>
      <c r="AB391" s="780"/>
      <c r="AC391" s="780"/>
    </row>
    <row r="392" spans="1:68" ht="14.25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0"/>
      <c r="AB392" s="770"/>
      <c r="AC392" s="770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7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02"/>
      <c r="P397" s="798" t="s">
        <v>71</v>
      </c>
      <c r="Q397" s="799"/>
      <c r="R397" s="799"/>
      <c r="S397" s="799"/>
      <c r="T397" s="799"/>
      <c r="U397" s="799"/>
      <c r="V397" s="800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02"/>
      <c r="P398" s="798" t="s">
        <v>71</v>
      </c>
      <c r="Q398" s="799"/>
      <c r="R398" s="799"/>
      <c r="S398" s="799"/>
      <c r="T398" s="799"/>
      <c r="U398" s="799"/>
      <c r="V398" s="800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0"/>
      <c r="AB399" s="770"/>
      <c r="AC399" s="770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02"/>
      <c r="P403" s="798" t="s">
        <v>71</v>
      </c>
      <c r="Q403" s="799"/>
      <c r="R403" s="799"/>
      <c r="S403" s="799"/>
      <c r="T403" s="799"/>
      <c r="U403" s="799"/>
      <c r="V403" s="800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02"/>
      <c r="P404" s="798" t="s">
        <v>71</v>
      </c>
      <c r="Q404" s="799"/>
      <c r="R404" s="799"/>
      <c r="S404" s="799"/>
      <c r="T404" s="799"/>
      <c r="U404" s="799"/>
      <c r="V404" s="800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797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0"/>
      <c r="AB406" s="770"/>
      <c r="AC406" s="770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02"/>
      <c r="P408" s="798" t="s">
        <v>71</v>
      </c>
      <c r="Q408" s="799"/>
      <c r="R408" s="799"/>
      <c r="S408" s="799"/>
      <c r="T408" s="799"/>
      <c r="U408" s="799"/>
      <c r="V408" s="800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02"/>
      <c r="P409" s="798" t="s">
        <v>71</v>
      </c>
      <c r="Q409" s="799"/>
      <c r="R409" s="799"/>
      <c r="S409" s="799"/>
      <c r="T409" s="799"/>
      <c r="U409" s="799"/>
      <c r="V409" s="800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0"/>
      <c r="AB410" s="770"/>
      <c r="AC410" s="770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140</v>
      </c>
      <c r="Y411" s="778">
        <f>IFERROR(IF(X411="",0,CEILING((X411/$H411),1)*$H411),"")</f>
        <v>145.79999999999998</v>
      </c>
      <c r="Z411" s="36">
        <f>IFERROR(IF(Y411=0,"",ROUNDUP(Y411/H411,0)*0.02175),"")</f>
        <v>0.39149999999999996</v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149.74814814814815</v>
      </c>
      <c r="BN411" s="64">
        <f>IFERROR(Y411*I411/H411,"0")</f>
        <v>155.95199999999997</v>
      </c>
      <c r="BO411" s="64">
        <f>IFERROR(1/J411*(X411/H411),"0")</f>
        <v>0.30864197530864201</v>
      </c>
      <c r="BP411" s="64">
        <f>IFERROR(1/J411*(Y411/H411),"0")</f>
        <v>0.3214285714285714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02"/>
      <c r="P414" s="798" t="s">
        <v>71</v>
      </c>
      <c r="Q414" s="799"/>
      <c r="R414" s="799"/>
      <c r="S414" s="799"/>
      <c r="T414" s="799"/>
      <c r="U414" s="799"/>
      <c r="V414" s="800"/>
      <c r="W414" s="37" t="s">
        <v>72</v>
      </c>
      <c r="X414" s="779">
        <f>IFERROR(X411/H411,"0")+IFERROR(X412/H412,"0")+IFERROR(X413/H413,"0")</f>
        <v>17.283950617283953</v>
      </c>
      <c r="Y414" s="779">
        <f>IFERROR(Y411/H411,"0")+IFERROR(Y412/H412,"0")+IFERROR(Y413/H413,"0")</f>
        <v>18</v>
      </c>
      <c r="Z414" s="779">
        <f>IFERROR(IF(Z411="",0,Z411),"0")+IFERROR(IF(Z412="",0,Z412),"0")+IFERROR(IF(Z413="",0,Z413),"0")</f>
        <v>0.39149999999999996</v>
      </c>
      <c r="AA414" s="780"/>
      <c r="AB414" s="780"/>
      <c r="AC414" s="780"/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02"/>
      <c r="P415" s="798" t="s">
        <v>71</v>
      </c>
      <c r="Q415" s="799"/>
      <c r="R415" s="799"/>
      <c r="S415" s="799"/>
      <c r="T415" s="799"/>
      <c r="U415" s="799"/>
      <c r="V415" s="800"/>
      <c r="W415" s="37" t="s">
        <v>69</v>
      </c>
      <c r="X415" s="779">
        <f>IFERROR(SUM(X411:X413),"0")</f>
        <v>140</v>
      </c>
      <c r="Y415" s="779">
        <f>IFERROR(SUM(Y411:Y413),"0")</f>
        <v>145.79999999999998</v>
      </c>
      <c r="Z415" s="37"/>
      <c r="AA415" s="780"/>
      <c r="AB415" s="780"/>
      <c r="AC415" s="780"/>
    </row>
    <row r="416" spans="1:68" ht="27.75" customHeight="1" x14ac:dyDescent="0.2">
      <c r="A416" s="986" t="s">
        <v>667</v>
      </c>
      <c r="B416" s="987"/>
      <c r="C416" s="987"/>
      <c r="D416" s="987"/>
      <c r="E416" s="987"/>
      <c r="F416" s="987"/>
      <c r="G416" s="987"/>
      <c r="H416" s="987"/>
      <c r="I416" s="987"/>
      <c r="J416" s="987"/>
      <c r="K416" s="987"/>
      <c r="L416" s="987"/>
      <c r="M416" s="987"/>
      <c r="N416" s="987"/>
      <c r="O416" s="987"/>
      <c r="P416" s="987"/>
      <c r="Q416" s="987"/>
      <c r="R416" s="987"/>
      <c r="S416" s="987"/>
      <c r="T416" s="987"/>
      <c r="U416" s="987"/>
      <c r="V416" s="987"/>
      <c r="W416" s="987"/>
      <c r="X416" s="987"/>
      <c r="Y416" s="987"/>
      <c r="Z416" s="987"/>
      <c r="AA416" s="48"/>
      <c r="AB416" s="48"/>
      <c r="AC416" s="48"/>
    </row>
    <row r="417" spans="1:68" ht="16.5" customHeight="1" x14ac:dyDescent="0.25">
      <c r="A417" s="797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0"/>
      <c r="AB418" s="770"/>
      <c r="AC418" s="770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120</v>
      </c>
      <c r="Y420" s="778">
        <f t="shared" si="82"/>
        <v>120</v>
      </c>
      <c r="Z420" s="36">
        <f>IFERROR(IF(Y420=0,"",ROUNDUP(Y420/H420,0)*0.02175),"")</f>
        <v>0.17399999999999999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123.84</v>
      </c>
      <c r="BN420" s="64">
        <f t="shared" si="84"/>
        <v>123.84</v>
      </c>
      <c r="BO420" s="64">
        <f t="shared" si="85"/>
        <v>0.16666666666666666</v>
      </c>
      <c r="BP420" s="64">
        <f t="shared" si="86"/>
        <v>0.16666666666666666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30</v>
      </c>
      <c r="Y422" s="778">
        <f t="shared" si="82"/>
        <v>30</v>
      </c>
      <c r="Z422" s="36">
        <f>IFERROR(IF(Y422=0,"",ROUNDUP(Y422/H422,0)*0.02175),"")</f>
        <v>4.3499999999999997E-2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30.96</v>
      </c>
      <c r="BN422" s="64">
        <f t="shared" si="84"/>
        <v>30.96</v>
      </c>
      <c r="BO422" s="64">
        <f t="shared" si="85"/>
        <v>4.1666666666666664E-2</v>
      </c>
      <c r="BP422" s="64">
        <f t="shared" si="86"/>
        <v>4.1666666666666664E-2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200</v>
      </c>
      <c r="Y425" s="778">
        <f t="shared" si="82"/>
        <v>210</v>
      </c>
      <c r="Z425" s="36">
        <f>IFERROR(IF(Y425=0,"",ROUNDUP(Y425/H425,0)*0.02175),"")</f>
        <v>0.30449999999999999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206.4</v>
      </c>
      <c r="BN425" s="64">
        <f t="shared" si="84"/>
        <v>216.72</v>
      </c>
      <c r="BO425" s="64">
        <f t="shared" si="85"/>
        <v>0.27777777777777779</v>
      </c>
      <c r="BP425" s="64">
        <f t="shared" si="86"/>
        <v>0.29166666666666663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02"/>
      <c r="P430" s="798" t="s">
        <v>71</v>
      </c>
      <c r="Q430" s="799"/>
      <c r="R430" s="799"/>
      <c r="S430" s="799"/>
      <c r="T430" s="799"/>
      <c r="U430" s="799"/>
      <c r="V430" s="800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23.333333333333336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24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0.52200000000000002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02"/>
      <c r="P431" s="798" t="s">
        <v>71</v>
      </c>
      <c r="Q431" s="799"/>
      <c r="R431" s="799"/>
      <c r="S431" s="799"/>
      <c r="T431" s="799"/>
      <c r="U431" s="799"/>
      <c r="V431" s="800"/>
      <c r="W431" s="37" t="s">
        <v>69</v>
      </c>
      <c r="X431" s="779">
        <f>IFERROR(SUM(X419:X429),"0")</f>
        <v>350</v>
      </c>
      <c r="Y431" s="779">
        <f>IFERROR(SUM(Y419:Y429),"0")</f>
        <v>360</v>
      </c>
      <c r="Z431" s="37"/>
      <c r="AA431" s="780"/>
      <c r="AB431" s="780"/>
      <c r="AC431" s="780"/>
    </row>
    <row r="432" spans="1:68" ht="14.25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0"/>
      <c r="AB432" s="770"/>
      <c r="AC432" s="770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1000</v>
      </c>
      <c r="Y433" s="778">
        <f>IFERROR(IF(X433="",0,CEILING((X433/$H433),1)*$H433),"")</f>
        <v>1005</v>
      </c>
      <c r="Z433" s="36">
        <f>IFERROR(IF(Y433=0,"",ROUNDUP(Y433/H433,0)*0.02175),"")</f>
        <v>1.4572499999999999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1032</v>
      </c>
      <c r="BN433" s="64">
        <f>IFERROR(Y433*I433/H433,"0")</f>
        <v>1037.1600000000001</v>
      </c>
      <c r="BO433" s="64">
        <f>IFERROR(1/J433*(X433/H433),"0")</f>
        <v>1.3888888888888888</v>
      </c>
      <c r="BP433" s="64">
        <f>IFERROR(1/J433*(Y433/H433),"0")</f>
        <v>1.3958333333333333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02"/>
      <c r="P435" s="798" t="s">
        <v>71</v>
      </c>
      <c r="Q435" s="799"/>
      <c r="R435" s="799"/>
      <c r="S435" s="799"/>
      <c r="T435" s="799"/>
      <c r="U435" s="799"/>
      <c r="V435" s="800"/>
      <c r="W435" s="37" t="s">
        <v>72</v>
      </c>
      <c r="X435" s="779">
        <f>IFERROR(X433/H433,"0")+IFERROR(X434/H434,"0")</f>
        <v>66.666666666666671</v>
      </c>
      <c r="Y435" s="779">
        <f>IFERROR(Y433/H433,"0")+IFERROR(Y434/H434,"0")</f>
        <v>67</v>
      </c>
      <c r="Z435" s="779">
        <f>IFERROR(IF(Z433="",0,Z433),"0")+IFERROR(IF(Z434="",0,Z434),"0")</f>
        <v>1.4572499999999999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02"/>
      <c r="P436" s="798" t="s">
        <v>71</v>
      </c>
      <c r="Q436" s="799"/>
      <c r="R436" s="799"/>
      <c r="S436" s="799"/>
      <c r="T436" s="799"/>
      <c r="U436" s="799"/>
      <c r="V436" s="800"/>
      <c r="W436" s="37" t="s">
        <v>69</v>
      </c>
      <c r="X436" s="779">
        <f>IFERROR(SUM(X433:X434),"0")</f>
        <v>1000</v>
      </c>
      <c r="Y436" s="779">
        <f>IFERROR(SUM(Y433:Y434),"0")</f>
        <v>1005</v>
      </c>
      <c r="Z436" s="37"/>
      <c r="AA436" s="780"/>
      <c r="AB436" s="780"/>
      <c r="AC436" s="780"/>
    </row>
    <row r="437" spans="1:68" ht="14.25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0"/>
      <c r="AB437" s="770"/>
      <c r="AC437" s="770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1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02"/>
      <c r="P442" s="798" t="s">
        <v>71</v>
      </c>
      <c r="Q442" s="799"/>
      <c r="R442" s="799"/>
      <c r="S442" s="799"/>
      <c r="T442" s="799"/>
      <c r="U442" s="799"/>
      <c r="V442" s="800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02"/>
      <c r="P443" s="798" t="s">
        <v>71</v>
      </c>
      <c r="Q443" s="799"/>
      <c r="R443" s="799"/>
      <c r="S443" s="799"/>
      <c r="T443" s="799"/>
      <c r="U443" s="799"/>
      <c r="V443" s="800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0"/>
      <c r="AB444" s="770"/>
      <c r="AC444" s="770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11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02"/>
      <c r="P448" s="798" t="s">
        <v>71</v>
      </c>
      <c r="Q448" s="799"/>
      <c r="R448" s="799"/>
      <c r="S448" s="799"/>
      <c r="T448" s="799"/>
      <c r="U448" s="799"/>
      <c r="V448" s="800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02"/>
      <c r="P449" s="798" t="s">
        <v>71</v>
      </c>
      <c r="Q449" s="799"/>
      <c r="R449" s="799"/>
      <c r="S449" s="799"/>
      <c r="T449" s="799"/>
      <c r="U449" s="799"/>
      <c r="V449" s="800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customHeight="1" x14ac:dyDescent="0.25">
      <c r="A450" s="797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0"/>
      <c r="AB451" s="770"/>
      <c r="AC451" s="770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02"/>
      <c r="P460" s="798" t="s">
        <v>71</v>
      </c>
      <c r="Q460" s="799"/>
      <c r="R460" s="799"/>
      <c r="S460" s="799"/>
      <c r="T460" s="799"/>
      <c r="U460" s="799"/>
      <c r="V460" s="800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02"/>
      <c r="P461" s="798" t="s">
        <v>71</v>
      </c>
      <c r="Q461" s="799"/>
      <c r="R461" s="799"/>
      <c r="S461" s="799"/>
      <c r="T461" s="799"/>
      <c r="U461" s="799"/>
      <c r="V461" s="800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0"/>
      <c r="AB462" s="770"/>
      <c r="AC462" s="770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02"/>
      <c r="P465" s="798" t="s">
        <v>71</v>
      </c>
      <c r="Q465" s="799"/>
      <c r="R465" s="799"/>
      <c r="S465" s="799"/>
      <c r="T465" s="799"/>
      <c r="U465" s="799"/>
      <c r="V465" s="800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02"/>
      <c r="P466" s="798" t="s">
        <v>71</v>
      </c>
      <c r="Q466" s="799"/>
      <c r="R466" s="799"/>
      <c r="S466" s="799"/>
      <c r="T466" s="799"/>
      <c r="U466" s="799"/>
      <c r="V466" s="800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0"/>
      <c r="AB467" s="770"/>
      <c r="AC467" s="770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300</v>
      </c>
      <c r="Y468" s="778">
        <f t="shared" ref="Y468:Y474" si="93">IFERROR(IF(X468="",0,CEILING((X468/$H468),1)*$H468),"")</f>
        <v>304.2</v>
      </c>
      <c r="Z468" s="36">
        <f>IFERROR(IF(Y468=0,"",ROUNDUP(Y468/H468,0)*0.02175),"")</f>
        <v>0.84824999999999995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321.69230769230774</v>
      </c>
      <c r="BN468" s="64">
        <f t="shared" ref="BN468:BN474" si="95">IFERROR(Y468*I468/H468,"0")</f>
        <v>326.19600000000003</v>
      </c>
      <c r="BO468" s="64">
        <f t="shared" ref="BO468:BO474" si="96">IFERROR(1/J468*(X468/H468),"0")</f>
        <v>0.6868131868131867</v>
      </c>
      <c r="BP468" s="64">
        <f t="shared" ref="BP468:BP474" si="97">IFERROR(1/J468*(Y468/H468),"0")</f>
        <v>0.6964285714285714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49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02"/>
      <c r="P475" s="798" t="s">
        <v>71</v>
      </c>
      <c r="Q475" s="799"/>
      <c r="R475" s="799"/>
      <c r="S475" s="799"/>
      <c r="T475" s="799"/>
      <c r="U475" s="799"/>
      <c r="V475" s="800"/>
      <c r="W475" s="37" t="s">
        <v>72</v>
      </c>
      <c r="X475" s="779">
        <f>IFERROR(X468/H468,"0")+IFERROR(X469/H469,"0")+IFERROR(X470/H470,"0")+IFERROR(X471/H471,"0")+IFERROR(X472/H472,"0")+IFERROR(X473/H473,"0")+IFERROR(X474/H474,"0")</f>
        <v>38.46153846153846</v>
      </c>
      <c r="Y475" s="779">
        <f>IFERROR(Y468/H468,"0")+IFERROR(Y469/H469,"0")+IFERROR(Y470/H470,"0")+IFERROR(Y471/H471,"0")+IFERROR(Y472/H472,"0")+IFERROR(Y473/H473,"0")+IFERROR(Y474/H474,"0")</f>
        <v>39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0.84824999999999995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02"/>
      <c r="P476" s="798" t="s">
        <v>71</v>
      </c>
      <c r="Q476" s="799"/>
      <c r="R476" s="799"/>
      <c r="S476" s="799"/>
      <c r="T476" s="799"/>
      <c r="U476" s="799"/>
      <c r="V476" s="800"/>
      <c r="W476" s="37" t="s">
        <v>69</v>
      </c>
      <c r="X476" s="779">
        <f>IFERROR(SUM(X468:X474),"0")</f>
        <v>300</v>
      </c>
      <c r="Y476" s="779">
        <f>IFERROR(SUM(Y468:Y474),"0")</f>
        <v>304.2</v>
      </c>
      <c r="Z476" s="37"/>
      <c r="AA476" s="780"/>
      <c r="AB476" s="780"/>
      <c r="AC476" s="780"/>
    </row>
    <row r="477" spans="1:68" ht="14.25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0"/>
      <c r="AB477" s="770"/>
      <c r="AC477" s="770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6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02"/>
      <c r="P480" s="798" t="s">
        <v>71</v>
      </c>
      <c r="Q480" s="799"/>
      <c r="R480" s="799"/>
      <c r="S480" s="799"/>
      <c r="T480" s="799"/>
      <c r="U480" s="799"/>
      <c r="V480" s="800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02"/>
      <c r="P481" s="798" t="s">
        <v>71</v>
      </c>
      <c r="Q481" s="799"/>
      <c r="R481" s="799"/>
      <c r="S481" s="799"/>
      <c r="T481" s="799"/>
      <c r="U481" s="799"/>
      <c r="V481" s="800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6" t="s">
        <v>768</v>
      </c>
      <c r="B482" s="987"/>
      <c r="C482" s="987"/>
      <c r="D482" s="987"/>
      <c r="E482" s="987"/>
      <c r="F482" s="987"/>
      <c r="G482" s="987"/>
      <c r="H482" s="987"/>
      <c r="I482" s="987"/>
      <c r="J482" s="987"/>
      <c r="K482" s="987"/>
      <c r="L482" s="987"/>
      <c r="M482" s="987"/>
      <c r="N482" s="987"/>
      <c r="O482" s="987"/>
      <c r="P482" s="987"/>
      <c r="Q482" s="987"/>
      <c r="R482" s="987"/>
      <c r="S482" s="987"/>
      <c r="T482" s="987"/>
      <c r="U482" s="987"/>
      <c r="V482" s="987"/>
      <c r="W482" s="987"/>
      <c r="X482" s="987"/>
      <c r="Y482" s="987"/>
      <c r="Z482" s="987"/>
      <c r="AA482" s="48"/>
      <c r="AB482" s="48"/>
      <c r="AC482" s="48"/>
    </row>
    <row r="483" spans="1:68" ht="16.5" customHeight="1" x14ac:dyDescent="0.25">
      <c r="A483" s="797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0"/>
      <c r="AB484" s="770"/>
      <c r="AC484" s="770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02"/>
      <c r="P486" s="798" t="s">
        <v>71</v>
      </c>
      <c r="Q486" s="799"/>
      <c r="R486" s="799"/>
      <c r="S486" s="799"/>
      <c r="T486" s="799"/>
      <c r="U486" s="799"/>
      <c r="V486" s="800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02"/>
      <c r="P487" s="798" t="s">
        <v>71</v>
      </c>
      <c r="Q487" s="799"/>
      <c r="R487" s="799"/>
      <c r="S487" s="799"/>
      <c r="T487" s="799"/>
      <c r="U487" s="799"/>
      <c r="V487" s="800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0"/>
      <c r="AB488" s="770"/>
      <c r="AC488" s="770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25</v>
      </c>
      <c r="Y490" s="778">
        <f t="shared" si="98"/>
        <v>25.200000000000003</v>
      </c>
      <c r="Z490" s="36">
        <f>IFERROR(IF(Y490=0,"",ROUNDUP(Y490/H490,0)*0.00753),"")</f>
        <v>4.5179999999999998E-2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26.369047619047617</v>
      </c>
      <c r="BN490" s="64">
        <f t="shared" si="100"/>
        <v>26.580000000000002</v>
      </c>
      <c r="BO490" s="64">
        <f t="shared" si="101"/>
        <v>3.815628815628816E-2</v>
      </c>
      <c r="BP490" s="64">
        <f t="shared" si="102"/>
        <v>3.8461538461538464E-2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30</v>
      </c>
      <c r="Y492" s="778">
        <f t="shared" si="98"/>
        <v>33.6</v>
      </c>
      <c r="Z492" s="36">
        <f>IFERROR(IF(Y492=0,"",ROUNDUP(Y492/H492,0)*0.00753),"")</f>
        <v>6.0240000000000002E-2</v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31.642857142857135</v>
      </c>
      <c r="BN492" s="64">
        <f t="shared" si="100"/>
        <v>35.44</v>
      </c>
      <c r="BO492" s="64">
        <f t="shared" si="101"/>
        <v>4.5787545787545784E-2</v>
      </c>
      <c r="BP492" s="64">
        <f t="shared" si="102"/>
        <v>5.128205128205128E-2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02"/>
      <c r="P507" s="798" t="s">
        <v>71</v>
      </c>
      <c r="Q507" s="799"/>
      <c r="R507" s="799"/>
      <c r="S507" s="799"/>
      <c r="T507" s="799"/>
      <c r="U507" s="799"/>
      <c r="V507" s="800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13.095238095238095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14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0.10542</v>
      </c>
      <c r="AA507" s="780"/>
      <c r="AB507" s="780"/>
      <c r="AC507" s="780"/>
    </row>
    <row r="508" spans="1:68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02"/>
      <c r="P508" s="798" t="s">
        <v>71</v>
      </c>
      <c r="Q508" s="799"/>
      <c r="R508" s="799"/>
      <c r="S508" s="799"/>
      <c r="T508" s="799"/>
      <c r="U508" s="799"/>
      <c r="V508" s="800"/>
      <c r="W508" s="37" t="s">
        <v>69</v>
      </c>
      <c r="X508" s="779">
        <f>IFERROR(SUM(X489:X506),"0")</f>
        <v>55</v>
      </c>
      <c r="Y508" s="779">
        <f>IFERROR(SUM(Y489:Y506),"0")</f>
        <v>58.800000000000004</v>
      </c>
      <c r="Z508" s="37"/>
      <c r="AA508" s="780"/>
      <c r="AB508" s="780"/>
      <c r="AC508" s="780"/>
    </row>
    <row r="509" spans="1:68" ht="14.25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0"/>
      <c r="AB509" s="770"/>
      <c r="AC509" s="770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02"/>
      <c r="P512" s="798" t="s">
        <v>71</v>
      </c>
      <c r="Q512" s="799"/>
      <c r="R512" s="799"/>
      <c r="S512" s="799"/>
      <c r="T512" s="799"/>
      <c r="U512" s="799"/>
      <c r="V512" s="800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02"/>
      <c r="P513" s="798" t="s">
        <v>71</v>
      </c>
      <c r="Q513" s="799"/>
      <c r="R513" s="799"/>
      <c r="S513" s="799"/>
      <c r="T513" s="799"/>
      <c r="U513" s="799"/>
      <c r="V513" s="800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0"/>
      <c r="AB514" s="770"/>
      <c r="AC514" s="770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02"/>
      <c r="P517" s="798" t="s">
        <v>71</v>
      </c>
      <c r="Q517" s="799"/>
      <c r="R517" s="799"/>
      <c r="S517" s="799"/>
      <c r="T517" s="799"/>
      <c r="U517" s="799"/>
      <c r="V517" s="800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02"/>
      <c r="P518" s="798" t="s">
        <v>71</v>
      </c>
      <c r="Q518" s="799"/>
      <c r="R518" s="799"/>
      <c r="S518" s="799"/>
      <c r="T518" s="799"/>
      <c r="U518" s="799"/>
      <c r="V518" s="800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797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0"/>
      <c r="AB520" s="770"/>
      <c r="AC520" s="770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02"/>
      <c r="P522" s="798" t="s">
        <v>71</v>
      </c>
      <c r="Q522" s="799"/>
      <c r="R522" s="799"/>
      <c r="S522" s="799"/>
      <c r="T522" s="799"/>
      <c r="U522" s="799"/>
      <c r="V522" s="800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02"/>
      <c r="P523" s="798" t="s">
        <v>71</v>
      </c>
      <c r="Q523" s="799"/>
      <c r="R523" s="799"/>
      <c r="S523" s="799"/>
      <c r="T523" s="799"/>
      <c r="U523" s="799"/>
      <c r="V523" s="800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0"/>
      <c r="AB524" s="770"/>
      <c r="AC524" s="770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20</v>
      </c>
      <c r="Y525" s="778">
        <f>IFERROR(IF(X525="",0,CEILING((X525/$H525),1)*$H525),"")</f>
        <v>21</v>
      </c>
      <c r="Z525" s="36">
        <f>IFERROR(IF(Y525=0,"",ROUNDUP(Y525/H525,0)*0.00753),"")</f>
        <v>3.7650000000000003E-2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21.095238095238091</v>
      </c>
      <c r="BN525" s="64">
        <f>IFERROR(Y525*I525/H525,"0")</f>
        <v>22.15</v>
      </c>
      <c r="BO525" s="64">
        <f>IFERROR(1/J525*(X525/H525),"0")</f>
        <v>3.0525030525030524E-2</v>
      </c>
      <c r="BP525" s="64">
        <f>IFERROR(1/J525*(Y525/H525),"0")</f>
        <v>3.2051282051282048E-2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02"/>
      <c r="P530" s="798" t="s">
        <v>71</v>
      </c>
      <c r="Q530" s="799"/>
      <c r="R530" s="799"/>
      <c r="S530" s="799"/>
      <c r="T530" s="799"/>
      <c r="U530" s="799"/>
      <c r="V530" s="800"/>
      <c r="W530" s="37" t="s">
        <v>72</v>
      </c>
      <c r="X530" s="779">
        <f>IFERROR(X525/H525,"0")+IFERROR(X526/H526,"0")+IFERROR(X527/H527,"0")+IFERROR(X528/H528,"0")+IFERROR(X529/H529,"0")</f>
        <v>4.7619047619047619</v>
      </c>
      <c r="Y530" s="779">
        <f>IFERROR(Y525/H525,"0")+IFERROR(Y526/H526,"0")+IFERROR(Y527/H527,"0")+IFERROR(Y528/H528,"0")+IFERROR(Y529/H529,"0")</f>
        <v>5</v>
      </c>
      <c r="Z530" s="779">
        <f>IFERROR(IF(Z525="",0,Z525),"0")+IFERROR(IF(Z526="",0,Z526),"0")+IFERROR(IF(Z527="",0,Z527),"0")+IFERROR(IF(Z528="",0,Z528),"0")+IFERROR(IF(Z529="",0,Z529),"0")</f>
        <v>3.7650000000000003E-2</v>
      </c>
      <c r="AA530" s="780"/>
      <c r="AB530" s="780"/>
      <c r="AC530" s="780"/>
    </row>
    <row r="531" spans="1:68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02"/>
      <c r="P531" s="798" t="s">
        <v>71</v>
      </c>
      <c r="Q531" s="799"/>
      <c r="R531" s="799"/>
      <c r="S531" s="799"/>
      <c r="T531" s="799"/>
      <c r="U531" s="799"/>
      <c r="V531" s="800"/>
      <c r="W531" s="37" t="s">
        <v>69</v>
      </c>
      <c r="X531" s="779">
        <f>IFERROR(SUM(X525:X529),"0")</f>
        <v>20</v>
      </c>
      <c r="Y531" s="779">
        <f>IFERROR(SUM(Y525:Y529),"0")</f>
        <v>21</v>
      </c>
      <c r="Z531" s="37"/>
      <c r="AA531" s="780"/>
      <c r="AB531" s="780"/>
      <c r="AC531" s="780"/>
    </row>
    <row r="532" spans="1:68" ht="14.25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0"/>
      <c r="AB532" s="770"/>
      <c r="AC532" s="770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02"/>
      <c r="P534" s="798" t="s">
        <v>71</v>
      </c>
      <c r="Q534" s="799"/>
      <c r="R534" s="799"/>
      <c r="S534" s="799"/>
      <c r="T534" s="799"/>
      <c r="U534" s="799"/>
      <c r="V534" s="800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02"/>
      <c r="P535" s="798" t="s">
        <v>71</v>
      </c>
      <c r="Q535" s="799"/>
      <c r="R535" s="799"/>
      <c r="S535" s="799"/>
      <c r="T535" s="799"/>
      <c r="U535" s="799"/>
      <c r="V535" s="800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0"/>
      <c r="AB536" s="770"/>
      <c r="AC536" s="770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02"/>
      <c r="P538" s="798" t="s">
        <v>71</v>
      </c>
      <c r="Q538" s="799"/>
      <c r="R538" s="799"/>
      <c r="S538" s="799"/>
      <c r="T538" s="799"/>
      <c r="U538" s="799"/>
      <c r="V538" s="800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02"/>
      <c r="P539" s="798" t="s">
        <v>71</v>
      </c>
      <c r="Q539" s="799"/>
      <c r="R539" s="799"/>
      <c r="S539" s="799"/>
      <c r="T539" s="799"/>
      <c r="U539" s="799"/>
      <c r="V539" s="800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797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0"/>
      <c r="AB541" s="770"/>
      <c r="AC541" s="770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2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02"/>
      <c r="P546" s="798" t="s">
        <v>71</v>
      </c>
      <c r="Q546" s="799"/>
      <c r="R546" s="799"/>
      <c r="S546" s="799"/>
      <c r="T546" s="799"/>
      <c r="U546" s="799"/>
      <c r="V546" s="800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02"/>
      <c r="P547" s="798" t="s">
        <v>71</v>
      </c>
      <c r="Q547" s="799"/>
      <c r="R547" s="799"/>
      <c r="S547" s="799"/>
      <c r="T547" s="799"/>
      <c r="U547" s="799"/>
      <c r="V547" s="800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797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0"/>
      <c r="AB549" s="770"/>
      <c r="AC549" s="770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02"/>
      <c r="P551" s="798" t="s">
        <v>71</v>
      </c>
      <c r="Q551" s="799"/>
      <c r="R551" s="799"/>
      <c r="S551" s="799"/>
      <c r="T551" s="799"/>
      <c r="U551" s="799"/>
      <c r="V551" s="800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02"/>
      <c r="P552" s="798" t="s">
        <v>71</v>
      </c>
      <c r="Q552" s="799"/>
      <c r="R552" s="799"/>
      <c r="S552" s="799"/>
      <c r="T552" s="799"/>
      <c r="U552" s="799"/>
      <c r="V552" s="800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6" t="s">
        <v>862</v>
      </c>
      <c r="B553" s="987"/>
      <c r="C553" s="987"/>
      <c r="D553" s="987"/>
      <c r="E553" s="987"/>
      <c r="F553" s="987"/>
      <c r="G553" s="987"/>
      <c r="H553" s="987"/>
      <c r="I553" s="987"/>
      <c r="J553" s="987"/>
      <c r="K553" s="987"/>
      <c r="L553" s="987"/>
      <c r="M553" s="987"/>
      <c r="N553" s="987"/>
      <c r="O553" s="987"/>
      <c r="P553" s="987"/>
      <c r="Q553" s="987"/>
      <c r="R553" s="987"/>
      <c r="S553" s="987"/>
      <c r="T553" s="987"/>
      <c r="U553" s="987"/>
      <c r="V553" s="987"/>
      <c r="W553" s="987"/>
      <c r="X553" s="987"/>
      <c r="Y553" s="987"/>
      <c r="Z553" s="987"/>
      <c r="AA553" s="48"/>
      <c r="AB553" s="48"/>
      <c r="AC553" s="48"/>
    </row>
    <row r="554" spans="1:68" ht="16.5" customHeight="1" x14ac:dyDescent="0.25">
      <c r="A554" s="797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0"/>
      <c r="AB555" s="770"/>
      <c r="AC555" s="770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11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250</v>
      </c>
      <c r="Y561" s="778">
        <f t="shared" si="104"/>
        <v>253.44</v>
      </c>
      <c r="Z561" s="36">
        <f t="shared" si="105"/>
        <v>0.57408000000000003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267.04545454545456</v>
      </c>
      <c r="BN561" s="64">
        <f t="shared" si="107"/>
        <v>270.71999999999997</v>
      </c>
      <c r="BO561" s="64">
        <f t="shared" si="108"/>
        <v>0.45527389277389274</v>
      </c>
      <c r="BP561" s="64">
        <f t="shared" si="109"/>
        <v>0.46153846153846156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02"/>
      <c r="P567" s="798" t="s">
        <v>71</v>
      </c>
      <c r="Q567" s="799"/>
      <c r="R567" s="799"/>
      <c r="S567" s="799"/>
      <c r="T567" s="799"/>
      <c r="U567" s="799"/>
      <c r="V567" s="800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47.348484848484844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48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0.57408000000000003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02"/>
      <c r="P568" s="798" t="s">
        <v>71</v>
      </c>
      <c r="Q568" s="799"/>
      <c r="R568" s="799"/>
      <c r="S568" s="799"/>
      <c r="T568" s="799"/>
      <c r="U568" s="799"/>
      <c r="V568" s="800"/>
      <c r="W568" s="37" t="s">
        <v>69</v>
      </c>
      <c r="X568" s="779">
        <f>IFERROR(SUM(X556:X566),"0")</f>
        <v>250</v>
      </c>
      <c r="Y568" s="779">
        <f>IFERROR(SUM(Y556:Y566),"0")</f>
        <v>253.44</v>
      </c>
      <c r="Z568" s="37"/>
      <c r="AA568" s="780"/>
      <c r="AB568" s="780"/>
      <c r="AC568" s="780"/>
    </row>
    <row r="569" spans="1:68" ht="14.25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0"/>
      <c r="AB569" s="770"/>
      <c r="AC569" s="770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300</v>
      </c>
      <c r="Y570" s="778">
        <f>IFERROR(IF(X570="",0,CEILING((X570/$H570),1)*$H570),"")</f>
        <v>300.96000000000004</v>
      </c>
      <c r="Z570" s="36">
        <f>IFERROR(IF(Y570=0,"",ROUNDUP(Y570/H570,0)*0.01196),"")</f>
        <v>0.68171999999999999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320.45454545454544</v>
      </c>
      <c r="BN570" s="64">
        <f>IFERROR(Y570*I570/H570,"0")</f>
        <v>321.48</v>
      </c>
      <c r="BO570" s="64">
        <f>IFERROR(1/J570*(X570/H570),"0")</f>
        <v>0.54632867132867136</v>
      </c>
      <c r="BP570" s="64">
        <f>IFERROR(1/J570*(Y570/H570),"0")</f>
        <v>0.54807692307692313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114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02"/>
      <c r="P573" s="798" t="s">
        <v>71</v>
      </c>
      <c r="Q573" s="799"/>
      <c r="R573" s="799"/>
      <c r="S573" s="799"/>
      <c r="T573" s="799"/>
      <c r="U573" s="799"/>
      <c r="V573" s="800"/>
      <c r="W573" s="37" t="s">
        <v>72</v>
      </c>
      <c r="X573" s="779">
        <f>IFERROR(X570/H570,"0")+IFERROR(X571/H571,"0")+IFERROR(X572/H572,"0")</f>
        <v>56.818181818181813</v>
      </c>
      <c r="Y573" s="779">
        <f>IFERROR(Y570/H570,"0")+IFERROR(Y571/H571,"0")+IFERROR(Y572/H572,"0")</f>
        <v>57.000000000000007</v>
      </c>
      <c r="Z573" s="779">
        <f>IFERROR(IF(Z570="",0,Z570),"0")+IFERROR(IF(Z571="",0,Z571),"0")+IFERROR(IF(Z572="",0,Z572),"0")</f>
        <v>0.68171999999999999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02"/>
      <c r="P574" s="798" t="s">
        <v>71</v>
      </c>
      <c r="Q574" s="799"/>
      <c r="R574" s="799"/>
      <c r="S574" s="799"/>
      <c r="T574" s="799"/>
      <c r="U574" s="799"/>
      <c r="V574" s="800"/>
      <c r="W574" s="37" t="s">
        <v>69</v>
      </c>
      <c r="X574" s="779">
        <f>IFERROR(SUM(X570:X572),"0")</f>
        <v>300</v>
      </c>
      <c r="Y574" s="779">
        <f>IFERROR(SUM(Y570:Y572),"0")</f>
        <v>300.96000000000004</v>
      </c>
      <c r="Z574" s="37"/>
      <c r="AA574" s="780"/>
      <c r="AB574" s="780"/>
      <c r="AC574" s="780"/>
    </row>
    <row r="575" spans="1:68" ht="14.25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0"/>
      <c r="AB575" s="770"/>
      <c r="AC575" s="770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100</v>
      </c>
      <c r="Y576" s="778">
        <f t="shared" ref="Y576:Y584" si="110">IFERROR(IF(X576="",0,CEILING((X576/$H576),1)*$H576),"")</f>
        <v>100.32000000000001</v>
      </c>
      <c r="Z576" s="36">
        <f>IFERROR(IF(Y576=0,"",ROUNDUP(Y576/H576,0)*0.01196),"")</f>
        <v>0.22724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106.81818181818181</v>
      </c>
      <c r="BN576" s="64">
        <f t="shared" ref="BN576:BN584" si="112">IFERROR(Y576*I576/H576,"0")</f>
        <v>107.16</v>
      </c>
      <c r="BO576" s="64">
        <f t="shared" ref="BO576:BO584" si="113">IFERROR(1/J576*(X576/H576),"0")</f>
        <v>0.18210955710955709</v>
      </c>
      <c r="BP576" s="64">
        <f t="shared" ref="BP576:BP584" si="114">IFERROR(1/J576*(Y576/H576),"0")</f>
        <v>0.18269230769230771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120</v>
      </c>
      <c r="Y577" s="778">
        <f t="shared" si="110"/>
        <v>121.44000000000001</v>
      </c>
      <c r="Z577" s="36">
        <f>IFERROR(IF(Y577=0,"",ROUNDUP(Y577/H577,0)*0.01196),"")</f>
        <v>0.27507999999999999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128.18181818181816</v>
      </c>
      <c r="BN577" s="64">
        <f t="shared" si="112"/>
        <v>129.72</v>
      </c>
      <c r="BO577" s="64">
        <f t="shared" si="113"/>
        <v>0.21853146853146854</v>
      </c>
      <c r="BP577" s="64">
        <f t="shared" si="114"/>
        <v>0.22115384615384617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02"/>
      <c r="P585" s="798" t="s">
        <v>71</v>
      </c>
      <c r="Q585" s="799"/>
      <c r="R585" s="799"/>
      <c r="S585" s="799"/>
      <c r="T585" s="799"/>
      <c r="U585" s="799"/>
      <c r="V585" s="800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41.666666666666664</v>
      </c>
      <c r="Y585" s="779">
        <f>IFERROR(Y576/H576,"0")+IFERROR(Y577/H577,"0")+IFERROR(Y578/H578,"0")+IFERROR(Y579/H579,"0")+IFERROR(Y580/H580,"0")+IFERROR(Y581/H581,"0")+IFERROR(Y582/H582,"0")+IFERROR(Y583/H583,"0")+IFERROR(Y584/H584,"0")</f>
        <v>42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0.50231999999999999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02"/>
      <c r="P586" s="798" t="s">
        <v>71</v>
      </c>
      <c r="Q586" s="799"/>
      <c r="R586" s="799"/>
      <c r="S586" s="799"/>
      <c r="T586" s="799"/>
      <c r="U586" s="799"/>
      <c r="V586" s="800"/>
      <c r="W586" s="37" t="s">
        <v>69</v>
      </c>
      <c r="X586" s="779">
        <f>IFERROR(SUM(X576:X584),"0")</f>
        <v>220</v>
      </c>
      <c r="Y586" s="779">
        <f>IFERROR(SUM(Y576:Y584),"0")</f>
        <v>221.76000000000002</v>
      </c>
      <c r="Z586" s="37"/>
      <c r="AA586" s="780"/>
      <c r="AB586" s="780"/>
      <c r="AC586" s="780"/>
    </row>
    <row r="587" spans="1:68" ht="14.25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0"/>
      <c r="AB587" s="770"/>
      <c r="AC587" s="770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02"/>
      <c r="P591" s="798" t="s">
        <v>71</v>
      </c>
      <c r="Q591" s="799"/>
      <c r="R591" s="799"/>
      <c r="S591" s="799"/>
      <c r="T591" s="799"/>
      <c r="U591" s="799"/>
      <c r="V591" s="800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02"/>
      <c r="P592" s="798" t="s">
        <v>71</v>
      </c>
      <c r="Q592" s="799"/>
      <c r="R592" s="799"/>
      <c r="S592" s="799"/>
      <c r="T592" s="799"/>
      <c r="U592" s="799"/>
      <c r="V592" s="800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0"/>
      <c r="AB593" s="770"/>
      <c r="AC593" s="770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02"/>
      <c r="P596" s="798" t="s">
        <v>71</v>
      </c>
      <c r="Q596" s="799"/>
      <c r="R596" s="799"/>
      <c r="S596" s="799"/>
      <c r="T596" s="799"/>
      <c r="U596" s="799"/>
      <c r="V596" s="800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02"/>
      <c r="P597" s="798" t="s">
        <v>71</v>
      </c>
      <c r="Q597" s="799"/>
      <c r="R597" s="799"/>
      <c r="S597" s="799"/>
      <c r="T597" s="799"/>
      <c r="U597" s="799"/>
      <c r="V597" s="800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6" t="s">
        <v>930</v>
      </c>
      <c r="B598" s="987"/>
      <c r="C598" s="987"/>
      <c r="D598" s="987"/>
      <c r="E598" s="987"/>
      <c r="F598" s="987"/>
      <c r="G598" s="987"/>
      <c r="H598" s="987"/>
      <c r="I598" s="987"/>
      <c r="J598" s="987"/>
      <c r="K598" s="987"/>
      <c r="L598" s="987"/>
      <c r="M598" s="987"/>
      <c r="N598" s="987"/>
      <c r="O598" s="987"/>
      <c r="P598" s="987"/>
      <c r="Q598" s="987"/>
      <c r="R598" s="987"/>
      <c r="S598" s="987"/>
      <c r="T598" s="987"/>
      <c r="U598" s="987"/>
      <c r="V598" s="987"/>
      <c r="W598" s="987"/>
      <c r="X598" s="987"/>
      <c r="Y598" s="987"/>
      <c r="Z598" s="987"/>
      <c r="AA598" s="48"/>
      <c r="AB598" s="48"/>
      <c r="AC598" s="48"/>
    </row>
    <row r="599" spans="1:68" ht="16.5" customHeight="1" x14ac:dyDescent="0.25">
      <c r="A599" s="797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0"/>
      <c r="AB600" s="770"/>
      <c r="AC600" s="770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7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80</v>
      </c>
      <c r="Y603" s="778">
        <f t="shared" si="115"/>
        <v>84</v>
      </c>
      <c r="Z603" s="36">
        <f>IFERROR(IF(Y603=0,"",ROUNDUP(Y603/H603,0)*0.02175),"")</f>
        <v>0.15225</v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83.2</v>
      </c>
      <c r="BN603" s="64">
        <f t="shared" si="117"/>
        <v>87.36</v>
      </c>
      <c r="BO603" s="64">
        <f t="shared" si="118"/>
        <v>0.11904761904761904</v>
      </c>
      <c r="BP603" s="64">
        <f t="shared" si="119"/>
        <v>0.125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6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2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79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098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02"/>
      <c r="P608" s="798" t="s">
        <v>71</v>
      </c>
      <c r="Q608" s="799"/>
      <c r="R608" s="799"/>
      <c r="S608" s="799"/>
      <c r="T608" s="799"/>
      <c r="U608" s="799"/>
      <c r="V608" s="800"/>
      <c r="W608" s="37" t="s">
        <v>72</v>
      </c>
      <c r="X608" s="779">
        <f>IFERROR(X601/H601,"0")+IFERROR(X602/H602,"0")+IFERROR(X603/H603,"0")+IFERROR(X604/H604,"0")+IFERROR(X605/H605,"0")+IFERROR(X606/H606,"0")+IFERROR(X607/H607,"0")</f>
        <v>6.666666666666667</v>
      </c>
      <c r="Y608" s="779">
        <f>IFERROR(Y601/H601,"0")+IFERROR(Y602/H602,"0")+IFERROR(Y603/H603,"0")+IFERROR(Y604/H604,"0")+IFERROR(Y605/H605,"0")+IFERROR(Y606/H606,"0")+IFERROR(Y607/H607,"0")</f>
        <v>7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0.15225</v>
      </c>
      <c r="AA608" s="780"/>
      <c r="AB608" s="780"/>
      <c r="AC608" s="780"/>
    </row>
    <row r="609" spans="1:68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02"/>
      <c r="P609" s="798" t="s">
        <v>71</v>
      </c>
      <c r="Q609" s="799"/>
      <c r="R609" s="799"/>
      <c r="S609" s="799"/>
      <c r="T609" s="799"/>
      <c r="U609" s="799"/>
      <c r="V609" s="800"/>
      <c r="W609" s="37" t="s">
        <v>69</v>
      </c>
      <c r="X609" s="779">
        <f>IFERROR(SUM(X601:X607),"0")</f>
        <v>80</v>
      </c>
      <c r="Y609" s="779">
        <f>IFERROR(SUM(Y601:Y607),"0")</f>
        <v>84</v>
      </c>
      <c r="Z609" s="37"/>
      <c r="AA609" s="780"/>
      <c r="AB609" s="780"/>
      <c r="AC609" s="780"/>
    </row>
    <row r="610" spans="1:68" ht="14.25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0"/>
      <c r="AB610" s="770"/>
      <c r="AC610" s="770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2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0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02"/>
      <c r="P615" s="798" t="s">
        <v>71</v>
      </c>
      <c r="Q615" s="799"/>
      <c r="R615" s="799"/>
      <c r="S615" s="799"/>
      <c r="T615" s="799"/>
      <c r="U615" s="799"/>
      <c r="V615" s="800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02"/>
      <c r="P616" s="798" t="s">
        <v>71</v>
      </c>
      <c r="Q616" s="799"/>
      <c r="R616" s="799"/>
      <c r="S616" s="799"/>
      <c r="T616" s="799"/>
      <c r="U616" s="799"/>
      <c r="V616" s="800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0"/>
      <c r="AB617" s="770"/>
      <c r="AC617" s="770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1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70</v>
      </c>
      <c r="Y619" s="778">
        <f t="shared" si="120"/>
        <v>71.400000000000006</v>
      </c>
      <c r="Z619" s="36">
        <f>IFERROR(IF(Y619=0,"",ROUNDUP(Y619/H619,0)*0.00753),"")</f>
        <v>0.12801000000000001</v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74.333333333333329</v>
      </c>
      <c r="BN619" s="64">
        <f t="shared" si="122"/>
        <v>75.820000000000007</v>
      </c>
      <c r="BO619" s="64">
        <f t="shared" si="123"/>
        <v>0.10683760683760682</v>
      </c>
      <c r="BP619" s="64">
        <f t="shared" si="124"/>
        <v>0.10897435897435898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7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4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2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4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80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02"/>
      <c r="P625" s="798" t="s">
        <v>71</v>
      </c>
      <c r="Q625" s="799"/>
      <c r="R625" s="799"/>
      <c r="S625" s="799"/>
      <c r="T625" s="799"/>
      <c r="U625" s="799"/>
      <c r="V625" s="800"/>
      <c r="W625" s="37" t="s">
        <v>72</v>
      </c>
      <c r="X625" s="779">
        <f>IFERROR(X618/H618,"0")+IFERROR(X619/H619,"0")+IFERROR(X620/H620,"0")+IFERROR(X621/H621,"0")+IFERROR(X622/H622,"0")+IFERROR(X623/H623,"0")+IFERROR(X624/H624,"0")</f>
        <v>16.666666666666664</v>
      </c>
      <c r="Y625" s="779">
        <f>IFERROR(Y618/H618,"0")+IFERROR(Y619/H619,"0")+IFERROR(Y620/H620,"0")+IFERROR(Y621/H621,"0")+IFERROR(Y622/H622,"0")+IFERROR(Y623/H623,"0")+IFERROR(Y624/H624,"0")</f>
        <v>17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0.12801000000000001</v>
      </c>
      <c r="AA625" s="780"/>
      <c r="AB625" s="780"/>
      <c r="AC625" s="780"/>
    </row>
    <row r="626" spans="1:68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02"/>
      <c r="P626" s="798" t="s">
        <v>71</v>
      </c>
      <c r="Q626" s="799"/>
      <c r="R626" s="799"/>
      <c r="S626" s="799"/>
      <c r="T626" s="799"/>
      <c r="U626" s="799"/>
      <c r="V626" s="800"/>
      <c r="W626" s="37" t="s">
        <v>69</v>
      </c>
      <c r="X626" s="779">
        <f>IFERROR(SUM(X618:X624),"0")</f>
        <v>70</v>
      </c>
      <c r="Y626" s="779">
        <f>IFERROR(SUM(Y618:Y624),"0")</f>
        <v>71.400000000000006</v>
      </c>
      <c r="Z626" s="37"/>
      <c r="AA626" s="780"/>
      <c r="AB626" s="780"/>
      <c r="AC626" s="780"/>
    </row>
    <row r="627" spans="1:68" ht="14.25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0"/>
      <c r="AB627" s="770"/>
      <c r="AC627" s="770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7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50</v>
      </c>
      <c r="Y628" s="778">
        <f t="shared" ref="Y628:Y635" si="125">IFERROR(IF(X628="",0,CEILING((X628/$H628),1)*$H628),"")</f>
        <v>54.6</v>
      </c>
      <c r="Z628" s="36">
        <f>IFERROR(IF(Y628=0,"",ROUNDUP(Y628/H628,0)*0.02175),"")</f>
        <v>0.15225</v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53.61538461538462</v>
      </c>
      <c r="BN628" s="64">
        <f t="shared" ref="BN628:BN635" si="127">IFERROR(Y628*I628/H628,"0")</f>
        <v>58.548000000000009</v>
      </c>
      <c r="BO628" s="64">
        <f t="shared" ref="BO628:BO635" si="128">IFERROR(1/J628*(X628/H628),"0")</f>
        <v>0.11446886446886446</v>
      </c>
      <c r="BP628" s="64">
        <f t="shared" ref="BP628:BP635" si="129">IFERROR(1/J628*(Y628/H628),"0")</f>
        <v>0.125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59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105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09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1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6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9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1037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02"/>
      <c r="P636" s="798" t="s">
        <v>71</v>
      </c>
      <c r="Q636" s="799"/>
      <c r="R636" s="799"/>
      <c r="S636" s="799"/>
      <c r="T636" s="799"/>
      <c r="U636" s="799"/>
      <c r="V636" s="800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6.4102564102564106</v>
      </c>
      <c r="Y636" s="779">
        <f>IFERROR(Y628/H628,"0")+IFERROR(Y629/H629,"0")+IFERROR(Y630/H630,"0")+IFERROR(Y631/H631,"0")+IFERROR(Y632/H632,"0")+IFERROR(Y633/H633,"0")+IFERROR(Y634/H634,"0")+IFERROR(Y635/H635,"0")</f>
        <v>7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0.15225</v>
      </c>
      <c r="AA636" s="780"/>
      <c r="AB636" s="780"/>
      <c r="AC636" s="780"/>
    </row>
    <row r="637" spans="1:68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02"/>
      <c r="P637" s="798" t="s">
        <v>71</v>
      </c>
      <c r="Q637" s="799"/>
      <c r="R637" s="799"/>
      <c r="S637" s="799"/>
      <c r="T637" s="799"/>
      <c r="U637" s="799"/>
      <c r="V637" s="800"/>
      <c r="W637" s="37" t="s">
        <v>69</v>
      </c>
      <c r="X637" s="779">
        <f>IFERROR(SUM(X628:X635),"0")</f>
        <v>50</v>
      </c>
      <c r="Y637" s="779">
        <f>IFERROR(SUM(Y628:Y635),"0")</f>
        <v>54.6</v>
      </c>
      <c r="Z637" s="37"/>
      <c r="AA637" s="780"/>
      <c r="AB637" s="780"/>
      <c r="AC637" s="780"/>
    </row>
    <row r="638" spans="1:68" ht="14.25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0"/>
      <c r="AB638" s="770"/>
      <c r="AC638" s="770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0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50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02"/>
      <c r="P643" s="798" t="s">
        <v>71</v>
      </c>
      <c r="Q643" s="799"/>
      <c r="R643" s="799"/>
      <c r="S643" s="799"/>
      <c r="T643" s="799"/>
      <c r="U643" s="799"/>
      <c r="V643" s="800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02"/>
      <c r="P644" s="798" t="s">
        <v>71</v>
      </c>
      <c r="Q644" s="799"/>
      <c r="R644" s="799"/>
      <c r="S644" s="799"/>
      <c r="T644" s="799"/>
      <c r="U644" s="799"/>
      <c r="V644" s="800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797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0"/>
      <c r="AB646" s="770"/>
      <c r="AC646" s="770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02"/>
      <c r="P649" s="798" t="s">
        <v>71</v>
      </c>
      <c r="Q649" s="799"/>
      <c r="R649" s="799"/>
      <c r="S649" s="799"/>
      <c r="T649" s="799"/>
      <c r="U649" s="799"/>
      <c r="V649" s="800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02"/>
      <c r="P650" s="798" t="s">
        <v>71</v>
      </c>
      <c r="Q650" s="799"/>
      <c r="R650" s="799"/>
      <c r="S650" s="799"/>
      <c r="T650" s="799"/>
      <c r="U650" s="799"/>
      <c r="V650" s="800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0"/>
      <c r="AB651" s="770"/>
      <c r="AC651" s="770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3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02"/>
      <c r="P653" s="798" t="s">
        <v>71</v>
      </c>
      <c r="Q653" s="799"/>
      <c r="R653" s="799"/>
      <c r="S653" s="799"/>
      <c r="T653" s="799"/>
      <c r="U653" s="799"/>
      <c r="V653" s="800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02"/>
      <c r="P654" s="798" t="s">
        <v>71</v>
      </c>
      <c r="Q654" s="799"/>
      <c r="R654" s="799"/>
      <c r="S654" s="799"/>
      <c r="T654" s="799"/>
      <c r="U654" s="799"/>
      <c r="V654" s="800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0"/>
      <c r="AB655" s="770"/>
      <c r="AC655" s="770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7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02"/>
      <c r="P657" s="798" t="s">
        <v>71</v>
      </c>
      <c r="Q657" s="799"/>
      <c r="R657" s="799"/>
      <c r="S657" s="799"/>
      <c r="T657" s="799"/>
      <c r="U657" s="799"/>
      <c r="V657" s="800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02"/>
      <c r="P658" s="798" t="s">
        <v>71</v>
      </c>
      <c r="Q658" s="799"/>
      <c r="R658" s="799"/>
      <c r="S658" s="799"/>
      <c r="T658" s="799"/>
      <c r="U658" s="799"/>
      <c r="V658" s="800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0"/>
      <c r="AB659" s="770"/>
      <c r="AC659" s="770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02"/>
      <c r="P661" s="798" t="s">
        <v>71</v>
      </c>
      <c r="Q661" s="799"/>
      <c r="R661" s="799"/>
      <c r="S661" s="799"/>
      <c r="T661" s="799"/>
      <c r="U661" s="799"/>
      <c r="V661" s="800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02"/>
      <c r="P662" s="798" t="s">
        <v>71</v>
      </c>
      <c r="Q662" s="799"/>
      <c r="R662" s="799"/>
      <c r="S662" s="799"/>
      <c r="T662" s="799"/>
      <c r="U662" s="799"/>
      <c r="V662" s="800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4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75"/>
      <c r="P663" s="951" t="s">
        <v>1051</v>
      </c>
      <c r="Q663" s="936"/>
      <c r="R663" s="936"/>
      <c r="S663" s="936"/>
      <c r="T663" s="936"/>
      <c r="U663" s="936"/>
      <c r="V663" s="937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4455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4542.9600000000009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75"/>
      <c r="P664" s="951" t="s">
        <v>1052</v>
      </c>
      <c r="Q664" s="936"/>
      <c r="R664" s="936"/>
      <c r="S664" s="936"/>
      <c r="T664" s="936"/>
      <c r="U664" s="936"/>
      <c r="V664" s="937"/>
      <c r="W664" s="37" t="s">
        <v>69</v>
      </c>
      <c r="X664" s="779">
        <f>IFERROR(SUM(BM22:BM660),"0")</f>
        <v>4698.6412494912493</v>
      </c>
      <c r="Y664" s="779">
        <f>IFERROR(SUM(BN22:BN660),"0")</f>
        <v>4791.2759999999989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75"/>
      <c r="P665" s="951" t="s">
        <v>1053</v>
      </c>
      <c r="Q665" s="936"/>
      <c r="R665" s="936"/>
      <c r="S665" s="936"/>
      <c r="T665" s="936"/>
      <c r="U665" s="936"/>
      <c r="V665" s="937"/>
      <c r="W665" s="37" t="s">
        <v>1054</v>
      </c>
      <c r="X665" s="38">
        <f>ROUNDUP(SUM(BO22:BO660),0)</f>
        <v>9</v>
      </c>
      <c r="Y665" s="38">
        <f>ROUNDUP(SUM(BP22:BP660),0)</f>
        <v>9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75"/>
      <c r="P666" s="951" t="s">
        <v>1055</v>
      </c>
      <c r="Q666" s="936"/>
      <c r="R666" s="936"/>
      <c r="S666" s="936"/>
      <c r="T666" s="936"/>
      <c r="U666" s="936"/>
      <c r="V666" s="937"/>
      <c r="W666" s="37" t="s">
        <v>69</v>
      </c>
      <c r="X666" s="779">
        <f>GrossWeightTotal+PalletQtyTotal*25</f>
        <v>4923.6412494912493</v>
      </c>
      <c r="Y666" s="779">
        <f>GrossWeightTotalR+PalletQtyTotalR*25</f>
        <v>5016.2759999999989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75"/>
      <c r="P667" s="951" t="s">
        <v>1056</v>
      </c>
      <c r="Q667" s="936"/>
      <c r="R667" s="936"/>
      <c r="S667" s="936"/>
      <c r="T667" s="936"/>
      <c r="U667" s="936"/>
      <c r="V667" s="937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545.70173653506981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556</v>
      </c>
      <c r="Z667" s="37"/>
      <c r="AA667" s="780"/>
      <c r="AB667" s="780"/>
      <c r="AC667" s="780"/>
    </row>
    <row r="668" spans="1:68" ht="14.25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75"/>
      <c r="P668" s="951" t="s">
        <v>1057</v>
      </c>
      <c r="Q668" s="936"/>
      <c r="R668" s="936"/>
      <c r="S668" s="936"/>
      <c r="T668" s="936"/>
      <c r="U668" s="936"/>
      <c r="V668" s="937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9.6300299999999996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69" t="s">
        <v>63</v>
      </c>
      <c r="C670" s="818" t="s">
        <v>122</v>
      </c>
      <c r="D670" s="884"/>
      <c r="E670" s="884"/>
      <c r="F670" s="884"/>
      <c r="G670" s="884"/>
      <c r="H670" s="885"/>
      <c r="I670" s="818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8" t="s">
        <v>667</v>
      </c>
      <c r="X670" s="885"/>
      <c r="Y670" s="818" t="s">
        <v>768</v>
      </c>
      <c r="Z670" s="884"/>
      <c r="AA670" s="884"/>
      <c r="AB670" s="885"/>
      <c r="AC670" s="769" t="s">
        <v>862</v>
      </c>
      <c r="AD670" s="818" t="s">
        <v>930</v>
      </c>
      <c r="AE670" s="885"/>
      <c r="AF670" s="771"/>
    </row>
    <row r="671" spans="1:68" ht="14.25" customHeight="1" thickTop="1" x14ac:dyDescent="0.2">
      <c r="A671" s="1107" t="s">
        <v>1060</v>
      </c>
      <c r="B671" s="818" t="s">
        <v>63</v>
      </c>
      <c r="C671" s="818" t="s">
        <v>123</v>
      </c>
      <c r="D671" s="818" t="s">
        <v>149</v>
      </c>
      <c r="E671" s="818" t="s">
        <v>230</v>
      </c>
      <c r="F671" s="818" t="s">
        <v>254</v>
      </c>
      <c r="G671" s="818" t="s">
        <v>300</v>
      </c>
      <c r="H671" s="818" t="s">
        <v>122</v>
      </c>
      <c r="I671" s="818" t="s">
        <v>337</v>
      </c>
      <c r="J671" s="818" t="s">
        <v>361</v>
      </c>
      <c r="K671" s="818" t="s">
        <v>436</v>
      </c>
      <c r="L671" s="818" t="s">
        <v>457</v>
      </c>
      <c r="M671" s="818" t="s">
        <v>481</v>
      </c>
      <c r="N671" s="771"/>
      <c r="O671" s="818" t="s">
        <v>508</v>
      </c>
      <c r="P671" s="818" t="s">
        <v>511</v>
      </c>
      <c r="Q671" s="818" t="s">
        <v>520</v>
      </c>
      <c r="R671" s="818" t="s">
        <v>536</v>
      </c>
      <c r="S671" s="818" t="s">
        <v>546</v>
      </c>
      <c r="T671" s="818" t="s">
        <v>559</v>
      </c>
      <c r="U671" s="818" t="s">
        <v>570</v>
      </c>
      <c r="V671" s="818" t="s">
        <v>654</v>
      </c>
      <c r="W671" s="818" t="s">
        <v>668</v>
      </c>
      <c r="X671" s="818" t="s">
        <v>720</v>
      </c>
      <c r="Y671" s="818" t="s">
        <v>769</v>
      </c>
      <c r="Z671" s="818" t="s">
        <v>824</v>
      </c>
      <c r="AA671" s="818" t="s">
        <v>846</v>
      </c>
      <c r="AB671" s="818" t="s">
        <v>858</v>
      </c>
      <c r="AC671" s="818" t="s">
        <v>862</v>
      </c>
      <c r="AD671" s="818" t="s">
        <v>930</v>
      </c>
      <c r="AE671" s="818" t="s">
        <v>1030</v>
      </c>
      <c r="AF671" s="771"/>
    </row>
    <row r="672" spans="1:68" ht="13.5" customHeight="1" thickBot="1" x14ac:dyDescent="0.25">
      <c r="A672" s="1108"/>
      <c r="B672" s="819"/>
      <c r="C672" s="819"/>
      <c r="D672" s="819"/>
      <c r="E672" s="819"/>
      <c r="F672" s="819"/>
      <c r="G672" s="819"/>
      <c r="H672" s="819"/>
      <c r="I672" s="819"/>
      <c r="J672" s="819"/>
      <c r="K672" s="819"/>
      <c r="L672" s="819"/>
      <c r="M672" s="819"/>
      <c r="N672" s="771"/>
      <c r="O672" s="819"/>
      <c r="P672" s="819"/>
      <c r="Q672" s="819"/>
      <c r="R672" s="819"/>
      <c r="S672" s="819"/>
      <c r="T672" s="819"/>
      <c r="U672" s="819"/>
      <c r="V672" s="819"/>
      <c r="W672" s="819"/>
      <c r="X672" s="819"/>
      <c r="Y672" s="819"/>
      <c r="Z672" s="819"/>
      <c r="AA672" s="819"/>
      <c r="AB672" s="819"/>
      <c r="AC672" s="819"/>
      <c r="AD672" s="819"/>
      <c r="AE672" s="819"/>
      <c r="AF672" s="771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108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108</v>
      </c>
      <c r="E673" s="46">
        <f>IFERROR(Y110*1,"0")+IFERROR(Y111*1,"0")+IFERROR(Y112*1,"0")+IFERROR(Y116*1,"0")+IFERROR(Y117*1,"0")+IFERROR(Y118*1,"0")+IFERROR(Y119*1,"0")+IFERROR(Y120*1,"0")+IFERROR(Y121*1,"0")</f>
        <v>218.40000000000003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42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0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1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1185.5999999999999</v>
      </c>
      <c r="V673" s="46">
        <f>IFERROR(Y407*1,"0")+IFERROR(Y411*1,"0")+IFERROR(Y412*1,"0")+IFERROR(Y413*1,"0")</f>
        <v>145.79999999999998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1365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304.2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58.800000000000004</v>
      </c>
      <c r="Z673" s="46">
        <f>IFERROR(Y521*1,"0")+IFERROR(Y525*1,"0")+IFERROR(Y526*1,"0")+IFERROR(Y527*1,"0")+IFERROR(Y528*1,"0")+IFERROR(Y529*1,"0")+IFERROR(Y533*1,"0")+IFERROR(Y537*1,"0")</f>
        <v>21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776.1600000000002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210</v>
      </c>
      <c r="AE673" s="46">
        <f>IFERROR(Y647*1,"0")+IFERROR(Y648*1,"0")+IFERROR(Y652*1,"0")+IFERROR(Y656*1,"0")+IFERROR(Y660*1,"0")</f>
        <v>0</v>
      </c>
      <c r="AF673" s="77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642:E642"/>
    <mergeCell ref="P71:T71"/>
    <mergeCell ref="D542:E542"/>
    <mergeCell ref="P313:T313"/>
    <mergeCell ref="X17:X18"/>
    <mergeCell ref="A188:O189"/>
    <mergeCell ref="P202:T202"/>
    <mergeCell ref="D421:E421"/>
    <mergeCell ref="P373:T373"/>
    <mergeCell ref="D110:E110"/>
    <mergeCell ref="P365:T365"/>
    <mergeCell ref="P216:V216"/>
    <mergeCell ref="Y17:Y18"/>
    <mergeCell ref="D331:E331"/>
    <mergeCell ref="P447:T447"/>
    <mergeCell ref="A8:C8"/>
    <mergeCell ref="P608:V608"/>
    <mergeCell ref="P360:T360"/>
    <mergeCell ref="D32:E32"/>
    <mergeCell ref="D97:E97"/>
    <mergeCell ref="P138:V138"/>
    <mergeCell ref="P76:V76"/>
    <mergeCell ref="P151:T151"/>
    <mergeCell ref="D268:E268"/>
    <mergeCell ref="D395:E395"/>
    <mergeCell ref="D566:E566"/>
    <mergeCell ref="A10:C10"/>
    <mergeCell ref="P126:T126"/>
    <mergeCell ref="A484:Z484"/>
    <mergeCell ref="A21:Z21"/>
    <mergeCell ref="A192:Z192"/>
    <mergeCell ref="P505:T505"/>
    <mergeCell ref="A355:O356"/>
    <mergeCell ref="D121:E121"/>
    <mergeCell ref="P356:V356"/>
    <mergeCell ref="P363:T363"/>
    <mergeCell ref="D17:E18"/>
    <mergeCell ref="D173:E173"/>
    <mergeCell ref="D515:E515"/>
    <mergeCell ref="D471:E471"/>
    <mergeCell ref="AC671:AC672"/>
    <mergeCell ref="D407:E407"/>
    <mergeCell ref="D578:E578"/>
    <mergeCell ref="A643:O644"/>
    <mergeCell ref="Q6:R6"/>
    <mergeCell ref="P200:T200"/>
    <mergeCell ref="P134:T134"/>
    <mergeCell ref="P513:V513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D271:E271"/>
    <mergeCell ref="V12:W12"/>
    <mergeCell ref="Q671:Q672"/>
    <mergeCell ref="S671:S672"/>
    <mergeCell ref="D458:E458"/>
    <mergeCell ref="D433:E433"/>
    <mergeCell ref="P122:V122"/>
    <mergeCell ref="A593:Z593"/>
    <mergeCell ref="P43:V43"/>
    <mergeCell ref="D237:E237"/>
    <mergeCell ref="P85:T85"/>
    <mergeCell ref="P383:T383"/>
    <mergeCell ref="D571:E571"/>
    <mergeCell ref="P60:T60"/>
    <mergeCell ref="D291:E291"/>
    <mergeCell ref="D614:E614"/>
    <mergeCell ref="N17:N18"/>
    <mergeCell ref="P72:T72"/>
    <mergeCell ref="Q5:R5"/>
    <mergeCell ref="F17:F18"/>
    <mergeCell ref="D120:E120"/>
    <mergeCell ref="P199:T199"/>
    <mergeCell ref="P497:T497"/>
    <mergeCell ref="D577:E577"/>
    <mergeCell ref="D478:E478"/>
    <mergeCell ref="D163:E163"/>
    <mergeCell ref="P291:T291"/>
    <mergeCell ref="D234:E234"/>
    <mergeCell ref="P288:T288"/>
    <mergeCell ref="D576:E576"/>
    <mergeCell ref="A408:O409"/>
    <mergeCell ref="P589:T589"/>
    <mergeCell ref="D641:E641"/>
    <mergeCell ref="P136:T136"/>
    <mergeCell ref="P70:T70"/>
    <mergeCell ref="P305:V305"/>
    <mergeCell ref="P434:T434"/>
    <mergeCell ref="D244:E244"/>
    <mergeCell ref="P499:T499"/>
    <mergeCell ref="P397:V397"/>
    <mergeCell ref="D239:E239"/>
    <mergeCell ref="D95:E95"/>
    <mergeCell ref="D266:E266"/>
    <mergeCell ref="D537:E537"/>
    <mergeCell ref="U17:V17"/>
    <mergeCell ref="D623:E623"/>
    <mergeCell ref="D550:E550"/>
    <mergeCell ref="P642:T642"/>
    <mergeCell ref="A554:Z554"/>
    <mergeCell ref="P421:T421"/>
    <mergeCell ref="P110:T110"/>
    <mergeCell ref="A348:Z348"/>
    <mergeCell ref="A541:Z541"/>
    <mergeCell ref="P579:T579"/>
    <mergeCell ref="A646:Z646"/>
    <mergeCell ref="H671:H672"/>
    <mergeCell ref="J671:J672"/>
    <mergeCell ref="D247:E247"/>
    <mergeCell ref="P351:V351"/>
    <mergeCell ref="A176:Z176"/>
    <mergeCell ref="P658:V658"/>
    <mergeCell ref="A64:Z64"/>
    <mergeCell ref="A191:Z191"/>
    <mergeCell ref="P439:T439"/>
    <mergeCell ref="A555:Z555"/>
    <mergeCell ref="P433:T433"/>
    <mergeCell ref="D105:E105"/>
    <mergeCell ref="A549:Z549"/>
    <mergeCell ref="A536:Z536"/>
    <mergeCell ref="D468:E468"/>
    <mergeCell ref="D639:E639"/>
    <mergeCell ref="P132:V132"/>
    <mergeCell ref="P653:V653"/>
    <mergeCell ref="A655:Z655"/>
    <mergeCell ref="P671:P672"/>
    <mergeCell ref="P661:V661"/>
    <mergeCell ref="F671:F672"/>
    <mergeCell ref="AD17:AF18"/>
    <mergeCell ref="A608:O609"/>
    <mergeCell ref="D570:E570"/>
    <mergeCell ref="P403:V403"/>
    <mergeCell ref="A399:Z399"/>
    <mergeCell ref="P574:V574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P67:T67"/>
    <mergeCell ref="D455:E455"/>
    <mergeCell ref="P186:T186"/>
    <mergeCell ref="P601:T601"/>
    <mergeCell ref="P253:T253"/>
    <mergeCell ref="D221:E221"/>
    <mergeCell ref="V11:W11"/>
    <mergeCell ref="A294:Z294"/>
    <mergeCell ref="D457:E457"/>
    <mergeCell ref="D628:E628"/>
    <mergeCell ref="P367:T367"/>
    <mergeCell ref="P603:T603"/>
    <mergeCell ref="A205:O206"/>
    <mergeCell ref="P146:T146"/>
    <mergeCell ref="D152:E152"/>
    <mergeCell ref="D223:E223"/>
    <mergeCell ref="D394:E394"/>
    <mergeCell ref="P578:T578"/>
    <mergeCell ref="AD671:AD672"/>
    <mergeCell ref="A483:Z483"/>
    <mergeCell ref="D33:E33"/>
    <mergeCell ref="P414:V414"/>
    <mergeCell ref="D226:E226"/>
    <mergeCell ref="P352:V352"/>
    <mergeCell ref="P354:T354"/>
    <mergeCell ref="P523:V523"/>
    <mergeCell ref="P585:V585"/>
    <mergeCell ref="D579:E579"/>
    <mergeCell ref="P652:T652"/>
    <mergeCell ref="P2:W3"/>
    <mergeCell ref="D560:E560"/>
    <mergeCell ref="D589:E589"/>
    <mergeCell ref="A57:O58"/>
    <mergeCell ref="P127:T127"/>
    <mergeCell ref="P198:T198"/>
    <mergeCell ref="P54:T54"/>
    <mergeCell ref="D35:E35"/>
    <mergeCell ref="P412:T412"/>
    <mergeCell ref="P583:T583"/>
    <mergeCell ref="D526:E526"/>
    <mergeCell ref="D10:E10"/>
    <mergeCell ref="A23:O24"/>
    <mergeCell ref="F10:G10"/>
    <mergeCell ref="P135:T135"/>
    <mergeCell ref="D34:E34"/>
    <mergeCell ref="P362:T362"/>
    <mergeCell ref="D562:E562"/>
    <mergeCell ref="D544:E544"/>
    <mergeCell ref="D99:E99"/>
    <mergeCell ref="D270:E270"/>
    <mergeCell ref="I671:I672"/>
    <mergeCell ref="P577:T577"/>
    <mergeCell ref="D620:E620"/>
    <mergeCell ref="K671:K672"/>
    <mergeCell ref="D607:E607"/>
    <mergeCell ref="P36:T36"/>
    <mergeCell ref="P478:T478"/>
    <mergeCell ref="P63:V63"/>
    <mergeCell ref="P576:T576"/>
    <mergeCell ref="D215:E215"/>
    <mergeCell ref="D557:E557"/>
    <mergeCell ref="P194:V194"/>
    <mergeCell ref="P250:V250"/>
    <mergeCell ref="P572:T572"/>
    <mergeCell ref="P641:T641"/>
    <mergeCell ref="A317:Z317"/>
    <mergeCell ref="P650:V650"/>
    <mergeCell ref="P131:V131"/>
    <mergeCell ref="P174:V174"/>
    <mergeCell ref="P481:V481"/>
    <mergeCell ref="P588:T588"/>
    <mergeCell ref="P189:V189"/>
    <mergeCell ref="D177:E177"/>
    <mergeCell ref="P349:T349"/>
    <mergeCell ref="P420:T420"/>
    <mergeCell ref="P205:V205"/>
    <mergeCell ref="P376:V376"/>
    <mergeCell ref="D528:E528"/>
    <mergeCell ref="A615:O616"/>
    <mergeCell ref="P128:T128"/>
    <mergeCell ref="P643:V643"/>
    <mergeCell ref="D310:E310"/>
    <mergeCell ref="P560:T560"/>
    <mergeCell ref="P247:T247"/>
    <mergeCell ref="P41:T41"/>
    <mergeCell ref="I670:V670"/>
    <mergeCell ref="D22:E22"/>
    <mergeCell ref="A599:Z599"/>
    <mergeCell ref="A62:O63"/>
    <mergeCell ref="P470:T470"/>
    <mergeCell ref="D447:E447"/>
    <mergeCell ref="D618:E618"/>
    <mergeCell ref="P301:T301"/>
    <mergeCell ref="A520:Z520"/>
    <mergeCell ref="P178:T178"/>
    <mergeCell ref="D605:E605"/>
    <mergeCell ref="P34:T34"/>
    <mergeCell ref="P105:T105"/>
    <mergeCell ref="D86:E86"/>
    <mergeCell ref="P214:T214"/>
    <mergeCell ref="D257:E257"/>
    <mergeCell ref="P270:T270"/>
    <mergeCell ref="P463:T463"/>
    <mergeCell ref="D151:E151"/>
    <mergeCell ref="P639:T639"/>
    <mergeCell ref="P364:T364"/>
    <mergeCell ref="D503:E503"/>
    <mergeCell ref="C670:H670"/>
    <mergeCell ref="D521:E521"/>
    <mergeCell ref="P121:T121"/>
    <mergeCell ref="P181:T181"/>
    <mergeCell ref="D29:E29"/>
    <mergeCell ref="P592:V592"/>
    <mergeCell ref="A657:O658"/>
    <mergeCell ref="AE671:AE672"/>
    <mergeCell ref="P242:V242"/>
    <mergeCell ref="D80:E80"/>
    <mergeCell ref="A207:Z207"/>
    <mergeCell ref="P42:V42"/>
    <mergeCell ref="A467:Z467"/>
    <mergeCell ref="D288:E288"/>
    <mergeCell ref="P148:V148"/>
    <mergeCell ref="P123:V123"/>
    <mergeCell ref="D459:E459"/>
    <mergeCell ref="P130:T130"/>
    <mergeCell ref="D136:E136"/>
    <mergeCell ref="A532:Z532"/>
    <mergeCell ref="D434:E434"/>
    <mergeCell ref="A241:O242"/>
    <mergeCell ref="P111:T111"/>
    <mergeCell ref="P282:T282"/>
    <mergeCell ref="D225:E225"/>
    <mergeCell ref="P580:T580"/>
    <mergeCell ref="P556:T556"/>
    <mergeCell ref="P61:T61"/>
    <mergeCell ref="D200:E200"/>
    <mergeCell ref="P359:T359"/>
    <mergeCell ref="A444:Z444"/>
    <mergeCell ref="P490:T490"/>
    <mergeCell ref="P582:T582"/>
    <mergeCell ref="A397:O398"/>
    <mergeCell ref="P262:V262"/>
    <mergeCell ref="D525:E525"/>
    <mergeCell ref="D202:E202"/>
    <mergeCell ref="D373:E373"/>
    <mergeCell ref="P557:T557"/>
    <mergeCell ref="H5:M5"/>
    <mergeCell ref="A551:O552"/>
    <mergeCell ref="P98:T98"/>
    <mergeCell ref="P522:V522"/>
    <mergeCell ref="D146:E146"/>
    <mergeCell ref="P225:T225"/>
    <mergeCell ref="P396:T396"/>
    <mergeCell ref="D6:M6"/>
    <mergeCell ref="A75:O76"/>
    <mergeCell ref="D439:E439"/>
    <mergeCell ref="A306:Z306"/>
    <mergeCell ref="D510:E510"/>
    <mergeCell ref="P630:T630"/>
    <mergeCell ref="D602:E602"/>
    <mergeCell ref="A292:O293"/>
    <mergeCell ref="P162:T162"/>
    <mergeCell ref="A671:A672"/>
    <mergeCell ref="D143:E143"/>
    <mergeCell ref="P631:T631"/>
    <mergeCell ref="W670:X670"/>
    <mergeCell ref="D441:E441"/>
    <mergeCell ref="A384:O385"/>
    <mergeCell ref="C671:C672"/>
    <mergeCell ref="P525:T525"/>
    <mergeCell ref="D506:E506"/>
    <mergeCell ref="P177:T177"/>
    <mergeCell ref="D604:E604"/>
    <mergeCell ref="P33:T33"/>
    <mergeCell ref="P226:T226"/>
    <mergeCell ref="P539:V539"/>
    <mergeCell ref="D85:E85"/>
    <mergeCell ref="D256:E256"/>
    <mergeCell ref="V671:V672"/>
    <mergeCell ref="P222:T222"/>
    <mergeCell ref="P22:T22"/>
    <mergeCell ref="P193:T193"/>
    <mergeCell ref="P618:T618"/>
    <mergeCell ref="D428:E428"/>
    <mergeCell ref="P92:V92"/>
    <mergeCell ref="P605:T605"/>
    <mergeCell ref="X671:X67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D367:E367"/>
    <mergeCell ref="P269:T269"/>
    <mergeCell ref="P335:T335"/>
    <mergeCell ref="D383:E383"/>
    <mergeCell ref="P633:T633"/>
    <mergeCell ref="A100:O101"/>
    <mergeCell ref="D222:E222"/>
    <mergeCell ref="P476:V476"/>
    <mergeCell ref="P35:T35"/>
    <mergeCell ref="G17:G18"/>
    <mergeCell ref="P57:V57"/>
    <mergeCell ref="A295:Z295"/>
    <mergeCell ref="A323:O324"/>
    <mergeCell ref="P666:V666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V6:W9"/>
    <mergeCell ref="D128:E128"/>
    <mergeCell ref="D199:E199"/>
    <mergeCell ref="P256:T256"/>
    <mergeCell ref="A106:O107"/>
    <mergeCell ref="D364:E364"/>
    <mergeCell ref="A59:Z59"/>
    <mergeCell ref="D497:E497"/>
    <mergeCell ref="D186:E186"/>
    <mergeCell ref="D413:E413"/>
    <mergeCell ref="P345:T345"/>
    <mergeCell ref="A475:O476"/>
    <mergeCell ref="P526:T526"/>
    <mergeCell ref="A9:C9"/>
    <mergeCell ref="P112:T112"/>
    <mergeCell ref="D500:E500"/>
    <mergeCell ref="A465:O466"/>
    <mergeCell ref="P568:V568"/>
    <mergeCell ref="A113:O114"/>
    <mergeCell ref="D231:E231"/>
    <mergeCell ref="P39:V39"/>
    <mergeCell ref="D529:E529"/>
    <mergeCell ref="P337:V337"/>
    <mergeCell ref="A587:Z587"/>
    <mergeCell ref="P170:V170"/>
    <mergeCell ref="P341:V341"/>
    <mergeCell ref="P664:V664"/>
    <mergeCell ref="A598:Z598"/>
    <mergeCell ref="A651:Z651"/>
    <mergeCell ref="H10:M10"/>
    <mergeCell ref="AA17:AA18"/>
    <mergeCell ref="A377:Z377"/>
    <mergeCell ref="AC17:AC18"/>
    <mergeCell ref="P107:V107"/>
    <mergeCell ref="P485:T485"/>
    <mergeCell ref="P101:V101"/>
    <mergeCell ref="P552:V552"/>
    <mergeCell ref="D89:E89"/>
    <mergeCell ref="D393:E393"/>
    <mergeCell ref="P472:T472"/>
    <mergeCell ref="P508:V508"/>
    <mergeCell ref="A336:O337"/>
    <mergeCell ref="D594:E594"/>
    <mergeCell ref="A156:Z156"/>
    <mergeCell ref="P573:V573"/>
    <mergeCell ref="P648:T648"/>
    <mergeCell ref="A299:Z299"/>
    <mergeCell ref="Q13:R13"/>
    <mergeCell ref="A155:Z155"/>
    <mergeCell ref="A93:Z93"/>
    <mergeCell ref="D318:E318"/>
    <mergeCell ref="P201:T201"/>
    <mergeCell ref="D389:E389"/>
    <mergeCell ref="P637:V637"/>
    <mergeCell ref="P47:V47"/>
    <mergeCell ref="H17:H18"/>
    <mergeCell ref="P531:V531"/>
    <mergeCell ref="P90:T90"/>
    <mergeCell ref="D204:E204"/>
    <mergeCell ref="P388:T388"/>
    <mergeCell ref="P503:T503"/>
    <mergeCell ref="D198:E198"/>
    <mergeCell ref="P459:T459"/>
    <mergeCell ref="D269:E269"/>
    <mergeCell ref="D440:E440"/>
    <mergeCell ref="D296:E296"/>
    <mergeCell ref="P559:T559"/>
    <mergeCell ref="P275:V275"/>
    <mergeCell ref="A252:Z252"/>
    <mergeCell ref="D427:E427"/>
    <mergeCell ref="D489:E489"/>
    <mergeCell ref="P27:T27"/>
    <mergeCell ref="P241:V241"/>
    <mergeCell ref="D504:E504"/>
    <mergeCell ref="A507:O508"/>
    <mergeCell ref="D181:E181"/>
    <mergeCell ref="P404:V404"/>
    <mergeCell ref="D273:E273"/>
    <mergeCell ref="P500:T500"/>
    <mergeCell ref="M17:M18"/>
    <mergeCell ref="O17:O18"/>
    <mergeCell ref="D265:E265"/>
    <mergeCell ref="P515:T515"/>
    <mergeCell ref="P195:V195"/>
    <mergeCell ref="A20:Z20"/>
    <mergeCell ref="A125:Z125"/>
    <mergeCell ref="A194:O195"/>
    <mergeCell ref="P604:T604"/>
    <mergeCell ref="P626:V626"/>
    <mergeCell ref="A280:Z280"/>
    <mergeCell ref="A451:Z451"/>
    <mergeCell ref="D647:E647"/>
    <mergeCell ref="P249:V249"/>
    <mergeCell ref="A131:O132"/>
    <mergeCell ref="A573:O574"/>
    <mergeCell ref="A432:Z432"/>
    <mergeCell ref="B671:B672"/>
    <mergeCell ref="A40:Z40"/>
    <mergeCell ref="P393:T393"/>
    <mergeCell ref="P564:T564"/>
    <mergeCell ref="D203:E203"/>
    <mergeCell ref="A338:Z338"/>
    <mergeCell ref="D374:E374"/>
    <mergeCell ref="A509:Z509"/>
    <mergeCell ref="P629:T629"/>
    <mergeCell ref="P165:V165"/>
    <mergeCell ref="P232:T232"/>
    <mergeCell ref="D267:E267"/>
    <mergeCell ref="P395:T395"/>
    <mergeCell ref="D438:E438"/>
    <mergeCell ref="P566:T566"/>
    <mergeCell ref="D425:E425"/>
    <mergeCell ref="D359:E359"/>
    <mergeCell ref="D601:E601"/>
    <mergeCell ref="P96:T96"/>
    <mergeCell ref="P561:T561"/>
    <mergeCell ref="U671:U672"/>
    <mergeCell ref="P632:T632"/>
    <mergeCell ref="W671:W672"/>
    <mergeCell ref="P665:V665"/>
    <mergeCell ref="A153:O154"/>
    <mergeCell ref="A133:Z133"/>
    <mergeCell ref="A517:O518"/>
    <mergeCell ref="P204:T204"/>
    <mergeCell ref="P179:T179"/>
    <mergeCell ref="A264:Z264"/>
    <mergeCell ref="P446:T446"/>
    <mergeCell ref="J9:M9"/>
    <mergeCell ref="D112:E112"/>
    <mergeCell ref="D283:E283"/>
    <mergeCell ref="A418:Z418"/>
    <mergeCell ref="P440:T440"/>
    <mergeCell ref="D581:E581"/>
    <mergeCell ref="P611:T611"/>
    <mergeCell ref="D652:E652"/>
    <mergeCell ref="P141:T141"/>
    <mergeCell ref="D56:E56"/>
    <mergeCell ref="D193:E193"/>
    <mergeCell ref="D127:E127"/>
    <mergeCell ref="P233:T233"/>
    <mergeCell ref="P37:T37"/>
    <mergeCell ref="D491:E491"/>
    <mergeCell ref="P504:T504"/>
    <mergeCell ref="D285:E285"/>
    <mergeCell ref="P602:T602"/>
    <mergeCell ref="P619:T619"/>
    <mergeCell ref="D412:E412"/>
    <mergeCell ref="D583:E583"/>
    <mergeCell ref="P391:V391"/>
    <mergeCell ref="A596:O597"/>
    <mergeCell ref="A390:O391"/>
    <mergeCell ref="P26:T26"/>
    <mergeCell ref="P461:V461"/>
    <mergeCell ref="D463:E463"/>
    <mergeCell ref="P622:T622"/>
    <mergeCell ref="P511:T511"/>
    <mergeCell ref="A435:O436"/>
    <mergeCell ref="P507:V507"/>
    <mergeCell ref="P534:V534"/>
    <mergeCell ref="P227:V227"/>
    <mergeCell ref="D36:E36"/>
    <mergeCell ref="P58:V58"/>
    <mergeCell ref="A13:M13"/>
    <mergeCell ref="A325:Z325"/>
    <mergeCell ref="P380:T380"/>
    <mergeCell ref="A417:Z417"/>
    <mergeCell ref="A659:Z659"/>
    <mergeCell ref="A548:Z548"/>
    <mergeCell ref="P315:V315"/>
    <mergeCell ref="D61:E61"/>
    <mergeCell ref="A196:Z196"/>
    <mergeCell ref="D254:E254"/>
    <mergeCell ref="A15:M15"/>
    <mergeCell ref="P238:T238"/>
    <mergeCell ref="P635:T635"/>
    <mergeCell ref="D490:E490"/>
    <mergeCell ref="A530:O531"/>
    <mergeCell ref="D648:E648"/>
    <mergeCell ref="P518:V518"/>
    <mergeCell ref="P143:T143"/>
    <mergeCell ref="P248:T248"/>
    <mergeCell ref="A514:Z514"/>
    <mergeCell ref="D362:E362"/>
    <mergeCell ref="P623:T623"/>
    <mergeCell ref="D422:E422"/>
    <mergeCell ref="P489:T489"/>
    <mergeCell ref="D74:E74"/>
    <mergeCell ref="P87:T87"/>
    <mergeCell ref="D130:E130"/>
    <mergeCell ref="D68:E68"/>
    <mergeCell ref="D201:E201"/>
    <mergeCell ref="D335:E335"/>
    <mergeCell ref="D372:E372"/>
    <mergeCell ref="P245:T245"/>
    <mergeCell ref="A375:O376"/>
    <mergeCell ref="P449:V449"/>
    <mergeCell ref="P516:T516"/>
    <mergeCell ref="P543:T543"/>
    <mergeCell ref="P614:T614"/>
    <mergeCell ref="D633:E633"/>
    <mergeCell ref="D424:E424"/>
    <mergeCell ref="P224:T224"/>
    <mergeCell ref="P491:T491"/>
    <mergeCell ref="D286:E286"/>
    <mergeCell ref="P322:T322"/>
    <mergeCell ref="A341:O342"/>
    <mergeCell ref="P89:T89"/>
    <mergeCell ref="P260:T260"/>
    <mergeCell ref="P558:T558"/>
    <mergeCell ref="P309:T309"/>
    <mergeCell ref="P545:T545"/>
    <mergeCell ref="D178:E178"/>
    <mergeCell ref="P88:T88"/>
    <mergeCell ref="P441:T441"/>
    <mergeCell ref="P612:T612"/>
    <mergeCell ref="T5:U5"/>
    <mergeCell ref="D119:E119"/>
    <mergeCell ref="V5:W5"/>
    <mergeCell ref="P203:T203"/>
    <mergeCell ref="A48:Z48"/>
    <mergeCell ref="D246:E246"/>
    <mergeCell ref="P374:T374"/>
    <mergeCell ref="P496:T496"/>
    <mergeCell ref="D111:E111"/>
    <mergeCell ref="D233:E233"/>
    <mergeCell ref="P212:V212"/>
    <mergeCell ref="D282:E282"/>
    <mergeCell ref="P361:T361"/>
    <mergeCell ref="D469:E469"/>
    <mergeCell ref="Q8:R8"/>
    <mergeCell ref="P69:T69"/>
    <mergeCell ref="A477:Z477"/>
    <mergeCell ref="P311:T311"/>
    <mergeCell ref="P267:T267"/>
    <mergeCell ref="P438:T438"/>
    <mergeCell ref="D248:E248"/>
    <mergeCell ref="D219:E219"/>
    <mergeCell ref="D104:E104"/>
    <mergeCell ref="D419:E419"/>
    <mergeCell ref="P83:V83"/>
    <mergeCell ref="P425:T425"/>
    <mergeCell ref="A82:O83"/>
    <mergeCell ref="T6:U9"/>
    <mergeCell ref="D340:E340"/>
    <mergeCell ref="P319:V319"/>
    <mergeCell ref="Q10:R10"/>
    <mergeCell ref="P368:V368"/>
    <mergeCell ref="A12:M12"/>
    <mergeCell ref="A109:Z109"/>
    <mergeCell ref="P355:V355"/>
    <mergeCell ref="P501:T501"/>
    <mergeCell ref="P293:V293"/>
    <mergeCell ref="P597:V597"/>
    <mergeCell ref="P657:V657"/>
    <mergeCell ref="A482:Z482"/>
    <mergeCell ref="A416:Z416"/>
    <mergeCell ref="P74:T74"/>
    <mergeCell ref="A19:Z19"/>
    <mergeCell ref="A190:Z190"/>
    <mergeCell ref="P372:T372"/>
    <mergeCell ref="P292:V292"/>
    <mergeCell ref="P310:T310"/>
    <mergeCell ref="P436:V436"/>
    <mergeCell ref="A14:M14"/>
    <mergeCell ref="P163:T163"/>
    <mergeCell ref="A353:Z353"/>
    <mergeCell ref="D345:E345"/>
    <mergeCell ref="P424:T424"/>
    <mergeCell ref="P595:T595"/>
    <mergeCell ref="D580:E580"/>
    <mergeCell ref="D533:E533"/>
    <mergeCell ref="P512:V512"/>
    <mergeCell ref="D582:E582"/>
    <mergeCell ref="D185:E185"/>
    <mergeCell ref="P590:T590"/>
    <mergeCell ref="D41:E41"/>
    <mergeCell ref="P296:T296"/>
    <mergeCell ref="A486:O487"/>
    <mergeCell ref="D277:E277"/>
    <mergeCell ref="P544:T544"/>
    <mergeCell ref="P427:T427"/>
    <mergeCell ref="D612:E612"/>
    <mergeCell ref="P283:T283"/>
    <mergeCell ref="A625:O626"/>
    <mergeCell ref="P277:T277"/>
    <mergeCell ref="P581:T581"/>
    <mergeCell ref="D220:E220"/>
    <mergeCell ref="A251:Z251"/>
    <mergeCell ref="A636:O637"/>
    <mergeCell ref="P297:V297"/>
    <mergeCell ref="P435:V435"/>
    <mergeCell ref="A553:Z553"/>
    <mergeCell ref="D157:E157"/>
    <mergeCell ref="P285:T285"/>
    <mergeCell ref="M671:M672"/>
    <mergeCell ref="O671:O672"/>
    <mergeCell ref="P228:V228"/>
    <mergeCell ref="A208:Z208"/>
    <mergeCell ref="P625:V625"/>
    <mergeCell ref="A649:O650"/>
    <mergeCell ref="D371:E371"/>
    <mergeCell ref="D564:E564"/>
    <mergeCell ref="P668:V668"/>
    <mergeCell ref="D485:E485"/>
    <mergeCell ref="D656:E656"/>
    <mergeCell ref="P320:V320"/>
    <mergeCell ref="P314:V314"/>
    <mergeCell ref="A346:O347"/>
    <mergeCell ref="P385:V385"/>
    <mergeCell ref="P387:T387"/>
    <mergeCell ref="A406:Z406"/>
    <mergeCell ref="A627:Z627"/>
    <mergeCell ref="P596:V596"/>
    <mergeCell ref="A38:O39"/>
    <mergeCell ref="D96:E96"/>
    <mergeCell ref="A540:Z540"/>
    <mergeCell ref="L671:L672"/>
    <mergeCell ref="A638:Z638"/>
    <mergeCell ref="D630:E630"/>
    <mergeCell ref="D52:E52"/>
    <mergeCell ref="D350:E350"/>
    <mergeCell ref="D27:E27"/>
    <mergeCell ref="P408:V408"/>
    <mergeCell ref="A138:O139"/>
    <mergeCell ref="P15:T16"/>
    <mergeCell ref="D396:E396"/>
    <mergeCell ref="D456:E456"/>
    <mergeCell ref="P644:V644"/>
    <mergeCell ref="D116:E116"/>
    <mergeCell ref="A430:O431"/>
    <mergeCell ref="A567:O568"/>
    <mergeCell ref="D632:E632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P185:T185"/>
    <mergeCell ref="P422:T422"/>
    <mergeCell ref="D232:E232"/>
    <mergeCell ref="A263:Z263"/>
    <mergeCell ref="P68:T68"/>
    <mergeCell ref="P239:T239"/>
    <mergeCell ref="P82:V82"/>
    <mergeCell ref="P303:T303"/>
    <mergeCell ref="A122:O123"/>
    <mergeCell ref="P538:V538"/>
    <mergeCell ref="A249:O250"/>
    <mergeCell ref="A357:Z357"/>
    <mergeCell ref="A44:Z44"/>
    <mergeCell ref="P75:V75"/>
    <mergeCell ref="A314:O315"/>
    <mergeCell ref="P342:V342"/>
    <mergeCell ref="P486:V486"/>
    <mergeCell ref="P304:V304"/>
    <mergeCell ref="A329:Z329"/>
    <mergeCell ref="D492:E492"/>
    <mergeCell ref="P149:V149"/>
    <mergeCell ref="D137:E137"/>
    <mergeCell ref="P51:T51"/>
    <mergeCell ref="D51:E51"/>
    <mergeCell ref="P235:T235"/>
    <mergeCell ref="P506:T506"/>
    <mergeCell ref="D349:E349"/>
    <mergeCell ref="P533:T533"/>
    <mergeCell ref="P328:V328"/>
    <mergeCell ref="P384:V384"/>
    <mergeCell ref="D452:E452"/>
    <mergeCell ref="P431:V431"/>
    <mergeCell ref="A5:C5"/>
    <mergeCell ref="P640:T640"/>
    <mergeCell ref="P667:V667"/>
    <mergeCell ref="P654:V654"/>
    <mergeCell ref="P340:T340"/>
    <mergeCell ref="D179:E179"/>
    <mergeCell ref="A108:Z108"/>
    <mergeCell ref="P591:V591"/>
    <mergeCell ref="A410:Z410"/>
    <mergeCell ref="D464:E464"/>
    <mergeCell ref="D635:E635"/>
    <mergeCell ref="D402:E402"/>
    <mergeCell ref="A442:O443"/>
    <mergeCell ref="A17:A18"/>
    <mergeCell ref="K17:K18"/>
    <mergeCell ref="C17:C18"/>
    <mergeCell ref="P371:T371"/>
    <mergeCell ref="P493:T493"/>
    <mergeCell ref="D103:E103"/>
    <mergeCell ref="D37:E37"/>
    <mergeCell ref="D230:E230"/>
    <mergeCell ref="D401:E401"/>
    <mergeCell ref="D168:E168"/>
    <mergeCell ref="D339:E339"/>
    <mergeCell ref="P529:T529"/>
    <mergeCell ref="P649:V649"/>
    <mergeCell ref="P656:T656"/>
    <mergeCell ref="P66:T66"/>
    <mergeCell ref="D9:E9"/>
    <mergeCell ref="P137:T137"/>
    <mergeCell ref="D118:E118"/>
    <mergeCell ref="F9:G9"/>
    <mergeCell ref="AD670:AE670"/>
    <mergeCell ref="P278:V278"/>
    <mergeCell ref="P78:T78"/>
    <mergeCell ref="Q11:R11"/>
    <mergeCell ref="D322:E322"/>
    <mergeCell ref="D260:E260"/>
    <mergeCell ref="P465:V465"/>
    <mergeCell ref="D453:E453"/>
    <mergeCell ref="A6:C6"/>
    <mergeCell ref="D309:E309"/>
    <mergeCell ref="D624:E624"/>
    <mergeCell ref="P636:V636"/>
    <mergeCell ref="P180:T180"/>
    <mergeCell ref="P415:V415"/>
    <mergeCell ref="P118:T118"/>
    <mergeCell ref="D545:E545"/>
    <mergeCell ref="D88:E88"/>
    <mergeCell ref="P142:T142"/>
    <mergeCell ref="D26:E26"/>
    <mergeCell ref="A161:Z161"/>
    <mergeCell ref="P167:T167"/>
    <mergeCell ref="P336:V336"/>
    <mergeCell ref="P378:T378"/>
    <mergeCell ref="D622:E622"/>
    <mergeCell ref="P117:T117"/>
    <mergeCell ref="P55:T55"/>
    <mergeCell ref="D311:E311"/>
    <mergeCell ref="A617:Z617"/>
    <mergeCell ref="Q12:R12"/>
    <mergeCell ref="D90:E90"/>
    <mergeCell ref="A274:O275"/>
    <mergeCell ref="P411:T411"/>
    <mergeCell ref="I17:I18"/>
    <mergeCell ref="A546:O547"/>
    <mergeCell ref="D141:E141"/>
    <mergeCell ref="D629:E629"/>
    <mergeCell ref="D135:E135"/>
    <mergeCell ref="A319:O320"/>
    <mergeCell ref="P114:V114"/>
    <mergeCell ref="P456:T456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298:V298"/>
    <mergeCell ref="P469:T469"/>
    <mergeCell ref="P369:V369"/>
    <mergeCell ref="D561:E561"/>
    <mergeCell ref="P347:V347"/>
    <mergeCell ref="P53:T53"/>
    <mergeCell ref="P17:T18"/>
    <mergeCell ref="A229:Z229"/>
    <mergeCell ref="A414:O415"/>
    <mergeCell ref="A569:Z569"/>
    <mergeCell ref="AA671:AA672"/>
    <mergeCell ref="A77:Z77"/>
    <mergeCell ref="P129:T129"/>
    <mergeCell ref="P323:V323"/>
    <mergeCell ref="D634:E634"/>
    <mergeCell ref="D621:E621"/>
    <mergeCell ref="P492:T492"/>
    <mergeCell ref="D31:E31"/>
    <mergeCell ref="A166:Z166"/>
    <mergeCell ref="D158:E158"/>
    <mergeCell ref="P286:T286"/>
    <mergeCell ref="D400:E400"/>
    <mergeCell ref="P479:T479"/>
    <mergeCell ref="P584:T584"/>
    <mergeCell ref="A403:O404"/>
    <mergeCell ref="D565:E565"/>
    <mergeCell ref="P187:T187"/>
    <mergeCell ref="P258:T258"/>
    <mergeCell ref="P429:T429"/>
    <mergeCell ref="A182:O183"/>
    <mergeCell ref="P52:T52"/>
    <mergeCell ref="P223:T223"/>
    <mergeCell ref="A304:O305"/>
    <mergeCell ref="P350:T350"/>
    <mergeCell ref="P423:T423"/>
    <mergeCell ref="A480:O481"/>
    <mergeCell ref="P494:T494"/>
    <mergeCell ref="P139:V139"/>
    <mergeCell ref="P32:T32"/>
    <mergeCell ref="D224:E224"/>
    <mergeCell ref="P103:T103"/>
    <mergeCell ref="P474:T474"/>
    <mergeCell ref="A227:O228"/>
    <mergeCell ref="P97:T97"/>
    <mergeCell ref="P230:T230"/>
    <mergeCell ref="P168:T168"/>
    <mergeCell ref="P268:T268"/>
    <mergeCell ref="D1:F1"/>
    <mergeCell ref="P339:T339"/>
    <mergeCell ref="P46:V46"/>
    <mergeCell ref="D382:E382"/>
    <mergeCell ref="P401:T401"/>
    <mergeCell ref="A512:O513"/>
    <mergeCell ref="A307:Z307"/>
    <mergeCell ref="A164:O165"/>
    <mergeCell ref="A405:Z405"/>
    <mergeCell ref="P409:V409"/>
    <mergeCell ref="J17:J18"/>
    <mergeCell ref="A91:O92"/>
    <mergeCell ref="L17:L18"/>
    <mergeCell ref="A327:O328"/>
    <mergeCell ref="A184:Z184"/>
    <mergeCell ref="D240:E240"/>
    <mergeCell ref="D511:E511"/>
    <mergeCell ref="P255:T255"/>
    <mergeCell ref="P426:T426"/>
    <mergeCell ref="P346:V346"/>
    <mergeCell ref="A171:Z171"/>
    <mergeCell ref="A115:Z115"/>
    <mergeCell ref="P428:T428"/>
    <mergeCell ref="P400:T400"/>
    <mergeCell ref="D308:E308"/>
    <mergeCell ref="P571:T571"/>
    <mergeCell ref="D606:E606"/>
    <mergeCell ref="P660:T660"/>
    <mergeCell ref="A169:O170"/>
    <mergeCell ref="A610:Z610"/>
    <mergeCell ref="D671:D672"/>
    <mergeCell ref="P537:T537"/>
    <mergeCell ref="D87:E87"/>
    <mergeCell ref="D209:E209"/>
    <mergeCell ref="D147:E147"/>
    <mergeCell ref="P188:V188"/>
    <mergeCell ref="D380:E380"/>
    <mergeCell ref="P402:T402"/>
    <mergeCell ref="D245:E245"/>
    <mergeCell ref="D301:E301"/>
    <mergeCell ref="D445:E445"/>
    <mergeCell ref="P116:T116"/>
    <mergeCell ref="P464:T464"/>
    <mergeCell ref="D516:E516"/>
    <mergeCell ref="P551:V551"/>
    <mergeCell ref="A600:Z600"/>
    <mergeCell ref="Y671:Y672"/>
    <mergeCell ref="A102:Z102"/>
    <mergeCell ref="P284:T284"/>
    <mergeCell ref="A344:Z344"/>
    <mergeCell ref="D180:E180"/>
    <mergeCell ref="D167:E167"/>
    <mergeCell ref="P197:T197"/>
    <mergeCell ref="P495:T495"/>
    <mergeCell ref="P289:T289"/>
    <mergeCell ref="D5:E5"/>
    <mergeCell ref="A140:Z140"/>
    <mergeCell ref="D303:E303"/>
    <mergeCell ref="P382:T382"/>
    <mergeCell ref="P453:T453"/>
    <mergeCell ref="D496:E496"/>
    <mergeCell ref="P624:T624"/>
    <mergeCell ref="D290:E290"/>
    <mergeCell ref="D94:E94"/>
    <mergeCell ref="D361:E361"/>
    <mergeCell ref="D588:E588"/>
    <mergeCell ref="P471:T471"/>
    <mergeCell ref="P567:V567"/>
    <mergeCell ref="A392:Z392"/>
    <mergeCell ref="P259:T259"/>
    <mergeCell ref="A278:O279"/>
    <mergeCell ref="D69:E69"/>
    <mergeCell ref="P175:V175"/>
    <mergeCell ref="P240:T240"/>
    <mergeCell ref="D498:E498"/>
    <mergeCell ref="D354:E354"/>
    <mergeCell ref="A538:O539"/>
    <mergeCell ref="D603:E603"/>
    <mergeCell ref="A332:O333"/>
    <mergeCell ref="P460:V460"/>
    <mergeCell ref="D590:E590"/>
    <mergeCell ref="P398:V398"/>
    <mergeCell ref="P106:V106"/>
    <mergeCell ref="P475:V475"/>
    <mergeCell ref="A300:Z300"/>
    <mergeCell ref="D527:E527"/>
    <mergeCell ref="P164:V164"/>
    <mergeCell ref="AB671:AB672"/>
    <mergeCell ref="P487:V487"/>
    <mergeCell ref="P95:T95"/>
    <mergeCell ref="P266:T266"/>
    <mergeCell ref="P530:V530"/>
    <mergeCell ref="P527:T527"/>
    <mergeCell ref="P331:T331"/>
    <mergeCell ref="D470:E470"/>
    <mergeCell ref="P182:V182"/>
    <mergeCell ref="P502:T502"/>
    <mergeCell ref="H1:Q1"/>
    <mergeCell ref="P38:V38"/>
    <mergeCell ref="A330:Z330"/>
    <mergeCell ref="A448:O449"/>
    <mergeCell ref="A243:Z243"/>
    <mergeCell ref="P274:V274"/>
    <mergeCell ref="P480:V480"/>
    <mergeCell ref="D214:E214"/>
    <mergeCell ref="D284:E284"/>
    <mergeCell ref="P120:T120"/>
    <mergeCell ref="D259:E259"/>
    <mergeCell ref="D501:E501"/>
    <mergeCell ref="D28:E28"/>
    <mergeCell ref="D495:E495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8:M8"/>
    <mergeCell ref="P458:T458"/>
    <mergeCell ref="A211:O212"/>
    <mergeCell ref="P563:T563"/>
    <mergeCell ref="P634:T634"/>
    <mergeCell ref="D366:E366"/>
    <mergeCell ref="P550:T550"/>
    <mergeCell ref="D640:E640"/>
    <mergeCell ref="P237:T237"/>
    <mergeCell ref="P279:V279"/>
    <mergeCell ref="P31:T31"/>
    <mergeCell ref="P473:T473"/>
    <mergeCell ref="A462:Z462"/>
    <mergeCell ref="P158:T158"/>
    <mergeCell ref="A148:O149"/>
    <mergeCell ref="P565:T565"/>
    <mergeCell ref="Z671:Z672"/>
    <mergeCell ref="D55:E55"/>
    <mergeCell ref="D30:E30"/>
    <mergeCell ref="P413:T413"/>
    <mergeCell ref="P407:T407"/>
    <mergeCell ref="D595:E595"/>
    <mergeCell ref="D67:E67"/>
    <mergeCell ref="Y670:AB670"/>
    <mergeCell ref="P542:T542"/>
    <mergeCell ref="A343:Z343"/>
    <mergeCell ref="A281:Z281"/>
    <mergeCell ref="P333:V333"/>
    <mergeCell ref="D145:E145"/>
    <mergeCell ref="P273:T273"/>
    <mergeCell ref="A218:Z218"/>
    <mergeCell ref="D272:E272"/>
    <mergeCell ref="E671:E672"/>
    <mergeCell ref="P234:T234"/>
    <mergeCell ref="P154:V154"/>
    <mergeCell ref="A150:Z150"/>
    <mergeCell ref="A321:Z321"/>
    <mergeCell ref="A591:O592"/>
    <mergeCell ref="D142:E142"/>
    <mergeCell ref="P390:V390"/>
    <mergeCell ref="A386:Z386"/>
    <mergeCell ref="G671:G672"/>
    <mergeCell ref="D378:E378"/>
    <mergeCell ref="D7:M7"/>
    <mergeCell ref="D129:E129"/>
    <mergeCell ref="P91:V91"/>
    <mergeCell ref="D365:E365"/>
    <mergeCell ref="P236:T236"/>
    <mergeCell ref="D79:E79"/>
    <mergeCell ref="P327:V327"/>
    <mergeCell ref="D144:E144"/>
    <mergeCell ref="P394:T394"/>
    <mergeCell ref="A450:Z450"/>
    <mergeCell ref="P521:T521"/>
    <mergeCell ref="P570:T570"/>
    <mergeCell ref="D502:E502"/>
    <mergeCell ref="D302:E302"/>
    <mergeCell ref="D613:E613"/>
    <mergeCell ref="P173:T173"/>
    <mergeCell ref="A159:O160"/>
    <mergeCell ref="P29:T29"/>
    <mergeCell ref="D429:E429"/>
    <mergeCell ref="P271:T271"/>
    <mergeCell ref="P535:V535"/>
    <mergeCell ref="P621:T621"/>
    <mergeCell ref="P468:T468"/>
    <mergeCell ref="D474:E474"/>
    <mergeCell ref="D66:E66"/>
    <mergeCell ref="P113:V113"/>
    <mergeCell ref="D126:E126"/>
    <mergeCell ref="P145:T145"/>
    <mergeCell ref="D197:E197"/>
    <mergeCell ref="D253:E253"/>
    <mergeCell ref="D53:E53"/>
    <mergeCell ref="P381:T381"/>
    <mergeCell ref="A84:Z84"/>
    <mergeCell ref="P159:V159"/>
    <mergeCell ref="D289:E289"/>
    <mergeCell ref="D411:E411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P94:T94"/>
    <mergeCell ref="P265:T265"/>
    <mergeCell ref="D379:E379"/>
    <mergeCell ref="D387:E387"/>
    <mergeCell ref="D210:E210"/>
    <mergeCell ref="A316:Z316"/>
    <mergeCell ref="R1:T1"/>
    <mergeCell ref="P28:T28"/>
    <mergeCell ref="D71:E71"/>
    <mergeCell ref="P221:T221"/>
    <mergeCell ref="P326:T326"/>
    <mergeCell ref="A351:O352"/>
    <mergeCell ref="P215:T215"/>
    <mergeCell ref="P586:V586"/>
    <mergeCell ref="P457:T457"/>
    <mergeCell ref="P628:T628"/>
    <mergeCell ref="R671:R672"/>
    <mergeCell ref="T671:T672"/>
    <mergeCell ref="A46:O47"/>
    <mergeCell ref="D98:E98"/>
    <mergeCell ref="P30:T30"/>
    <mergeCell ref="D73:E73"/>
    <mergeCell ref="P152:T152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153:V153"/>
    <mergeCell ref="P324:V324"/>
    <mergeCell ref="D70:E70"/>
    <mergeCell ref="P220:T220"/>
    <mergeCell ref="A65:Z65"/>
    <mergeCell ref="D312:E312"/>
    <mergeCell ref="D505:E505"/>
    <mergeCell ref="P562:T562"/>
    <mergeCell ref="D499:E499"/>
    <mergeCell ref="P609:V609"/>
    <mergeCell ref="D238:E238"/>
    <mergeCell ref="D426:E426"/>
    <mergeCell ref="A216:O217"/>
    <mergeCell ref="P86:T86"/>
    <mergeCell ref="D78:E78"/>
    <mergeCell ref="D134:E134"/>
    <mergeCell ref="P157:T157"/>
    <mergeCell ref="P455:T455"/>
    <mergeCell ref="D572:E572"/>
    <mergeCell ref="A585:O586"/>
    <mergeCell ref="A645:Z645"/>
    <mergeCell ref="D563:E563"/>
    <mergeCell ref="D363:E363"/>
    <mergeCell ref="D543:E543"/>
    <mergeCell ref="P81:T81"/>
    <mergeCell ref="P79:T79"/>
    <mergeCell ref="D473:E473"/>
    <mergeCell ref="D60:E60"/>
    <mergeCell ref="P73:T73"/>
    <mergeCell ref="P244:T244"/>
    <mergeCell ref="P144:T144"/>
    <mergeCell ref="D187:E187"/>
    <mergeCell ref="P613:T613"/>
    <mergeCell ref="P231:T231"/>
    <mergeCell ref="D423:E423"/>
    <mergeCell ref="P302:T302"/>
    <mergeCell ref="D619:E619"/>
    <mergeCell ref="D472:E472"/>
    <mergeCell ref="A276:Z276"/>
    <mergeCell ref="P594:T594"/>
    <mergeCell ref="D45:E45"/>
    <mergeCell ref="H9:I9"/>
    <mergeCell ref="A49:Z49"/>
    <mergeCell ref="P24:V24"/>
    <mergeCell ref="P56:T56"/>
    <mergeCell ref="V10:W10"/>
    <mergeCell ref="P379:T379"/>
    <mergeCell ref="D360:E360"/>
    <mergeCell ref="A124:Z124"/>
    <mergeCell ref="D493:E493"/>
    <mergeCell ref="P99:T99"/>
    <mergeCell ref="D287:E287"/>
    <mergeCell ref="P366:T366"/>
    <mergeCell ref="D558:E558"/>
    <mergeCell ref="W17:W18"/>
    <mergeCell ref="A50:Z50"/>
    <mergeCell ref="D381:E3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2 X128 X112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3 X425 X422 X420 X361 X145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2024-12-03T07:59:57Z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