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F8681AB0-8101-4B58-93B1-6F680C6AA7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37" i="1" l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H9" i="1"/>
  <c r="B673" i="1"/>
  <c r="X665" i="1"/>
  <c r="X666" i="1" s="1"/>
  <c r="X667" i="1"/>
  <c r="Y24" i="1"/>
  <c r="Z27" i="1"/>
  <c r="Z35" i="1" s="1"/>
  <c r="BN27" i="1"/>
  <c r="Y664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73" i="1"/>
  <c r="Y259" i="1"/>
  <c r="Z251" i="1"/>
  <c r="Z258" i="1" s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5" i="1"/>
  <c r="BP391" i="1"/>
  <c r="BN391" i="1"/>
  <c r="Z391" i="1"/>
  <c r="Z395" i="1" s="1"/>
  <c r="BP394" i="1"/>
  <c r="BN394" i="1"/>
  <c r="Z394" i="1"/>
  <c r="Y396" i="1"/>
  <c r="Y401" i="1"/>
  <c r="BP398" i="1"/>
  <c r="BN398" i="1"/>
  <c r="Z398" i="1"/>
  <c r="Z401" i="1" s="1"/>
  <c r="BP437" i="1"/>
  <c r="BN437" i="1"/>
  <c r="Z437" i="1"/>
  <c r="Y439" i="1"/>
  <c r="BP447" i="1"/>
  <c r="BN447" i="1"/>
  <c r="Z447" i="1"/>
  <c r="Z454" i="1" s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96" i="1"/>
  <c r="Z467" i="1"/>
  <c r="Y663" i="1"/>
  <c r="Z412" i="1"/>
  <c r="Z636" i="1"/>
  <c r="Z649" i="1"/>
  <c r="Z615" i="1"/>
  <c r="Z585" i="1"/>
  <c r="Z529" i="1"/>
  <c r="Z428" i="1"/>
  <c r="Z573" i="1"/>
  <c r="Z311" i="1"/>
  <c r="Z145" i="1"/>
  <c r="Z79" i="1"/>
  <c r="Z72" i="1"/>
  <c r="Z54" i="1"/>
  <c r="Z668" i="1" s="1"/>
  <c r="Z301" i="1"/>
  <c r="Z381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<sst xmlns="http://schemas.openxmlformats.org/spreadsheetml/2006/main" count="3138" uniqueCount="1080">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</sst>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100</v>
      </c>
      <c r="Y229" s="778">
        <f t="shared" si="46"/>
        <v>104.39999999999999</v>
      </c>
      <c r="Z229" s="36">
        <f>IFERROR(IF(Y229=0,"",ROUNDUP(Y229/H229,0)*0.02175),"")</f>
        <v>0.26100000000000001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106.48275862068967</v>
      </c>
      <c r="BN229" s="64">
        <f t="shared" si="48"/>
        <v>111.16799999999999</v>
      </c>
      <c r="BO229" s="64">
        <f t="shared" si="49"/>
        <v>0.20525451559934318</v>
      </c>
      <c r="BP229" s="64">
        <f t="shared" si="50"/>
        <v>0.21428571428571427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60</v>
      </c>
      <c r="Y232" s="778">
        <f t="shared" si="46"/>
        <v>60</v>
      </c>
      <c r="Z232" s="36">
        <f t="shared" si="51"/>
        <v>0.16275000000000001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66.300000000000011</v>
      </c>
      <c r="BN232" s="64">
        <f t="shared" si="48"/>
        <v>66.300000000000011</v>
      </c>
      <c r="BO232" s="64">
        <f t="shared" si="49"/>
        <v>0.13736263736263737</v>
      </c>
      <c r="BP232" s="64">
        <f t="shared" si="50"/>
        <v>0.13736263736263737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96</v>
      </c>
      <c r="Y233" s="778">
        <f t="shared" si="46"/>
        <v>96</v>
      </c>
      <c r="Z233" s="36">
        <f t="shared" si="51"/>
        <v>0.26040000000000002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106.08000000000001</v>
      </c>
      <c r="BN233" s="64">
        <f t="shared" si="48"/>
        <v>106.08000000000001</v>
      </c>
      <c r="BO233" s="64">
        <f t="shared" si="49"/>
        <v>0.2197802197802198</v>
      </c>
      <c r="BP233" s="64">
        <f t="shared" si="50"/>
        <v>0.2197802197802198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76.494252873563227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77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0.68415000000000004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256</v>
      </c>
      <c r="Y238" s="779">
        <f>IFERROR(SUM(Y226:Y236),"0")</f>
        <v>260.39999999999998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250</v>
      </c>
      <c r="Y441" s="778">
        <f>IFERROR(IF(X441="",0,CEILING((X441/$H441),1)*$H441),"")</f>
        <v>252</v>
      </c>
      <c r="Z441" s="36">
        <f>IFERROR(IF(Y441=0,"",ROUNDUP(Y441/H441,0)*0.02175),"")</f>
        <v>0.60899999999999999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265.66666666666669</v>
      </c>
      <c r="BN441" s="64">
        <f>IFERROR(Y441*I441/H441,"0")</f>
        <v>267.79200000000003</v>
      </c>
      <c r="BO441" s="64">
        <f>IFERROR(1/J441*(X441/H441),"0")</f>
        <v>0.49603174603174605</v>
      </c>
      <c r="BP441" s="64">
        <f>IFERROR(1/J441*(Y441/H441),"0")</f>
        <v>0.5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27.777777777777779</v>
      </c>
      <c r="Y442" s="779">
        <f>IFERROR(Y441/H441,"0")</f>
        <v>28</v>
      </c>
      <c r="Z442" s="779">
        <f>IFERROR(IF(Z441="",0,Z441),"0")</f>
        <v>0.60899999999999999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250</v>
      </c>
      <c r="Y443" s="779">
        <f>IFERROR(SUM(Y441:Y441),"0")</f>
        <v>252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1000</v>
      </c>
      <c r="Y629" s="778">
        <f t="shared" si="130"/>
        <v>1006.1999999999999</v>
      </c>
      <c r="Z629" s="36">
        <f>IFERROR(IF(Y629=0,"",ROUNDUP(Y629/H629,0)*0.02175),"")</f>
        <v>2.8057499999999997</v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1072.3076923076924</v>
      </c>
      <c r="BN629" s="64">
        <f t="shared" si="132"/>
        <v>1078.9559999999999</v>
      </c>
      <c r="BO629" s="64">
        <f t="shared" si="133"/>
        <v>2.2893772893772892</v>
      </c>
      <c r="BP629" s="64">
        <f t="shared" si="134"/>
        <v>2.3035714285714284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128.2051282051282</v>
      </c>
      <c r="Y636" s="779">
        <f>IFERROR(Y628/H628,"0")+IFERROR(Y629/H629,"0")+IFERROR(Y630/H630,"0")+IFERROR(Y631/H631,"0")+IFERROR(Y632/H632,"0")+IFERROR(Y633/H633,"0")+IFERROR(Y634/H634,"0")+IFERROR(Y635/H635,"0")</f>
        <v>129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2.8057499999999997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1000</v>
      </c>
      <c r="Y637" s="779">
        <f>IFERROR(SUM(Y628:Y635),"0")</f>
        <v>1006.1999999999999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1506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1518.6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1616.8371175950488</v>
      </c>
      <c r="Y664" s="779">
        <f>IFERROR(SUM(BN22:BN660),"0")</f>
        <v>1630.2959999999998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4</v>
      </c>
      <c r="Y665" s="38">
        <f>ROUNDUP(SUM(BP22:BP660),0)</f>
        <v>4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1716.8371175950488</v>
      </c>
      <c r="Y666" s="779">
        <f>GrossWeightTotalR+PalletQtyTotalR*25</f>
        <v>1730.2959999999998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232.4771588564692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234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4.0988999999999995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260.39999999999998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252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1006.1999999999999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