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из ЛП на НВ\pokom_LP_to_NV\"/>
    </mc:Choice>
  </mc:AlternateContent>
  <xr:revisionPtr revIDLastSave="0" documentId="13_ncr:1_{B763D0B2-DC4F-423E-9594-9C4463D9C0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N245" i="1"/>
  <c r="BM245" i="1"/>
  <c r="Z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56" i="1" l="1"/>
  <c r="Y80" i="1"/>
  <c r="Y104" i="1"/>
  <c r="Y111" i="1"/>
  <c r="Y147" i="1"/>
  <c r="Y168" i="1"/>
  <c r="Y173" i="1"/>
  <c r="Y181" i="1"/>
  <c r="Y185" i="1"/>
  <c r="Y203" i="1"/>
  <c r="Y208" i="1"/>
  <c r="Y238" i="1"/>
  <c r="BP252" i="1"/>
  <c r="BN252" i="1"/>
  <c r="Z252" i="1"/>
  <c r="BP256" i="1"/>
  <c r="BN256" i="1"/>
  <c r="Z256" i="1"/>
  <c r="Y36" i="1"/>
  <c r="Y665" i="1" s="1"/>
  <c r="Y60" i="1"/>
  <c r="Y74" i="1"/>
  <c r="Y90" i="1"/>
  <c r="Y98" i="1"/>
  <c r="Y120" i="1"/>
  <c r="Y129" i="1"/>
  <c r="Y137" i="1"/>
  <c r="Y151" i="1"/>
  <c r="Y158" i="1"/>
  <c r="Y162" i="1"/>
  <c r="Y214" i="1"/>
  <c r="Y224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Z387" i="1"/>
  <c r="BP385" i="1"/>
  <c r="BN385" i="1"/>
  <c r="Z385" i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Z36" i="1" s="1"/>
  <c r="BN27" i="1"/>
  <c r="Y662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Y663" i="1" s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Z89" i="1" s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Z120" i="1" s="1"/>
  <c r="BN115" i="1"/>
  <c r="Z117" i="1"/>
  <c r="BN117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Z242" i="1"/>
  <c r="Z246" i="1" s="1"/>
  <c r="BN242" i="1"/>
  <c r="Z244" i="1"/>
  <c r="BN244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Y395" i="1"/>
  <c r="BP390" i="1"/>
  <c r="BN390" i="1"/>
  <c r="Z390" i="1"/>
  <c r="Z394" i="1" s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Z544" i="1" s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Z453" i="1" s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Z528" i="1" s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Y664" i="1" l="1"/>
  <c r="Z634" i="1"/>
  <c r="Z565" i="1"/>
  <c r="Z503" i="1"/>
  <c r="Z427" i="1"/>
  <c r="Z571" i="1"/>
  <c r="Z466" i="1"/>
  <c r="Z224" i="1"/>
  <c r="Z180" i="1"/>
  <c r="Z98" i="1"/>
  <c r="Z666" i="1" s="1"/>
  <c r="Z411" i="1"/>
  <c r="Z647" i="1"/>
  <c r="Z613" i="1"/>
  <c r="Z583" i="1"/>
  <c r="Z594" i="1"/>
  <c r="Y661" i="1"/>
  <c r="Z311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<sst xmlns="http://schemas.openxmlformats.org/spreadsheetml/2006/main" count="3120" uniqueCount="1074">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</sst>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3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0</v>
      </c>
      <c r="Y428" s="775">
        <f>IFERROR(SUM(Y416:Y426),"0")</f>
        <v>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2160</v>
      </c>
      <c r="Y430" s="774">
        <f>IFERROR(IF(X430="",0,CEILING((X430/$H430),1)*$H430),"")</f>
        <v>2160</v>
      </c>
      <c r="Z430" s="36">
        <f>IFERROR(IF(Y430=0,"",ROUNDUP(Y430/H430,0)*0.02175),"")</f>
        <v>3.1319999999999997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2229.1200000000003</v>
      </c>
      <c r="BN430" s="64">
        <f>IFERROR(Y430*I430/H430,"0")</f>
        <v>2229.1200000000003</v>
      </c>
      <c r="BO430" s="64">
        <f>IFERROR(1/J430*(X430/H430),"0")</f>
        <v>3</v>
      </c>
      <c r="BP430" s="64">
        <f>IFERROR(1/J430*(Y430/H430),"0")</f>
        <v>3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144</v>
      </c>
      <c r="Y432" s="775">
        <f>IFERROR(Y430/H430,"0")+IFERROR(Y431/H431,"0")</f>
        <v>144</v>
      </c>
      <c r="Z432" s="775">
        <f>IFERROR(IF(Z430="",0,Z430),"0")+IFERROR(IF(Z431="",0,Z431),"0")</f>
        <v>3.1319999999999997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2160</v>
      </c>
      <c r="Y433" s="775">
        <f>IFERROR(SUM(Y430:Y431),"0")</f>
        <v>2160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78</v>
      </c>
      <c r="Y436" s="774">
        <f>IFERROR(IF(X436="",0,CEILING((X436/$H436),1)*$H436),"")</f>
        <v>81</v>
      </c>
      <c r="Z436" s="36">
        <f>IFERROR(IF(Y436=0,"",ROUNDUP(Y436/H436,0)*0.02175),"")</f>
        <v>0.19574999999999998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82.887999999999991</v>
      </c>
      <c r="BN436" s="64">
        <f>IFERROR(Y436*I436/H436,"0")</f>
        <v>86.075999999999993</v>
      </c>
      <c r="BO436" s="64">
        <f>IFERROR(1/J436*(X436/H436),"0")</f>
        <v>0.15476190476190474</v>
      </c>
      <c r="BP436" s="64">
        <f>IFERROR(1/J436*(Y436/H436),"0")</f>
        <v>0.1607142857142857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8.6666666666666661</v>
      </c>
      <c r="Y437" s="775">
        <f>IFERROR(Y435/H435,"0")+IFERROR(Y436/H436,"0")</f>
        <v>9</v>
      </c>
      <c r="Z437" s="775">
        <f>IFERROR(IF(Z435="",0,Z435),"0")+IFERROR(IF(Z436="",0,Z436),"0")</f>
        <v>0.19574999999999998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78</v>
      </c>
      <c r="Y438" s="775">
        <f>IFERROR(SUM(Y435:Y436),"0")</f>
        <v>81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100</v>
      </c>
      <c r="Y522" s="774">
        <f t="shared" si="98"/>
        <v>102.60000000000001</v>
      </c>
      <c r="Z522" s="36">
        <f>IFERROR(IF(Y522=0,"",ROUNDUP(Y522/H522,0)*0.00902),"")</f>
        <v>0.17138</v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103.88888888888889</v>
      </c>
      <c r="BN522" s="64">
        <f t="shared" si="100"/>
        <v>106.59000000000002</v>
      </c>
      <c r="BO522" s="64">
        <f t="shared" si="101"/>
        <v>0.14029180695847362</v>
      </c>
      <c r="BP522" s="64">
        <f t="shared" si="102"/>
        <v>0.14393939393939395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18.518518518518519</v>
      </c>
      <c r="Y528" s="775">
        <f>IFERROR(Y521/H521,"0")+IFERROR(Y522/H522,"0")+IFERROR(Y523/H523,"0")+IFERROR(Y524/H524,"0")+IFERROR(Y525/H525,"0")+IFERROR(Y526/H526,"0")+IFERROR(Y527/H527,"0")</f>
        <v>19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0.17138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100</v>
      </c>
      <c r="Y529" s="775">
        <f>IFERROR(SUM(Y521:Y527),"0")</f>
        <v>102.60000000000001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1100</v>
      </c>
      <c r="Y568" s="774">
        <f>IFERROR(IF(X568="",0,CEILING((X568/$H568),1)*$H568),"")</f>
        <v>1103.52</v>
      </c>
      <c r="Z568" s="36">
        <f>IFERROR(IF(Y568=0,"",ROUNDUP(Y568/H568,0)*0.01196),"")</f>
        <v>2.4996399999999999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1175</v>
      </c>
      <c r="BN568" s="64">
        <f>IFERROR(Y568*I568/H568,"0")</f>
        <v>1178.76</v>
      </c>
      <c r="BO568" s="64">
        <f>IFERROR(1/J568*(X568/H568),"0")</f>
        <v>2.0032051282051282</v>
      </c>
      <c r="BP568" s="64">
        <f>IFERROR(1/J568*(Y568/H568),"0")</f>
        <v>2.0096153846153846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208.33333333333331</v>
      </c>
      <c r="Y571" s="775">
        <f>IFERROR(Y568/H568,"0")+IFERROR(Y569/H569,"0")+IFERROR(Y570/H570,"0")</f>
        <v>209</v>
      </c>
      <c r="Z571" s="775">
        <f>IFERROR(IF(Z568="",0,Z568),"0")+IFERROR(IF(Z569="",0,Z569),"0")+IFERROR(IF(Z570="",0,Z570),"0")</f>
        <v>2.4996399999999999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1100</v>
      </c>
      <c r="Y572" s="775">
        <f>IFERROR(SUM(Y568:Y570),"0")</f>
        <v>1103.52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100</v>
      </c>
      <c r="Y575" s="774">
        <f t="shared" si="109"/>
        <v>100.32000000000001</v>
      </c>
      <c r="Z575" s="36">
        <f>IFERROR(IF(Y575=0,"",ROUNDUP(Y575/H575,0)*0.01196),"")</f>
        <v>0.22724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106.81818181818181</v>
      </c>
      <c r="BN575" s="64">
        <f t="shared" si="111"/>
        <v>107.16</v>
      </c>
      <c r="BO575" s="64">
        <f t="shared" si="112"/>
        <v>0.18210955710955709</v>
      </c>
      <c r="BP575" s="64">
        <f t="shared" si="113"/>
        <v>0.18269230769230771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400</v>
      </c>
      <c r="Y576" s="774">
        <f t="shared" si="109"/>
        <v>401.28000000000003</v>
      </c>
      <c r="Z576" s="36">
        <f>IFERROR(IF(Y576=0,"",ROUNDUP(Y576/H576,0)*0.01196),"")</f>
        <v>0.90895999999999999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427.27272727272725</v>
      </c>
      <c r="BN576" s="64">
        <f t="shared" si="111"/>
        <v>428.64</v>
      </c>
      <c r="BO576" s="64">
        <f t="shared" si="112"/>
        <v>0.72843822843822836</v>
      </c>
      <c r="BP576" s="64">
        <f t="shared" si="113"/>
        <v>0.73076923076923084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94.696969696969688</v>
      </c>
      <c r="Y583" s="775">
        <f>IFERROR(Y574/H574,"0")+IFERROR(Y575/H575,"0")+IFERROR(Y576/H576,"0")+IFERROR(Y577/H577,"0")+IFERROR(Y578/H578,"0")+IFERROR(Y579/H579,"0")+IFERROR(Y580/H580,"0")+IFERROR(Y581/H581,"0")+IFERROR(Y582/H582,"0")</f>
        <v>95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1.1362000000000001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500</v>
      </c>
      <c r="Y584" s="775">
        <f>IFERROR(SUM(Y574:Y582),"0")</f>
        <v>501.6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3938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3948.72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4124.9877979797984</v>
      </c>
      <c r="Y662" s="775">
        <f>IFERROR(SUM(BN22:BN658),"0")</f>
        <v>4136.3460000000005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7</v>
      </c>
      <c r="Y663" s="38">
        <f>ROUNDUP(SUM(BP22:BP658),0)</f>
        <v>7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4299.9877979797984</v>
      </c>
      <c r="Y664" s="775">
        <f>GrossWeightTotalR+PalletQtyTotalR*25</f>
        <v>4311.3460000000005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474.21548821548816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476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7.1349699999999991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2241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102.60000000000001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1605.12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2024-12-10T09:32:17Z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