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2823E936-2AFD-4CBF-BBED-F1039E8671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BP541" i="1" s="1"/>
  <c r="P541" i="1"/>
  <c r="X538" i="1"/>
  <c r="X537" i="1"/>
  <c r="BO536" i="1"/>
  <c r="BM536" i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38" i="1" l="1"/>
  <c r="Z39" i="1" s="1"/>
  <c r="BN38" i="1"/>
  <c r="BP38" i="1"/>
  <c r="Y39" i="1"/>
  <c r="Z42" i="1"/>
  <c r="Z43" i="1" s="1"/>
  <c r="BN42" i="1"/>
  <c r="BP42" i="1"/>
  <c r="Y43" i="1"/>
  <c r="Z48" i="1"/>
  <c r="BN48" i="1"/>
  <c r="Z71" i="1"/>
  <c r="BN71" i="1"/>
  <c r="Z95" i="1"/>
  <c r="BN95" i="1"/>
  <c r="Z134" i="1"/>
  <c r="BN134" i="1"/>
  <c r="Z165" i="1"/>
  <c r="BN165" i="1"/>
  <c r="Z200" i="1"/>
  <c r="BN200" i="1"/>
  <c r="Z229" i="1"/>
  <c r="BN229" i="1"/>
  <c r="Z253" i="1"/>
  <c r="BN253" i="1"/>
  <c r="Z268" i="1"/>
  <c r="BN268" i="1"/>
  <c r="Z306" i="1"/>
  <c r="BN306" i="1"/>
  <c r="Z364" i="1"/>
  <c r="BN364" i="1"/>
  <c r="Z422" i="1"/>
  <c r="BN422" i="1"/>
  <c r="Z452" i="1"/>
  <c r="BN452" i="1"/>
  <c r="Z519" i="1"/>
  <c r="Z520" i="1" s="1"/>
  <c r="BN519" i="1"/>
  <c r="BP519" i="1"/>
  <c r="Y520" i="1"/>
  <c r="Z536" i="1"/>
  <c r="Z537" i="1" s="1"/>
  <c r="BN536" i="1"/>
  <c r="BP536" i="1"/>
  <c r="Y537" i="1"/>
  <c r="Z541" i="1"/>
  <c r="BN541" i="1"/>
  <c r="Z557" i="1"/>
  <c r="BN557" i="1"/>
  <c r="Z581" i="1"/>
  <c r="BN581" i="1"/>
  <c r="BP287" i="1"/>
  <c r="BN287" i="1"/>
  <c r="Z287" i="1"/>
  <c r="BP360" i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7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14" i="1"/>
  <c r="BN114" i="1"/>
  <c r="Z126" i="1"/>
  <c r="BN126" i="1"/>
  <c r="Z140" i="1"/>
  <c r="BN140" i="1"/>
  <c r="Z155" i="1"/>
  <c r="BN155" i="1"/>
  <c r="Z176" i="1"/>
  <c r="BN176" i="1"/>
  <c r="Z196" i="1"/>
  <c r="BN196" i="1"/>
  <c r="Z211" i="1"/>
  <c r="BN211" i="1"/>
  <c r="Z221" i="1"/>
  <c r="BN221" i="1"/>
  <c r="Y237" i="1"/>
  <c r="Z233" i="1"/>
  <c r="BN233" i="1"/>
  <c r="Z244" i="1"/>
  <c r="BN244" i="1"/>
  <c r="Z257" i="1"/>
  <c r="BN257" i="1"/>
  <c r="BP264" i="1"/>
  <c r="BN264" i="1"/>
  <c r="Y276" i="1"/>
  <c r="Y275" i="1"/>
  <c r="BP274" i="1"/>
  <c r="BN274" i="1"/>
  <c r="Z274" i="1"/>
  <c r="Z275" i="1" s="1"/>
  <c r="BP279" i="1"/>
  <c r="BN279" i="1"/>
  <c r="Z279" i="1"/>
  <c r="BP310" i="1"/>
  <c r="BN310" i="1"/>
  <c r="Z310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16" i="1"/>
  <c r="BN116" i="1"/>
  <c r="Z116" i="1"/>
  <c r="BP132" i="1"/>
  <c r="BN132" i="1"/>
  <c r="Z132" i="1"/>
  <c r="BP142" i="1"/>
  <c r="BN142" i="1"/>
  <c r="Z142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673" i="1"/>
  <c r="X665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3" i="1"/>
  <c r="BP108" i="1"/>
  <c r="BN108" i="1"/>
  <c r="Z108" i="1"/>
  <c r="F673" i="1"/>
  <c r="BP124" i="1"/>
  <c r="BN124" i="1"/>
  <c r="Z124" i="1"/>
  <c r="Y146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Y180" i="1"/>
  <c r="BP174" i="1"/>
  <c r="BN174" i="1"/>
  <c r="Z174" i="1"/>
  <c r="I673" i="1"/>
  <c r="Y202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Y119" i="1"/>
  <c r="G673" i="1"/>
  <c r="Y184" i="1"/>
  <c r="Y246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K673" i="1"/>
  <c r="Y259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BN139" i="1"/>
  <c r="Z141" i="1"/>
  <c r="BN141" i="1"/>
  <c r="Z143" i="1"/>
  <c r="BN143" i="1"/>
  <c r="Z149" i="1"/>
  <c r="BN149" i="1"/>
  <c r="Z154" i="1"/>
  <c r="Z156" i="1" s="1"/>
  <c r="BN154" i="1"/>
  <c r="BP154" i="1"/>
  <c r="Y157" i="1"/>
  <c r="Z160" i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Z258" i="1" s="1"/>
  <c r="BN250" i="1"/>
  <c r="BP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Y505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BP509" i="1"/>
  <c r="BN509" i="1"/>
  <c r="Z509" i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10" i="1"/>
  <c r="X666" i="1"/>
  <c r="Z505" i="1"/>
  <c r="Z289" i="1"/>
  <c r="Z223" i="1"/>
  <c r="Z179" i="1"/>
  <c r="Z97" i="1"/>
  <c r="Z72" i="1"/>
  <c r="Z372" i="1"/>
  <c r="Z608" i="1"/>
  <c r="Z591" i="1"/>
  <c r="Z596" i="1"/>
  <c r="Z545" i="1"/>
  <c r="Z381" i="1"/>
  <c r="Z365" i="1"/>
  <c r="Z271" i="1"/>
  <c r="Z161" i="1"/>
  <c r="Z150" i="1"/>
  <c r="Z145" i="1"/>
  <c r="Z79" i="1"/>
  <c r="Z54" i="1"/>
  <c r="Z454" i="1"/>
  <c r="Z388" i="1"/>
  <c r="Z636" i="1"/>
  <c r="Z649" i="1"/>
  <c r="Z615" i="1"/>
  <c r="Z585" i="1"/>
  <c r="Z573" i="1"/>
  <c r="Z529" i="1"/>
  <c r="Z428" i="1"/>
  <c r="Z246" i="1"/>
  <c r="Z119" i="1"/>
  <c r="Z110" i="1"/>
  <c r="Z88" i="1"/>
  <c r="Z35" i="1"/>
  <c r="Y667" i="1"/>
  <c r="Y664" i="1"/>
  <c r="Z311" i="1"/>
  <c r="Z567" i="1"/>
  <c r="Z412" i="1"/>
  <c r="Y665" i="1"/>
  <c r="Z467" i="1"/>
  <c r="Z401" i="1"/>
  <c r="Z395" i="1"/>
  <c r="Y663" i="1"/>
  <c r="Z668" i="1" l="1"/>
  <c r="Y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<sst xmlns="http://schemas.openxmlformats.org/spreadsheetml/2006/main" count="3138" uniqueCount="1080">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</sst>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B65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400</v>
      </c>
      <c r="Y49" s="778">
        <f t="shared" si="6"/>
        <v>410.40000000000003</v>
      </c>
      <c r="Z49" s="36">
        <f>IFERROR(IF(Y49=0,"",ROUNDUP(Y49/H49,0)*0.02175),"")</f>
        <v>0.8264999999999999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417.77777777777777</v>
      </c>
      <c r="BN49" s="64">
        <f t="shared" si="8"/>
        <v>428.64</v>
      </c>
      <c r="BO49" s="64">
        <f t="shared" si="9"/>
        <v>0.66137566137566139</v>
      </c>
      <c r="BP49" s="64">
        <f t="shared" si="10"/>
        <v>0.67857142857142849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37.037037037037038</v>
      </c>
      <c r="Y54" s="779">
        <f>IFERROR(Y48/H48,"0")+IFERROR(Y49/H49,"0")+IFERROR(Y50/H50,"0")+IFERROR(Y51/H51,"0")+IFERROR(Y52/H52,"0")+IFERROR(Y53/H53,"0")</f>
        <v>38</v>
      </c>
      <c r="Z54" s="779">
        <f>IFERROR(IF(Z48="",0,Z48),"0")+IFERROR(IF(Z49="",0,Z49),"0")+IFERROR(IF(Z50="",0,Z50),"0")+IFERROR(IF(Z51="",0,Z51),"0")+IFERROR(IF(Z52="",0,Z52),"0")+IFERROR(IF(Z53="",0,Z53),"0")</f>
        <v>0.8264999999999999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400</v>
      </c>
      <c r="Y55" s="779">
        <f>IFERROR(SUM(Y48:Y53),"0")</f>
        <v>410.40000000000003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400</v>
      </c>
      <c r="Y107" s="778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37.037037037037038</v>
      </c>
      <c r="Y110" s="779">
        <f>IFERROR(Y107/H107,"0")+IFERROR(Y108/H108,"0")+IFERROR(Y109/H109,"0")</f>
        <v>38</v>
      </c>
      <c r="Z110" s="779">
        <f>IFERROR(IF(Z107="",0,Z107),"0")+IFERROR(IF(Z108="",0,Z108),"0")+IFERROR(IF(Z109="",0,Z109),"0")</f>
        <v>0.8264999999999999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400</v>
      </c>
      <c r="Y111" s="779">
        <f>IFERROR(SUM(Y107:Y109),"0")</f>
        <v>410.40000000000003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421.2</v>
      </c>
      <c r="Y115" s="778">
        <f t="shared" si="26"/>
        <v>421.20000000000005</v>
      </c>
      <c r="Z115" s="36">
        <f>IFERROR(IF(Y115=0,"",ROUNDUP(Y115/H115,0)*0.00651),"")</f>
        <v>1.01556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460.51199999999994</v>
      </c>
      <c r="BN115" s="64">
        <f t="shared" si="28"/>
        <v>460.51200000000006</v>
      </c>
      <c r="BO115" s="64">
        <f t="shared" si="29"/>
        <v>0.8571428571428571</v>
      </c>
      <c r="BP115" s="64">
        <f t="shared" si="30"/>
        <v>0.85714285714285721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155.99999999999997</v>
      </c>
      <c r="Y119" s="779">
        <f>IFERROR(Y113/H113,"0")+IFERROR(Y114/H114,"0")+IFERROR(Y115/H115,"0")+IFERROR(Y116/H116,"0")+IFERROR(Y117/H117,"0")+IFERROR(Y118/H118,"0")</f>
        <v>156</v>
      </c>
      <c r="Z119" s="779">
        <f>IFERROR(IF(Z113="",0,Z113),"0")+IFERROR(IF(Z114="",0,Z114),"0")+IFERROR(IF(Z115="",0,Z115),"0")+IFERROR(IF(Z116="",0,Z116),"0")+IFERROR(IF(Z117="",0,Z117),"0")+IFERROR(IF(Z118="",0,Z118),"0")</f>
        <v>1.01556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421.2</v>
      </c>
      <c r="Y120" s="779">
        <f>IFERROR(SUM(Y113:Y118),"0")</f>
        <v>421.20000000000005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421.2</v>
      </c>
      <c r="Y142" s="778">
        <f t="shared" si="31"/>
        <v>421.20000000000005</v>
      </c>
      <c r="Z142" s="36">
        <f>IFERROR(IF(Y142=0,"",ROUNDUP(Y142/H142,0)*0.00651),"")</f>
        <v>1.01556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460.51199999999994</v>
      </c>
      <c r="BN142" s="64">
        <f t="shared" si="33"/>
        <v>460.51200000000006</v>
      </c>
      <c r="BO142" s="64">
        <f t="shared" si="34"/>
        <v>0.8571428571428571</v>
      </c>
      <c r="BP142" s="64">
        <f t="shared" si="35"/>
        <v>0.85714285714285721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155.99999999999997</v>
      </c>
      <c r="Y145" s="779">
        <f>IFERROR(Y138/H138,"0")+IFERROR(Y139/H139,"0")+IFERROR(Y140/H140,"0")+IFERROR(Y141/H141,"0")+IFERROR(Y142/H142,"0")+IFERROR(Y143/H143,"0")+IFERROR(Y144/H144,"0")</f>
        <v>156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1.01556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421.2</v>
      </c>
      <c r="Y146" s="779">
        <f>IFERROR(SUM(Y138:Y144),"0")</f>
        <v>421.20000000000005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150</v>
      </c>
      <c r="Y229" s="778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159.72413793103448</v>
      </c>
      <c r="BN229" s="64">
        <f t="shared" si="48"/>
        <v>166.75200000000001</v>
      </c>
      <c r="BO229" s="64">
        <f t="shared" si="49"/>
        <v>0.30788177339901479</v>
      </c>
      <c r="BP229" s="64">
        <f t="shared" si="50"/>
        <v>0.3214285714285714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350</v>
      </c>
      <c r="Y232" s="778">
        <f t="shared" si="46"/>
        <v>350.4</v>
      </c>
      <c r="Z232" s="36">
        <f t="shared" si="51"/>
        <v>0.95045999999999997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386.75000000000006</v>
      </c>
      <c r="BN232" s="64">
        <f t="shared" si="48"/>
        <v>387.19200000000001</v>
      </c>
      <c r="BO232" s="64">
        <f t="shared" si="49"/>
        <v>0.80128205128205143</v>
      </c>
      <c r="BP232" s="64">
        <f t="shared" si="50"/>
        <v>0.80219780219780223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350</v>
      </c>
      <c r="Y233" s="778">
        <f t="shared" si="46"/>
        <v>350.4</v>
      </c>
      <c r="Z233" s="36">
        <f t="shared" si="51"/>
        <v>0.95045999999999997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386.75000000000006</v>
      </c>
      <c r="BN233" s="64">
        <f t="shared" si="48"/>
        <v>387.19200000000001</v>
      </c>
      <c r="BO233" s="64">
        <f t="shared" si="49"/>
        <v>0.80128205128205143</v>
      </c>
      <c r="BP233" s="64">
        <f t="shared" si="50"/>
        <v>0.80219780219780223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308.90804597701151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310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2.2924199999999999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850</v>
      </c>
      <c r="Y238" s="779">
        <f>IFERROR(SUM(Y226:Y236),"0")</f>
        <v>857.4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200</v>
      </c>
      <c r="Y441" s="778">
        <f>IFERROR(IF(X441="",0,CEILING((X441/$H441),1)*$H441),"")</f>
        <v>207</v>
      </c>
      <c r="Z441" s="36">
        <f>IFERROR(IF(Y441=0,"",ROUNDUP(Y441/H441,0)*0.02175),"")</f>
        <v>0.50024999999999997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212.53333333333333</v>
      </c>
      <c r="BN441" s="64">
        <f>IFERROR(Y441*I441/H441,"0")</f>
        <v>219.97200000000001</v>
      </c>
      <c r="BO441" s="64">
        <f>IFERROR(1/J441*(X441/H441),"0")</f>
        <v>0.3968253968253968</v>
      </c>
      <c r="BP441" s="64">
        <f>IFERROR(1/J441*(Y441/H441),"0")</f>
        <v>0.4107142857142857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22.222222222222221</v>
      </c>
      <c r="Y442" s="779">
        <f>IFERROR(Y441/H441,"0")</f>
        <v>23</v>
      </c>
      <c r="Z442" s="779">
        <f>IFERROR(IF(Z441="",0,Z441),"0")</f>
        <v>0.50024999999999997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200</v>
      </c>
      <c r="Y443" s="779">
        <f>IFERROR(SUM(Y441:Y441),"0")</f>
        <v>207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400</v>
      </c>
      <c r="Y465" s="778">
        <f>IFERROR(IF(X465="",0,CEILING((X465/$H465),1)*$H465),"")</f>
        <v>400.8</v>
      </c>
      <c r="Z465" s="36">
        <f>IFERROR(IF(Y465=0,"",ROUNDUP(Y465/H465,0)*0.00651),"")</f>
        <v>1.08717</v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444.00000000000006</v>
      </c>
      <c r="BN465" s="64">
        <f>IFERROR(Y465*I465/H465,"0")</f>
        <v>444.88800000000009</v>
      </c>
      <c r="BO465" s="64">
        <f>IFERROR(1/J465*(X465/H465),"0")</f>
        <v>0.91575091575091594</v>
      </c>
      <c r="BP465" s="64">
        <f>IFERROR(1/J465*(Y465/H465),"0")</f>
        <v>0.91758241758241765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166.66666666666669</v>
      </c>
      <c r="Y467" s="779">
        <f>IFERROR(Y462/H462,"0")+IFERROR(Y463/H463,"0")+IFERROR(Y464/H464,"0")+IFERROR(Y465/H465,"0")+IFERROR(Y466/H466,"0")</f>
        <v>167</v>
      </c>
      <c r="Z467" s="779">
        <f>IFERROR(IF(Z462="",0,Z462),"0")+IFERROR(IF(Z463="",0,Z463),"0")+IFERROR(IF(Z464="",0,Z464),"0")+IFERROR(IF(Z465="",0,Z465),"0")+IFERROR(IF(Z466="",0,Z466),"0")</f>
        <v>1.08717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400</v>
      </c>
      <c r="Y468" s="779">
        <f>IFERROR(SUM(Y462:Y466),"0")</f>
        <v>400.8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150</v>
      </c>
      <c r="Y629" s="778">
        <f t="shared" si="130"/>
        <v>156</v>
      </c>
      <c r="Z629" s="36">
        <f>IFERROR(IF(Y629=0,"",ROUNDUP(Y629/H629,0)*0.02175),"")</f>
        <v>0.43499999999999994</v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160.84615384615387</v>
      </c>
      <c r="BN629" s="64">
        <f t="shared" si="132"/>
        <v>167.28000000000003</v>
      </c>
      <c r="BO629" s="64">
        <f t="shared" si="133"/>
        <v>0.34340659340659335</v>
      </c>
      <c r="BP629" s="64">
        <f t="shared" si="134"/>
        <v>0.3571428571428571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19.23076923076923</v>
      </c>
      <c r="Y636" s="779">
        <f>IFERROR(Y628/H628,"0")+IFERROR(Y629/H629,"0")+IFERROR(Y630/H630,"0")+IFERROR(Y631/H631,"0")+IFERROR(Y632/H632,"0")+IFERROR(Y633/H633,"0")+IFERROR(Y634/H634,"0")+IFERROR(Y635/H635,"0")</f>
        <v>20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0.43499999999999994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150</v>
      </c>
      <c r="Y637" s="779">
        <f>IFERROR(SUM(Y628:Y635),"0")</f>
        <v>156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3242.4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3284.4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3507.1831806660771</v>
      </c>
      <c r="Y664" s="779">
        <f>IFERROR(SUM(BN22:BN660),"0")</f>
        <v>3551.5800000000004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3682.1831806660771</v>
      </c>
      <c r="Y666" s="779">
        <f>GrossWeightTotalR+PalletQtyTotalR*25</f>
        <v>3726.5800000000004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903.10177817074373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908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7.9989599999999994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410.40000000000003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831.60000000000014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421.20000000000005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857.4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207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400.8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156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