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E8C7A62-045E-4794-9AAE-D250B5A680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3" i="1" l="1"/>
  <c r="X662" i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Y591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6" i="1"/>
  <c r="X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Z673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Y505" i="1" s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N449" i="1"/>
  <c r="BM449" i="1"/>
  <c r="Z449" i="1"/>
  <c r="Y449" i="1"/>
  <c r="BP449" i="1" s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X443" i="1"/>
  <c r="X442" i="1"/>
  <c r="BO441" i="1"/>
  <c r="BM441" i="1"/>
  <c r="Y441" i="1"/>
  <c r="Y442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BP432" i="1" s="1"/>
  <c r="P432" i="1"/>
  <c r="BP431" i="1"/>
  <c r="BO431" i="1"/>
  <c r="BN431" i="1"/>
  <c r="BM431" i="1"/>
  <c r="Z431" i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8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3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T673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2" i="1" s="1"/>
  <c r="P298" i="1"/>
  <c r="X295" i="1"/>
  <c r="Y294" i="1"/>
  <c r="X294" i="1"/>
  <c r="BP293" i="1"/>
  <c r="BO293" i="1"/>
  <c r="BN293" i="1"/>
  <c r="BM293" i="1"/>
  <c r="Z293" i="1"/>
  <c r="Z294" i="1" s="1"/>
  <c r="Y293" i="1"/>
  <c r="O673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3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3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K673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N132" i="1"/>
  <c r="BM132" i="1"/>
  <c r="Z132" i="1"/>
  <c r="Y132" i="1"/>
  <c r="BP132" i="1" s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3" i="1" s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N82" i="1"/>
  <c r="BM82" i="1"/>
  <c r="Z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3" i="1"/>
  <c r="X664" i="1"/>
  <c r="X665" i="1"/>
  <c r="X667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Y664" i="1" s="1"/>
  <c r="Z69" i="1"/>
  <c r="BN69" i="1"/>
  <c r="Z71" i="1"/>
  <c r="BN71" i="1"/>
  <c r="Y72" i="1"/>
  <c r="Z75" i="1"/>
  <c r="Z79" i="1" s="1"/>
  <c r="BN75" i="1"/>
  <c r="BP75" i="1"/>
  <c r="Z77" i="1"/>
  <c r="BN77" i="1"/>
  <c r="Y80" i="1"/>
  <c r="Y89" i="1"/>
  <c r="BP82" i="1"/>
  <c r="BP86" i="1"/>
  <c r="BN86" i="1"/>
  <c r="Z86" i="1"/>
  <c r="Y97" i="1"/>
  <c r="BP94" i="1"/>
  <c r="BN94" i="1"/>
  <c r="Z94" i="1"/>
  <c r="BP102" i="1"/>
  <c r="BN102" i="1"/>
  <c r="Z102" i="1"/>
  <c r="F9" i="1"/>
  <c r="J9" i="1"/>
  <c r="Y54" i="1"/>
  <c r="Y667" i="1" s="1"/>
  <c r="Y73" i="1"/>
  <c r="Z88" i="1"/>
  <c r="BP84" i="1"/>
  <c r="BN84" i="1"/>
  <c r="Z84" i="1"/>
  <c r="Y88" i="1"/>
  <c r="BP92" i="1"/>
  <c r="BN92" i="1"/>
  <c r="Z92" i="1"/>
  <c r="Z97" i="1" s="1"/>
  <c r="BP96" i="1"/>
  <c r="Y665" i="1" s="1"/>
  <c r="BN96" i="1"/>
  <c r="Z96" i="1"/>
  <c r="Y98" i="1"/>
  <c r="Y103" i="1"/>
  <c r="BP100" i="1"/>
  <c r="BN100" i="1"/>
  <c r="Z100" i="1"/>
  <c r="Z103" i="1" s="1"/>
  <c r="Z107" i="1"/>
  <c r="Z110" i="1" s="1"/>
  <c r="BN107" i="1"/>
  <c r="BP107" i="1"/>
  <c r="Z109" i="1"/>
  <c r="BN109" i="1"/>
  <c r="Y110" i="1"/>
  <c r="Z113" i="1"/>
  <c r="Z119" i="1" s="1"/>
  <c r="BN113" i="1"/>
  <c r="BP113" i="1"/>
  <c r="Z115" i="1"/>
  <c r="BN115" i="1"/>
  <c r="Z117" i="1"/>
  <c r="BN117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1" i="1"/>
  <c r="BN131" i="1"/>
  <c r="BP131" i="1"/>
  <c r="BP140" i="1"/>
  <c r="BN140" i="1"/>
  <c r="Z140" i="1"/>
  <c r="BP144" i="1"/>
  <c r="BN144" i="1"/>
  <c r="Z144" i="1"/>
  <c r="Y151" i="1"/>
  <c r="BP148" i="1"/>
  <c r="BN148" i="1"/>
  <c r="Z148" i="1"/>
  <c r="Z150" i="1" s="1"/>
  <c r="Y156" i="1"/>
  <c r="BP165" i="1"/>
  <c r="BN165" i="1"/>
  <c r="Z165" i="1"/>
  <c r="Z166" i="1" s="1"/>
  <c r="Y167" i="1"/>
  <c r="H673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Y111" i="1"/>
  <c r="Y129" i="1"/>
  <c r="BP134" i="1"/>
  <c r="BN134" i="1"/>
  <c r="Z134" i="1"/>
  <c r="Y136" i="1"/>
  <c r="Y145" i="1"/>
  <c r="BP138" i="1"/>
  <c r="BN138" i="1"/>
  <c r="Z138" i="1"/>
  <c r="BP142" i="1"/>
  <c r="BN142" i="1"/>
  <c r="Z142" i="1"/>
  <c r="BP155" i="1"/>
  <c r="BN155" i="1"/>
  <c r="Z155" i="1"/>
  <c r="Z156" i="1" s="1"/>
  <c r="Y157" i="1"/>
  <c r="Y162" i="1"/>
  <c r="BP159" i="1"/>
  <c r="BN159" i="1"/>
  <c r="Z159" i="1"/>
  <c r="Z161" i="1" s="1"/>
  <c r="BP176" i="1"/>
  <c r="BN176" i="1"/>
  <c r="Z176" i="1"/>
  <c r="BP194" i="1"/>
  <c r="BN194" i="1"/>
  <c r="Z194" i="1"/>
  <c r="Z201" i="1" s="1"/>
  <c r="Y202" i="1"/>
  <c r="BP198" i="1"/>
  <c r="BN198" i="1"/>
  <c r="Z198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6" i="1"/>
  <c r="Y372" i="1"/>
  <c r="Y382" i="1"/>
  <c r="Y389" i="1"/>
  <c r="Y395" i="1"/>
  <c r="Y401" i="1"/>
  <c r="Y412" i="1"/>
  <c r="Y428" i="1"/>
  <c r="Y434" i="1"/>
  <c r="Y443" i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3" i="1"/>
  <c r="BP532" i="1"/>
  <c r="BN532" i="1"/>
  <c r="Z532" i="1"/>
  <c r="Z533" i="1" s="1"/>
  <c r="Y534" i="1"/>
  <c r="Y537" i="1"/>
  <c r="BP536" i="1"/>
  <c r="BN536" i="1"/>
  <c r="Z536" i="1"/>
  <c r="Z537" i="1" s="1"/>
  <c r="Y538" i="1"/>
  <c r="AA673" i="1"/>
  <c r="Y546" i="1"/>
  <c r="BP541" i="1"/>
  <c r="BN541" i="1"/>
  <c r="Z541" i="1"/>
  <c r="Y545" i="1"/>
  <c r="AC673" i="1"/>
  <c r="Y568" i="1"/>
  <c r="BP555" i="1"/>
  <c r="BN555" i="1"/>
  <c r="Z555" i="1"/>
  <c r="BP559" i="1"/>
  <c r="BN559" i="1"/>
  <c r="Z559" i="1"/>
  <c r="BP563" i="1"/>
  <c r="BN563" i="1"/>
  <c r="Z563" i="1"/>
  <c r="Y567" i="1"/>
  <c r="BP571" i="1"/>
  <c r="BN571" i="1"/>
  <c r="Z571" i="1"/>
  <c r="Z573" i="1" s="1"/>
  <c r="BP579" i="1"/>
  <c r="BN579" i="1"/>
  <c r="Z579" i="1"/>
  <c r="BP583" i="1"/>
  <c r="BN583" i="1"/>
  <c r="Z583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G673" i="1"/>
  <c r="P673" i="1"/>
  <c r="X673" i="1"/>
  <c r="I673" i="1"/>
  <c r="Y191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Z299" i="1"/>
  <c r="Z301" i="1" s="1"/>
  <c r="BN299" i="1"/>
  <c r="Q673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Z376" i="1"/>
  <c r="Z381" i="1" s="1"/>
  <c r="BN376" i="1"/>
  <c r="Z378" i="1"/>
  <c r="BN378" i="1"/>
  <c r="Z380" i="1"/>
  <c r="BN380" i="1"/>
  <c r="Z384" i="1"/>
  <c r="Z388" i="1" s="1"/>
  <c r="BN384" i="1"/>
  <c r="BP384" i="1"/>
  <c r="Z387" i="1"/>
  <c r="BN387" i="1"/>
  <c r="Z393" i="1"/>
  <c r="Z395" i="1" s="1"/>
  <c r="BN393" i="1"/>
  <c r="Z399" i="1"/>
  <c r="Z401" i="1" s="1"/>
  <c r="BN399" i="1"/>
  <c r="V673" i="1"/>
  <c r="Y407" i="1"/>
  <c r="Z410" i="1"/>
  <c r="Z412" i="1" s="1"/>
  <c r="BN410" i="1"/>
  <c r="W673" i="1"/>
  <c r="Z418" i="1"/>
  <c r="Z428" i="1" s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Z441" i="1"/>
  <c r="Z442" i="1" s="1"/>
  <c r="BN441" i="1"/>
  <c r="BP441" i="1"/>
  <c r="Z446" i="1"/>
  <c r="Z454" i="1" s="1"/>
  <c r="BN446" i="1"/>
  <c r="BP446" i="1"/>
  <c r="Z448" i="1"/>
  <c r="BN448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Z505" i="1" s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15" i="1"/>
  <c r="Y529" i="1"/>
  <c r="BP523" i="1"/>
  <c r="BN523" i="1"/>
  <c r="Z523" i="1"/>
  <c r="Z529" i="1" s="1"/>
  <c r="BP526" i="1"/>
  <c r="BN526" i="1"/>
  <c r="Z526" i="1"/>
  <c r="BP543" i="1"/>
  <c r="BN543" i="1"/>
  <c r="Z543" i="1"/>
  <c r="BP557" i="1"/>
  <c r="BN557" i="1"/>
  <c r="Z557" i="1"/>
  <c r="BP561" i="1"/>
  <c r="BN561" i="1"/>
  <c r="Z561" i="1"/>
  <c r="BP565" i="1"/>
  <c r="BN565" i="1"/>
  <c r="Z565" i="1"/>
  <c r="Y574" i="1"/>
  <c r="Y573" i="1"/>
  <c r="BP577" i="1"/>
  <c r="BN577" i="1"/>
  <c r="Z577" i="1"/>
  <c r="BP581" i="1"/>
  <c r="BN581" i="1"/>
  <c r="Z581" i="1"/>
  <c r="Z585" i="1" s="1"/>
  <c r="Y585" i="1"/>
  <c r="Z591" i="1"/>
  <c r="BP589" i="1"/>
  <c r="BN589" i="1"/>
  <c r="Z589" i="1"/>
  <c r="Y521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Z649" i="1" s="1"/>
  <c r="AD673" i="1"/>
  <c r="Y666" i="1" l="1"/>
  <c r="Z636" i="1"/>
  <c r="Z135" i="1"/>
  <c r="X666" i="1"/>
  <c r="Z615" i="1"/>
  <c r="Z372" i="1"/>
  <c r="Z365" i="1"/>
  <c r="Z271" i="1"/>
  <c r="Z223" i="1"/>
  <c r="Z567" i="1"/>
  <c r="Z545" i="1"/>
  <c r="Z467" i="1"/>
  <c r="Z145" i="1"/>
  <c r="Z179" i="1"/>
  <c r="Z54" i="1"/>
  <c r="Z668" i="1" s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<sst xmlns="http://schemas.openxmlformats.org/spreadsheetml/2006/main" count="3138" uniqueCount="1080">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</sst>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300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27.777777777777775</v>
      </c>
      <c r="Y110" s="779">
        <f>IFERROR(Y107/H107,"0")+IFERROR(Y108/H108,"0")+IFERROR(Y109/H109,"0")</f>
        <v>28</v>
      </c>
      <c r="Z110" s="779">
        <f>IFERROR(IF(Z107="",0,Z107),"0")+IFERROR(IF(Z108="",0,Z108),"0")+IFERROR(IF(Z109="",0,Z109),"0")</f>
        <v>0.60899999999999999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300</v>
      </c>
      <c r="Y111" s="779">
        <f>IFERROR(SUM(Y107:Y109),"0")</f>
        <v>302.40000000000003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225</v>
      </c>
      <c r="Y115" s="778">
        <f t="shared" si="26"/>
        <v>226.8</v>
      </c>
      <c r="Z115" s="36">
        <f>IFERROR(IF(Y115=0,"",ROUNDUP(Y115/H115,0)*0.00651),"")</f>
        <v>0.54683999999999999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246</v>
      </c>
      <c r="BN115" s="64">
        <f t="shared" si="28"/>
        <v>247.96799999999999</v>
      </c>
      <c r="BO115" s="64">
        <f t="shared" si="29"/>
        <v>0.45787545787545786</v>
      </c>
      <c r="BP115" s="64">
        <f t="shared" si="30"/>
        <v>0.46153846153846156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83.333333333333329</v>
      </c>
      <c r="Y119" s="779">
        <f>IFERROR(Y113/H113,"0")+IFERROR(Y114/H114,"0")+IFERROR(Y115/H115,"0")+IFERROR(Y116/H116,"0")+IFERROR(Y117/H117,"0")+IFERROR(Y118/H118,"0")</f>
        <v>84</v>
      </c>
      <c r="Z119" s="779">
        <f>IFERROR(IF(Z113="",0,Z113),"0")+IFERROR(IF(Z114="",0,Z114),"0")+IFERROR(IF(Z115="",0,Z115),"0")+IFERROR(IF(Z116="",0,Z116),"0")+IFERROR(IF(Z117="",0,Z117),"0")+IFERROR(IF(Z118="",0,Z118),"0")</f>
        <v>0.54683999999999999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225</v>
      </c>
      <c r="Y120" s="779">
        <f>IFERROR(SUM(Y113:Y118),"0")</f>
        <v>226.8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100</v>
      </c>
      <c r="Y229" s="778">
        <f t="shared" si="46"/>
        <v>104.39999999999999</v>
      </c>
      <c r="Z229" s="36">
        <f>IFERROR(IF(Y229=0,"",ROUNDUP(Y229/H229,0)*0.02175),"")</f>
        <v>0.26100000000000001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106.48275862068967</v>
      </c>
      <c r="BN229" s="64">
        <f t="shared" si="48"/>
        <v>111.16799999999999</v>
      </c>
      <c r="BO229" s="64">
        <f t="shared" si="49"/>
        <v>0.20525451559934318</v>
      </c>
      <c r="BP229" s="64">
        <f t="shared" si="50"/>
        <v>0.21428571428571427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200</v>
      </c>
      <c r="Y232" s="778">
        <f t="shared" si="46"/>
        <v>201.6</v>
      </c>
      <c r="Z232" s="36">
        <f t="shared" si="51"/>
        <v>0.54683999999999999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200</v>
      </c>
      <c r="Y233" s="778">
        <f t="shared" si="46"/>
        <v>201.6</v>
      </c>
      <c r="Z233" s="36">
        <f t="shared" si="51"/>
        <v>0.54683999999999999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221</v>
      </c>
      <c r="BN233" s="64">
        <f t="shared" si="48"/>
        <v>222.768</v>
      </c>
      <c r="BO233" s="64">
        <f t="shared" si="49"/>
        <v>0.45787545787545797</v>
      </c>
      <c r="BP233" s="64">
        <f t="shared" si="50"/>
        <v>0.46153846153846156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178.16091954022991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180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1.3546800000000001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500</v>
      </c>
      <c r="Y238" s="779">
        <f>IFERROR(SUM(Y226:Y236),"0")</f>
        <v>507.6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22" t="s">
        <v>415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1">
        <v>4301060404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40</v>
      </c>
      <c r="Y308" s="778">
        <f t="shared" si="72"/>
        <v>40.799999999999997</v>
      </c>
      <c r="Z308" s="36">
        <f>IFERROR(IF(Y308=0,"",ROUNDUP(Y308/H308,0)*0.00651),"")</f>
        <v>0.11067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44.20000000000001</v>
      </c>
      <c r="BN308" s="64">
        <f t="shared" si="74"/>
        <v>45.084000000000003</v>
      </c>
      <c r="BO308" s="64">
        <f t="shared" si="75"/>
        <v>9.1575091575091583E-2</v>
      </c>
      <c r="BP308" s="64">
        <f t="shared" si="76"/>
        <v>9.3406593406593408E-2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40</v>
      </c>
      <c r="Y309" s="778">
        <f t="shared" si="72"/>
        <v>40.799999999999997</v>
      </c>
      <c r="Z309" s="36">
        <f>IFERROR(IF(Y309=0,"",ROUNDUP(Y309/H309,0)*0.00651),"")</f>
        <v>0.11067</v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43</v>
      </c>
      <c r="BN309" s="64">
        <f t="shared" si="74"/>
        <v>43.86</v>
      </c>
      <c r="BO309" s="64">
        <f t="shared" si="75"/>
        <v>9.1575091575091583E-2</v>
      </c>
      <c r="BP309" s="64">
        <f t="shared" si="76"/>
        <v>9.3406593406593408E-2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33.333333333333336</v>
      </c>
      <c r="Y311" s="779">
        <f>IFERROR(Y305/H305,"0")+IFERROR(Y306/H306,"0")+IFERROR(Y307/H307,"0")+IFERROR(Y308/H308,"0")+IFERROR(Y309/H309,"0")+IFERROR(Y310/H310,"0")</f>
        <v>34</v>
      </c>
      <c r="Z311" s="779">
        <f>IFERROR(IF(Z305="",0,Z305),"0")+IFERROR(IF(Z306="",0,Z306),"0")+IFERROR(IF(Z307="",0,Z307),"0")+IFERROR(IF(Z308="",0,Z308),"0")+IFERROR(IF(Z309="",0,Z309),"0")+IFERROR(IF(Z310="",0,Z310),"0")</f>
        <v>0.22134000000000001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80</v>
      </c>
      <c r="Y312" s="779">
        <f>IFERROR(SUM(Y305:Y310),"0")</f>
        <v>81.599999999999994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500</v>
      </c>
      <c r="Y385" s="778">
        <f>IFERROR(IF(X385="",0,CEILING((X385/$H385),1)*$H385),"")</f>
        <v>507</v>
      </c>
      <c r="Z385" s="36">
        <f>IFERROR(IF(Y385=0,"",ROUNDUP(Y385/H385,0)*0.02175),"")</f>
        <v>1.4137499999999998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536.15384615384619</v>
      </c>
      <c r="BN385" s="64">
        <f>IFERROR(Y385*I385/H385,"0")</f>
        <v>543.66000000000008</v>
      </c>
      <c r="BO385" s="64">
        <f>IFERROR(1/J385*(X385/H385),"0")</f>
        <v>1.1446886446886446</v>
      </c>
      <c r="BP385" s="64">
        <f>IFERROR(1/J385*(Y385/H385),"0")</f>
        <v>1.1607142857142856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64.102564102564102</v>
      </c>
      <c r="Y388" s="779">
        <f>IFERROR(Y384/H384,"0")+IFERROR(Y385/H385,"0")+IFERROR(Y386/H386,"0")+IFERROR(Y387/H387,"0")</f>
        <v>65</v>
      </c>
      <c r="Z388" s="779">
        <f>IFERROR(IF(Z384="",0,Z384),"0")+IFERROR(IF(Z385="",0,Z385),"0")+IFERROR(IF(Z386="",0,Z386),"0")+IFERROR(IF(Z387="",0,Z387),"0")</f>
        <v>1.4137499999999998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500</v>
      </c>
      <c r="Y389" s="779">
        <f>IFERROR(SUM(Y384:Y387),"0")</f>
        <v>507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126</v>
      </c>
      <c r="Y411" s="778">
        <f>IFERROR(IF(X411="",0,CEILING((X411/$H411),1)*$H411),"")</f>
        <v>126</v>
      </c>
      <c r="Z411" s="36">
        <f>IFERROR(IF(Y411=0,"",ROUNDUP(Y411/H411,0)*0.00651),"")</f>
        <v>0.3906</v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140.39999999999998</v>
      </c>
      <c r="BN411" s="64">
        <f>IFERROR(Y411*I411/H411,"0")</f>
        <v>140.39999999999998</v>
      </c>
      <c r="BO411" s="64">
        <f>IFERROR(1/J411*(X411/H411),"0")</f>
        <v>0.32967032967032972</v>
      </c>
      <c r="BP411" s="64">
        <f>IFERROR(1/J411*(Y411/H411),"0")</f>
        <v>0.32967032967032972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60</v>
      </c>
      <c r="Y412" s="779">
        <f>IFERROR(Y409/H409,"0")+IFERROR(Y410/H410,"0")+IFERROR(Y411/H411,"0")</f>
        <v>60</v>
      </c>
      <c r="Z412" s="779">
        <f>IFERROR(IF(Z409="",0,Z409),"0")+IFERROR(IF(Z410="",0,Z410),"0")+IFERROR(IF(Z411="",0,Z411),"0")</f>
        <v>0.3906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126</v>
      </c>
      <c r="Y413" s="779">
        <f>IFERROR(SUM(Y409:Y411),"0")</f>
        <v>126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4000</v>
      </c>
      <c r="Y418" s="778">
        <f t="shared" si="87"/>
        <v>4005</v>
      </c>
      <c r="Z418" s="36">
        <f>IFERROR(IF(Y418=0,"",ROUNDUP(Y418/H418,0)*0.02175),"")</f>
        <v>5.8072499999999998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4128</v>
      </c>
      <c r="BN418" s="64">
        <f t="shared" si="89"/>
        <v>4133.16</v>
      </c>
      <c r="BO418" s="64">
        <f t="shared" si="90"/>
        <v>5.5555555555555554</v>
      </c>
      <c r="BP418" s="64">
        <f t="shared" si="91"/>
        <v>5.5625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1500</v>
      </c>
      <c r="Y420" s="778">
        <f t="shared" si="87"/>
        <v>1500</v>
      </c>
      <c r="Z420" s="36">
        <f>IFERROR(IF(Y420=0,"",ROUNDUP(Y420/H420,0)*0.02175),"")</f>
        <v>2.1749999999999998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1548</v>
      </c>
      <c r="BN420" s="64">
        <f t="shared" si="89"/>
        <v>1548</v>
      </c>
      <c r="BO420" s="64">
        <f t="shared" si="90"/>
        <v>2.083333333333333</v>
      </c>
      <c r="BP420" s="64">
        <f t="shared" si="91"/>
        <v>2.083333333333333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366.66666666666669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367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7.9822499999999996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5500</v>
      </c>
      <c r="Y429" s="779">
        <f>IFERROR(SUM(Y417:Y427),"0")</f>
        <v>5505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2000</v>
      </c>
      <c r="Y431" s="778">
        <f>IFERROR(IF(X431="",0,CEILING((X431/$H431),1)*$H431),"")</f>
        <v>2010</v>
      </c>
      <c r="Z431" s="36">
        <f>IFERROR(IF(Y431=0,"",ROUNDUP(Y431/H431,0)*0.02175),"")</f>
        <v>2.9144999999999999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2064</v>
      </c>
      <c r="BN431" s="64">
        <f>IFERROR(Y431*I431/H431,"0")</f>
        <v>2074.3200000000002</v>
      </c>
      <c r="BO431" s="64">
        <f>IFERROR(1/J431*(X431/H431),"0")</f>
        <v>2.7777777777777777</v>
      </c>
      <c r="BP431" s="64">
        <f>IFERROR(1/J431*(Y431/H431),"0")</f>
        <v>2.7916666666666665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133.33333333333334</v>
      </c>
      <c r="Y433" s="779">
        <f>IFERROR(Y431/H431,"0")+IFERROR(Y432/H432,"0")</f>
        <v>134</v>
      </c>
      <c r="Z433" s="779">
        <f>IFERROR(IF(Z431="",0,Z431),"0")+IFERROR(IF(Z432="",0,Z432),"0")</f>
        <v>2.9144999999999999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2000</v>
      </c>
      <c r="Y434" s="779">
        <f>IFERROR(SUM(Y431:Y432),"0")</f>
        <v>2010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6500</v>
      </c>
      <c r="Y462" s="778">
        <f>IFERROR(IF(X462="",0,CEILING((X462/$H462),1)*$H462),"")</f>
        <v>6507</v>
      </c>
      <c r="Z462" s="36">
        <f>IFERROR(IF(Y462=0,"",ROUNDUP(Y462/H462,0)*0.02175),"")</f>
        <v>15.725249999999999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6907.333333333333</v>
      </c>
      <c r="BN462" s="64">
        <f>IFERROR(Y462*I462/H462,"0")</f>
        <v>6914.7720000000008</v>
      </c>
      <c r="BO462" s="64">
        <f>IFERROR(1/J462*(X462/H462),"0")</f>
        <v>12.896825396825395</v>
      </c>
      <c r="BP462" s="64">
        <f>IFERROR(1/J462*(Y462/H462),"0")</f>
        <v>12.910714285714285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722.22222222222217</v>
      </c>
      <c r="Y467" s="779">
        <f>IFERROR(Y462/H462,"0")+IFERROR(Y463/H463,"0")+IFERROR(Y464/H464,"0")+IFERROR(Y465/H465,"0")+IFERROR(Y466/H466,"0")</f>
        <v>723</v>
      </c>
      <c r="Z467" s="779">
        <f>IFERROR(IF(Z462="",0,Z462),"0")+IFERROR(IF(Z463="",0,Z463),"0")+IFERROR(IF(Z464="",0,Z464),"0")+IFERROR(IF(Z465="",0,Z465),"0")+IFERROR(IF(Z466="",0,Z466),"0")</f>
        <v>15.725249999999999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6500</v>
      </c>
      <c r="Y468" s="779">
        <f>IFERROR(SUM(Y462:Y466),"0")</f>
        <v>6507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1">
        <v>4301031336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200</v>
      </c>
      <c r="Y556" s="778">
        <f t="shared" si="109"/>
        <v>200.64000000000001</v>
      </c>
      <c r="Z556" s="36">
        <f t="shared" ref="Z556:Z561" si="114">IFERROR(IF(Y556=0,"",ROUNDUP(Y556/H556,0)*0.01196),"")</f>
        <v>0.45448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213.63636363636363</v>
      </c>
      <c r="BN556" s="64">
        <f t="shared" si="111"/>
        <v>214.32</v>
      </c>
      <c r="BO556" s="64">
        <f t="shared" si="112"/>
        <v>0.36421911421911418</v>
      </c>
      <c r="BP556" s="64">
        <f t="shared" si="113"/>
        <v>0.36538461538461542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37.878787878787875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38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0.45448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200</v>
      </c>
      <c r="Y568" s="779">
        <f>IFERROR(SUM(Y555:Y566),"0")</f>
        <v>200.64000000000001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500</v>
      </c>
      <c r="Y603" s="778">
        <f t="shared" si="120"/>
        <v>504</v>
      </c>
      <c r="Z603" s="36">
        <f>IFERROR(IF(Y603=0,"",ROUNDUP(Y603/H603,0)*0.02175),"")</f>
        <v>0.91349999999999998</v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520</v>
      </c>
      <c r="BN603" s="64">
        <f t="shared" si="122"/>
        <v>524.16</v>
      </c>
      <c r="BO603" s="64">
        <f t="shared" si="123"/>
        <v>0.74404761904761896</v>
      </c>
      <c r="BP603" s="64">
        <f t="shared" si="124"/>
        <v>0.75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41.666666666666664</v>
      </c>
      <c r="Y608" s="779">
        <f>IFERROR(Y601/H601,"0")+IFERROR(Y602/H602,"0")+IFERROR(Y603/H603,"0")+IFERROR(Y604/H604,"0")+IFERROR(Y605/H605,"0")+IFERROR(Y606/H606,"0")+IFERROR(Y607/H607,"0")</f>
        <v>42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0.91349999999999998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500</v>
      </c>
      <c r="Y609" s="779">
        <f>IFERROR(SUM(Y601:Y607),"0")</f>
        <v>504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400</v>
      </c>
      <c r="Y628" s="778">
        <f t="shared" ref="Y628:Y635" si="130">IFERROR(IF(X628="",0,CEILING((X628/$H628),1)*$H628),"")</f>
        <v>405.59999999999997</v>
      </c>
      <c r="Z628" s="36">
        <f>IFERROR(IF(Y628=0,"",ROUNDUP(Y628/H628,0)*0.02175),"")</f>
        <v>1.131</v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428.92307692307696</v>
      </c>
      <c r="BN628" s="64">
        <f t="shared" ref="BN628:BN635" si="132">IFERROR(Y628*I628/H628,"0")</f>
        <v>434.928</v>
      </c>
      <c r="BO628" s="64">
        <f t="shared" ref="BO628:BO635" si="133">IFERROR(1/J628*(X628/H628),"0")</f>
        <v>0.91575091575091572</v>
      </c>
      <c r="BP628" s="64">
        <f t="shared" ref="BP628:BP635" si="134">IFERROR(1/J628*(Y628/H628),"0")</f>
        <v>0.92857142857142849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51.282051282051285</v>
      </c>
      <c r="Y636" s="779">
        <f>IFERROR(Y628/H628,"0")+IFERROR(Y629/H629,"0")+IFERROR(Y630/H630,"0")+IFERROR(Y631/H631,"0")+IFERROR(Y632/H632,"0")+IFERROR(Y633/H633,"0")+IFERROR(Y634/H634,"0")+IFERROR(Y635/H635,"0")</f>
        <v>52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1.131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400</v>
      </c>
      <c r="Y637" s="779">
        <f>IFERROR(SUM(Y628:Y635),"0")</f>
        <v>405.59999999999997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16831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16883.64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17681.462712000644</v>
      </c>
      <c r="Y664" s="779">
        <f>IFERROR(SUM(BN22:BN660),"0")</f>
        <v>17737.175999999999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30</v>
      </c>
      <c r="Y665" s="38">
        <f>ROUNDUP(SUM(BP22:BP660),0)</f>
        <v>30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18431.462712000644</v>
      </c>
      <c r="Y666" s="779">
        <f>GrossWeightTotalR+PalletQtyTotalR*25</f>
        <v>18487.175999999999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1799.7576561369667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1807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33.65719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529.20000000000005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507.6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81.599999999999994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507</v>
      </c>
      <c r="V673" s="46">
        <f>IFERROR(Y405*1,"0")+IFERROR(Y409*1,"0")+IFERROR(Y410*1,"0")+IFERROR(Y411*1,"0")</f>
        <v>126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7515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6507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200.64000000000001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909.59999999999991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2024-12-13T10:16:17Z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