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F2" zoomScaleNormal="100" zoomScaleSheetLayoutView="100" workbookViewId="0">
      <selection activeCell="O9" sqref="O9:P9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45229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43В, лит В, офис 4,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20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20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20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594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20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20" t="n"/>
    </row>
    <row r="19" ht="27.75" customHeight="1">
      <c r="A19" s="342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31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1" t="n"/>
      <c r="Z20" s="331" t="n"/>
    </row>
    <row r="21" ht="14.25" customHeight="1">
      <c r="A21" s="325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5" t="n"/>
      <c r="Z21" s="32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4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25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5" t="n"/>
      <c r="Z25" s="32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4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25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25" t="n"/>
      <c r="Z34" s="32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4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25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25" t="n"/>
      <c r="Z38" s="32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4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25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25" t="n"/>
      <c r="Z42" s="32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4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2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31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1" t="n"/>
      <c r="Z47" s="331" t="n"/>
    </row>
    <row r="48" ht="14.25" customHeight="1">
      <c r="A48" s="325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25" t="n"/>
      <c r="Z48" s="32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30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90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4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31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1" t="n"/>
      <c r="Z53" s="331" t="n"/>
    </row>
    <row r="54" ht="14.25" customHeight="1">
      <c r="A54" s="325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25" t="n"/>
      <c r="Z54" s="32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6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100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6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909.9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4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31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1" t="n"/>
      <c r="Z61" s="331" t="n"/>
    </row>
    <row r="62" ht="14.25" customHeight="1">
      <c r="A62" s="325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25" t="n"/>
      <c r="Z62" s="325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6" t="n">
        <v>4680115882720</v>
      </c>
      <c r="E63" s="637" t="n"/>
      <c r="F63" s="669" t="n">
        <v>0.45</v>
      </c>
      <c r="G63" s="38" t="n">
        <v>10</v>
      </c>
      <c r="H63" s="669" t="n">
        <v>4.5</v>
      </c>
      <c r="I63" s="669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3" t="inlineStr">
        <is>
          <t>Вареные колбасы «Филейская #Живой_пар» ф/в 0,45 п/а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6" t="n">
        <v>4607091382945</v>
      </c>
      <c r="E64" s="637" t="n"/>
      <c r="F64" s="669" t="n">
        <v>1.4</v>
      </c>
      <c r="G64" s="38" t="n">
        <v>8</v>
      </c>
      <c r="H64" s="669" t="n">
        <v>11.2</v>
      </c>
      <c r="I64" s="66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 t="inlineStr">
        <is>
          <t>Вареные колбасы «Вязанка со шпиком» Весовые Вектор УВВ ТМ «Вязанка»</t>
        </is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6" t="n">
        <v>4607091385670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100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6" t="n">
        <v>4680115881327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100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6" t="n">
        <v>4680115882133</v>
      </c>
      <c r="E67" s="637" t="n"/>
      <c r="F67" s="669" t="n">
        <v>1.35</v>
      </c>
      <c r="G67" s="38" t="n">
        <v>8</v>
      </c>
      <c r="H67" s="669" t="n">
        <v>10.8</v>
      </c>
      <c r="I67" s="669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6" t="n">
        <v>4607091382952</v>
      </c>
      <c r="E68" s="637" t="n"/>
      <c r="F68" s="669" t="n">
        <v>0.5</v>
      </c>
      <c r="G68" s="38" t="n">
        <v>6</v>
      </c>
      <c r="H68" s="669" t="n">
        <v>3</v>
      </c>
      <c r="I68" s="66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36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26" t="n">
        <v>4680115882539</v>
      </c>
      <c r="E70" s="637" t="n"/>
      <c r="F70" s="669" t="n">
        <v>0.37</v>
      </c>
      <c r="G70" s="38" t="n">
        <v>10</v>
      </c>
      <c r="H70" s="669" t="n">
        <v>3.7</v>
      </c>
      <c r="I70" s="669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6" t="n">
        <v>4607091384604</v>
      </c>
      <c r="E71" s="637" t="n"/>
      <c r="F71" s="669" t="n">
        <v>0.4</v>
      </c>
      <c r="G71" s="38" t="n">
        <v>10</v>
      </c>
      <c r="H71" s="669" t="n">
        <v>4</v>
      </c>
      <c r="I71" s="66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6" t="n">
        <v>4680115880283</v>
      </c>
      <c r="E72" s="637" t="n"/>
      <c r="F72" s="669" t="n">
        <v>0.6</v>
      </c>
      <c r="G72" s="38" t="n">
        <v>8</v>
      </c>
      <c r="H72" s="669" t="n">
        <v>4.8</v>
      </c>
      <c r="I72" s="66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6" t="n">
        <v>4680115881518</v>
      </c>
      <c r="E73" s="637" t="n"/>
      <c r="F73" s="669" t="n">
        <v>0.4</v>
      </c>
      <c r="G73" s="38" t="n">
        <v>10</v>
      </c>
      <c r="H73" s="669" t="n">
        <v>4</v>
      </c>
      <c r="I73" s="66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6" t="n">
        <v>4680115881303</v>
      </c>
      <c r="E74" s="637" t="n"/>
      <c r="F74" s="669" t="n">
        <v>0.45</v>
      </c>
      <c r="G74" s="38" t="n">
        <v>10</v>
      </c>
      <c r="H74" s="669" t="n">
        <v>4.5</v>
      </c>
      <c r="I74" s="669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936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6" t="n">
        <v>4680115882577</v>
      </c>
      <c r="E75" s="637" t="n"/>
      <c r="F75" s="669" t="n">
        <v>0.4</v>
      </c>
      <c r="G75" s="38" t="n">
        <v>8</v>
      </c>
      <c r="H75" s="669" t="n">
        <v>3.2</v>
      </c>
      <c r="I75" s="669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5" t="inlineStr">
        <is>
          <t>Колбаса вареная Мусульманская ТМ Вязанка Халяль вектор ф/в 0,4 кг Казахстан АК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630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4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25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25" t="n"/>
      <c r="Z82" s="325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4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25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25" t="n"/>
      <c r="Z92" s="325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140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4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25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25" t="n"/>
      <c r="Z105" s="325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50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100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49.5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864.9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20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4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25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25" t="n"/>
      <c r="Z118" s="325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100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4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31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1" t="n"/>
      <c r="Z126" s="331" t="n"/>
    </row>
    <row r="127" ht="14.25" customHeight="1">
      <c r="A127" s="325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25" t="n"/>
      <c r="Z127" s="325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200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1189.8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4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2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31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1" t="n"/>
      <c r="Z134" s="331" t="n"/>
    </row>
    <row r="135" ht="14.25" customHeight="1">
      <c r="A135" s="325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25" t="n"/>
      <c r="Z135" s="325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4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31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1" t="n"/>
      <c r="Z141" s="331" t="n"/>
    </row>
    <row r="142" ht="14.25" customHeight="1">
      <c r="A142" s="325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25" t="n"/>
      <c r="Z142" s="325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200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52.5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4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31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1" t="n"/>
      <c r="Z153" s="331" t="n"/>
    </row>
    <row r="154" ht="14.25" customHeight="1">
      <c r="A154" s="325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25" t="n"/>
      <c r="Z154" s="325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4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25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25" t="n"/>
      <c r="Z159" s="325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4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25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25" t="n"/>
      <c r="Z164" s="325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50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200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100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4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25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25" t="n"/>
      <c r="Z171" s="325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120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200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240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6" t="n">
        <v>4680115880092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120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6" t="n">
        <v>4680115880221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6" t="n">
        <v>4680115882942</v>
      </c>
      <c r="E185" s="637" t="n"/>
      <c r="F185" s="669" t="n">
        <v>0.3</v>
      </c>
      <c r="G185" s="38" t="n">
        <v>6</v>
      </c>
      <c r="H185" s="669" t="n">
        <v>1.8</v>
      </c>
      <c r="I185" s="669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6" t="n">
        <v>4680115880504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40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6" t="n">
        <v>4680115882164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120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24" t="n"/>
      <c r="B188" s="320" t="n"/>
      <c r="C188" s="320" t="n"/>
      <c r="D188" s="320" t="n"/>
      <c r="E188" s="320" t="n"/>
      <c r="F188" s="320" t="n"/>
      <c r="G188" s="320" t="n"/>
      <c r="H188" s="320" t="n"/>
      <c r="I188" s="320" t="n"/>
      <c r="J188" s="320" t="n"/>
      <c r="K188" s="320" t="n"/>
      <c r="L188" s="320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7" t="n"/>
      <c r="Z188" s="677" t="n"/>
    </row>
    <row r="189">
      <c r="A189" s="320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IFERROR(SUM(V172:V187),"0")</f>
        <v/>
      </c>
      <c r="W189" s="676">
        <f>IFERROR(SUM(W172:W187),"0")</f>
        <v/>
      </c>
      <c r="X189" s="43" t="n"/>
      <c r="Y189" s="677" t="n"/>
      <c r="Z189" s="677" t="n"/>
    </row>
    <row r="190" ht="14.25" customHeight="1">
      <c r="A190" s="325" t="inlineStr">
        <is>
          <t>Сардельки</t>
        </is>
      </c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320" t="n"/>
      <c r="N190" s="320" t="n"/>
      <c r="O190" s="320" t="n"/>
      <c r="P190" s="320" t="n"/>
      <c r="Q190" s="320" t="n"/>
      <c r="R190" s="320" t="n"/>
      <c r="S190" s="320" t="n"/>
      <c r="T190" s="320" t="n"/>
      <c r="U190" s="320" t="n"/>
      <c r="V190" s="320" t="n"/>
      <c r="W190" s="320" t="n"/>
      <c r="X190" s="320" t="n"/>
      <c r="Y190" s="325" t="n"/>
      <c r="Z190" s="325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6" t="n">
        <v>4680115880801</v>
      </c>
      <c r="E191" s="637" t="n"/>
      <c r="F191" s="669" t="n">
        <v>0.4</v>
      </c>
      <c r="G191" s="38" t="n">
        <v>6</v>
      </c>
      <c r="H191" s="669" t="n">
        <v>2.4</v>
      </c>
      <c r="I191" s="66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71" t="n"/>
      <c r="P191" s="671" t="n"/>
      <c r="Q191" s="671" t="n"/>
      <c r="R191" s="637" t="n"/>
      <c r="S191" s="40" t="inlineStr"/>
      <c r="T191" s="40" t="inlineStr"/>
      <c r="U191" s="41" t="inlineStr">
        <is>
          <t>кг</t>
        </is>
      </c>
      <c r="V191" s="672" t="n">
        <v>0</v>
      </c>
      <c r="W191" s="67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6" t="n">
        <v>4680115880818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24" t="n"/>
      <c r="B193" s="320" t="n"/>
      <c r="C193" s="320" t="n"/>
      <c r="D193" s="320" t="n"/>
      <c r="E193" s="320" t="n"/>
      <c r="F193" s="320" t="n"/>
      <c r="G193" s="320" t="n"/>
      <c r="H193" s="320" t="n"/>
      <c r="I193" s="320" t="n"/>
      <c r="J193" s="320" t="n"/>
      <c r="K193" s="320" t="n"/>
      <c r="L193" s="320" t="n"/>
      <c r="M193" s="674" t="n"/>
      <c r="N193" s="675" t="inlineStr">
        <is>
          <t>Итого</t>
        </is>
      </c>
      <c r="O193" s="645" t="n"/>
      <c r="P193" s="645" t="n"/>
      <c r="Q193" s="645" t="n"/>
      <c r="R193" s="645" t="n"/>
      <c r="S193" s="645" t="n"/>
      <c r="T193" s="646" t="n"/>
      <c r="U193" s="43" t="inlineStr">
        <is>
          <t>кор</t>
        </is>
      </c>
      <c r="V193" s="676">
        <f>IFERROR(V191/H191,"0")+IFERROR(V192/H192,"0")</f>
        <v/>
      </c>
      <c r="W193" s="676">
        <f>IFERROR(W191/H191,"0")+IFERROR(W192/H192,"0")</f>
        <v/>
      </c>
      <c r="X193" s="676">
        <f>IFERROR(IF(X191="",0,X191),"0")+IFERROR(IF(X192="",0,X192),"0")</f>
        <v/>
      </c>
      <c r="Y193" s="677" t="n"/>
      <c r="Z193" s="677" t="n"/>
    </row>
    <row r="194">
      <c r="A194" s="320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кг</t>
        </is>
      </c>
      <c r="V194" s="676">
        <f>IFERROR(SUM(V191:V192),"0")</f>
        <v/>
      </c>
      <c r="W194" s="676">
        <f>IFERROR(SUM(W191:W192),"0")</f>
        <v/>
      </c>
      <c r="X194" s="43" t="n"/>
      <c r="Y194" s="677" t="n"/>
      <c r="Z194" s="677" t="n"/>
    </row>
    <row r="195" ht="16.5" customHeight="1">
      <c r="A195" s="331" t="inlineStr">
        <is>
          <t>Бордо</t>
        </is>
      </c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320" t="n"/>
      <c r="N195" s="320" t="n"/>
      <c r="O195" s="320" t="n"/>
      <c r="P195" s="320" t="n"/>
      <c r="Q195" s="320" t="n"/>
      <c r="R195" s="320" t="n"/>
      <c r="S195" s="320" t="n"/>
      <c r="T195" s="320" t="n"/>
      <c r="U195" s="320" t="n"/>
      <c r="V195" s="320" t="n"/>
      <c r="W195" s="320" t="n"/>
      <c r="X195" s="320" t="n"/>
      <c r="Y195" s="331" t="n"/>
      <c r="Z195" s="331" t="n"/>
    </row>
    <row r="196" ht="14.25" customHeight="1">
      <c r="A196" s="325" t="inlineStr">
        <is>
          <t>Вареные колбасы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25" t="n"/>
      <c r="Z196" s="325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6" t="n">
        <v>4607091387445</v>
      </c>
      <c r="E197" s="637" t="n"/>
      <c r="F197" s="669" t="n">
        <v>0.9</v>
      </c>
      <c r="G197" s="38" t="n">
        <v>10</v>
      </c>
      <c r="H197" s="669" t="n">
        <v>9</v>
      </c>
      <c r="I197" s="669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6" t="n">
        <v>4607091386004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6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6" t="n">
        <v>4607091386073</v>
      </c>
      <c r="E200" s="637" t="n"/>
      <c r="F200" s="669" t="n">
        <v>0.9</v>
      </c>
      <c r="G200" s="38" t="n">
        <v>10</v>
      </c>
      <c r="H200" s="669" t="n">
        <v>9</v>
      </c>
      <c r="I200" s="669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6" t="n">
        <v>4607091387322</v>
      </c>
      <c r="E201" s="637" t="n"/>
      <c r="F201" s="669" t="n">
        <v>1.35</v>
      </c>
      <c r="G201" s="38" t="n">
        <v>8</v>
      </c>
      <c r="H201" s="669" t="n">
        <v>10.8</v>
      </c>
      <c r="I201" s="669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6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6" t="n">
        <v>4607091387377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6" t="n">
        <v>4607091387353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6" t="n">
        <v>4607091386011</v>
      </c>
      <c r="E205" s="637" t="n"/>
      <c r="F205" s="669" t="n">
        <v>0.5</v>
      </c>
      <c r="G205" s="38" t="n">
        <v>10</v>
      </c>
      <c r="H205" s="669" t="n">
        <v>5</v>
      </c>
      <c r="I205" s="66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9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6" t="n">
        <v>4607091387308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6" t="n">
        <v>4607091387339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6" t="n">
        <v>4680115882638</v>
      </c>
      <c r="E208" s="637" t="n"/>
      <c r="F208" s="669" t="n">
        <v>0.4</v>
      </c>
      <c r="G208" s="38" t="n">
        <v>10</v>
      </c>
      <c r="H208" s="669" t="n">
        <v>4</v>
      </c>
      <c r="I208" s="66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6" t="n">
        <v>4680115881938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6" t="n">
        <v>4607091387346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6" t="n">
        <v>4607091389807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24" t="n"/>
      <c r="B212" s="320" t="n"/>
      <c r="C212" s="320" t="n"/>
      <c r="D212" s="320" t="n"/>
      <c r="E212" s="320" t="n"/>
      <c r="F212" s="320" t="n"/>
      <c r="G212" s="320" t="n"/>
      <c r="H212" s="320" t="n"/>
      <c r="I212" s="320" t="n"/>
      <c r="J212" s="320" t="n"/>
      <c r="K212" s="320" t="n"/>
      <c r="L212" s="320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кор</t>
        </is>
      </c>
      <c r="V212" s="67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7" t="n"/>
      <c r="Z212" s="677" t="n"/>
    </row>
    <row r="213">
      <c r="A213" s="320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кг</t>
        </is>
      </c>
      <c r="V213" s="676">
        <f>IFERROR(SUM(V197:V211),"0")</f>
        <v/>
      </c>
      <c r="W213" s="676">
        <f>IFERROR(SUM(W197:W211),"0")</f>
        <v/>
      </c>
      <c r="X213" s="43" t="n"/>
      <c r="Y213" s="677" t="n"/>
      <c r="Z213" s="677" t="n"/>
    </row>
    <row r="214" ht="14.25" customHeight="1">
      <c r="A214" s="325" t="inlineStr">
        <is>
          <t>Ветчины</t>
        </is>
      </c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320" t="n"/>
      <c r="N214" s="320" t="n"/>
      <c r="O214" s="320" t="n"/>
      <c r="P214" s="320" t="n"/>
      <c r="Q214" s="320" t="n"/>
      <c r="R214" s="320" t="n"/>
      <c r="S214" s="320" t="n"/>
      <c r="T214" s="320" t="n"/>
      <c r="U214" s="320" t="n"/>
      <c r="V214" s="320" t="n"/>
      <c r="W214" s="320" t="n"/>
      <c r="X214" s="320" t="n"/>
      <c r="Y214" s="325" t="n"/>
      <c r="Z214" s="325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6" t="n">
        <v>4680115881914</v>
      </c>
      <c r="E215" s="637" t="n"/>
      <c r="F215" s="669" t="n">
        <v>0.4</v>
      </c>
      <c r="G215" s="38" t="n">
        <v>10</v>
      </c>
      <c r="H215" s="669" t="n">
        <v>4</v>
      </c>
      <c r="I215" s="66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24" t="n"/>
      <c r="B216" s="320" t="n"/>
      <c r="C216" s="320" t="n"/>
      <c r="D216" s="320" t="n"/>
      <c r="E216" s="320" t="n"/>
      <c r="F216" s="320" t="n"/>
      <c r="G216" s="320" t="n"/>
      <c r="H216" s="320" t="n"/>
      <c r="I216" s="320" t="n"/>
      <c r="J216" s="320" t="n"/>
      <c r="K216" s="320" t="n"/>
      <c r="L216" s="320" t="n"/>
      <c r="M216" s="674" t="n"/>
      <c r="N216" s="675" t="inlineStr">
        <is>
          <t>Итого</t>
        </is>
      </c>
      <c r="O216" s="645" t="n"/>
      <c r="P216" s="645" t="n"/>
      <c r="Q216" s="645" t="n"/>
      <c r="R216" s="645" t="n"/>
      <c r="S216" s="645" t="n"/>
      <c r="T216" s="646" t="n"/>
      <c r="U216" s="43" t="inlineStr">
        <is>
          <t>кор</t>
        </is>
      </c>
      <c r="V216" s="676">
        <f>IFERROR(V215/H215,"0")</f>
        <v/>
      </c>
      <c r="W216" s="676">
        <f>IFERROR(W215/H215,"0")</f>
        <v/>
      </c>
      <c r="X216" s="676">
        <f>IFERROR(IF(X215="",0,X215),"0")</f>
        <v/>
      </c>
      <c r="Y216" s="677" t="n"/>
      <c r="Z216" s="677" t="n"/>
    </row>
    <row r="217">
      <c r="A217" s="320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кг</t>
        </is>
      </c>
      <c r="V217" s="676">
        <f>IFERROR(SUM(V215:V215),"0")</f>
        <v/>
      </c>
      <c r="W217" s="676">
        <f>IFERROR(SUM(W215:W215),"0")</f>
        <v/>
      </c>
      <c r="X217" s="43" t="n"/>
      <c r="Y217" s="677" t="n"/>
      <c r="Z217" s="677" t="n"/>
    </row>
    <row r="218" ht="14.25" customHeight="1">
      <c r="A218" s="325" t="inlineStr">
        <is>
          <t>Копченые колбасы</t>
        </is>
      </c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320" t="n"/>
      <c r="N218" s="320" t="n"/>
      <c r="O218" s="320" t="n"/>
      <c r="P218" s="320" t="n"/>
      <c r="Q218" s="320" t="n"/>
      <c r="R218" s="320" t="n"/>
      <c r="S218" s="320" t="n"/>
      <c r="T218" s="320" t="n"/>
      <c r="U218" s="320" t="n"/>
      <c r="V218" s="320" t="n"/>
      <c r="W218" s="320" t="n"/>
      <c r="X218" s="320" t="n"/>
      <c r="Y218" s="325" t="n"/>
      <c r="Z218" s="325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6" t="n">
        <v>4607091387193</v>
      </c>
      <c r="E219" s="637" t="n"/>
      <c r="F219" s="669" t="n">
        <v>0.7</v>
      </c>
      <c r="G219" s="38" t="n">
        <v>6</v>
      </c>
      <c r="H219" s="669" t="n">
        <v>4.2</v>
      </c>
      <c r="I219" s="66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71" t="n"/>
      <c r="P219" s="671" t="n"/>
      <c r="Q219" s="671" t="n"/>
      <c r="R219" s="637" t="n"/>
      <c r="S219" s="40" t="inlineStr"/>
      <c r="T219" s="40" t="inlineStr"/>
      <c r="U219" s="41" t="inlineStr">
        <is>
          <t>кг</t>
        </is>
      </c>
      <c r="V219" s="672" t="n">
        <v>0</v>
      </c>
      <c r="W219" s="67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6" t="n">
        <v>4607091387230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6" t="n">
        <v>4607091387285</v>
      </c>
      <c r="E221" s="637" t="n"/>
      <c r="F221" s="669" t="n">
        <v>0.35</v>
      </c>
      <c r="G221" s="38" t="n">
        <v>6</v>
      </c>
      <c r="H221" s="669" t="n">
        <v>2.1</v>
      </c>
      <c r="I221" s="669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14</v>
      </c>
      <c r="W221" s="67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6" t="n">
        <v>4607091389845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175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24" t="n"/>
      <c r="B223" s="320" t="n"/>
      <c r="C223" s="320" t="n"/>
      <c r="D223" s="320" t="n"/>
      <c r="E223" s="320" t="n"/>
      <c r="F223" s="320" t="n"/>
      <c r="G223" s="320" t="n"/>
      <c r="H223" s="320" t="n"/>
      <c r="I223" s="320" t="n"/>
      <c r="J223" s="320" t="n"/>
      <c r="K223" s="320" t="n"/>
      <c r="L223" s="320" t="n"/>
      <c r="M223" s="674" t="n"/>
      <c r="N223" s="675" t="inlineStr">
        <is>
          <t>Итого</t>
        </is>
      </c>
      <c r="O223" s="645" t="n"/>
      <c r="P223" s="645" t="n"/>
      <c r="Q223" s="645" t="n"/>
      <c r="R223" s="645" t="n"/>
      <c r="S223" s="645" t="n"/>
      <c r="T223" s="646" t="n"/>
      <c r="U223" s="43" t="inlineStr">
        <is>
          <t>кор</t>
        </is>
      </c>
      <c r="V223" s="676">
        <f>IFERROR(V219/H219,"0")+IFERROR(V220/H220,"0")+IFERROR(V221/H221,"0")+IFERROR(V222/H222,"0")</f>
        <v/>
      </c>
      <c r="W223" s="676">
        <f>IFERROR(W219/H219,"0")+IFERROR(W220/H220,"0")+IFERROR(W221/H221,"0")+IFERROR(W222/H222,"0")</f>
        <v/>
      </c>
      <c r="X223" s="676">
        <f>IFERROR(IF(X219="",0,X219),"0")+IFERROR(IF(X220="",0,X220),"0")+IFERROR(IF(X221="",0,X221),"0")+IFERROR(IF(X222="",0,X222),"0")</f>
        <v/>
      </c>
      <c r="Y223" s="677" t="n"/>
      <c r="Z223" s="677" t="n"/>
    </row>
    <row r="224">
      <c r="A224" s="320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кг</t>
        </is>
      </c>
      <c r="V224" s="676">
        <f>IFERROR(SUM(V219:V222),"0")</f>
        <v/>
      </c>
      <c r="W224" s="676">
        <f>IFERROR(SUM(W219:W222),"0")</f>
        <v/>
      </c>
      <c r="X224" s="43" t="n"/>
      <c r="Y224" s="677" t="n"/>
      <c r="Z224" s="677" t="n"/>
    </row>
    <row r="225" ht="14.25" customHeight="1">
      <c r="A225" s="325" t="inlineStr">
        <is>
          <t>Сосиски</t>
        </is>
      </c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320" t="n"/>
      <c r="N225" s="320" t="n"/>
      <c r="O225" s="320" t="n"/>
      <c r="P225" s="320" t="n"/>
      <c r="Q225" s="320" t="n"/>
      <c r="R225" s="320" t="n"/>
      <c r="S225" s="320" t="n"/>
      <c r="T225" s="320" t="n"/>
      <c r="U225" s="320" t="n"/>
      <c r="V225" s="320" t="n"/>
      <c r="W225" s="320" t="n"/>
      <c r="X225" s="320" t="n"/>
      <c r="Y225" s="325" t="n"/>
      <c r="Z225" s="325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6" t="n">
        <v>4607091387766</v>
      </c>
      <c r="E226" s="637" t="n"/>
      <c r="F226" s="669" t="n">
        <v>1.35</v>
      </c>
      <c r="G226" s="38" t="n">
        <v>6</v>
      </c>
      <c r="H226" s="669" t="n">
        <v>8.1</v>
      </c>
      <c r="I226" s="669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2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6" t="n">
        <v>4607091387957</v>
      </c>
      <c r="E227" s="637" t="n"/>
      <c r="F227" s="669" t="n">
        <v>1.3</v>
      </c>
      <c r="G227" s="38" t="n">
        <v>6</v>
      </c>
      <c r="H227" s="669" t="n">
        <v>7.8</v>
      </c>
      <c r="I227" s="669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6" t="n">
        <v>4607091387964</v>
      </c>
      <c r="E228" s="637" t="n"/>
      <c r="F228" s="669" t="n">
        <v>1.35</v>
      </c>
      <c r="G228" s="38" t="n">
        <v>6</v>
      </c>
      <c r="H228" s="669" t="n">
        <v>8.1</v>
      </c>
      <c r="I228" s="669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6" t="n">
        <v>4607091381672</v>
      </c>
      <c r="E229" s="637" t="n"/>
      <c r="F229" s="669" t="n">
        <v>0.6</v>
      </c>
      <c r="G229" s="38" t="n">
        <v>6</v>
      </c>
      <c r="H229" s="669" t="n">
        <v>3.6</v>
      </c>
      <c r="I229" s="669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6" t="n">
        <v>4607091387537</v>
      </c>
      <c r="E230" s="637" t="n"/>
      <c r="F230" s="669" t="n">
        <v>0.45</v>
      </c>
      <c r="G230" s="38" t="n">
        <v>6</v>
      </c>
      <c r="H230" s="669" t="n">
        <v>2.7</v>
      </c>
      <c r="I230" s="669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6" t="n">
        <v>4607091387513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6" t="n">
        <v>4680115880511</v>
      </c>
      <c r="E232" s="637" t="n"/>
      <c r="F232" s="669" t="n">
        <v>0.33</v>
      </c>
      <c r="G232" s="38" t="n">
        <v>6</v>
      </c>
      <c r="H232" s="669" t="n">
        <v>1.98</v>
      </c>
      <c r="I232" s="669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24" t="n"/>
      <c r="B233" s="320" t="n"/>
      <c r="C233" s="320" t="n"/>
      <c r="D233" s="320" t="n"/>
      <c r="E233" s="320" t="n"/>
      <c r="F233" s="320" t="n"/>
      <c r="G233" s="320" t="n"/>
      <c r="H233" s="320" t="n"/>
      <c r="I233" s="320" t="n"/>
      <c r="J233" s="320" t="n"/>
      <c r="K233" s="320" t="n"/>
      <c r="L233" s="320" t="n"/>
      <c r="M233" s="674" t="n"/>
      <c r="N233" s="675" t="inlineStr">
        <is>
          <t>Итого</t>
        </is>
      </c>
      <c r="O233" s="645" t="n"/>
      <c r="P233" s="645" t="n"/>
      <c r="Q233" s="645" t="n"/>
      <c r="R233" s="645" t="n"/>
      <c r="S233" s="645" t="n"/>
      <c r="T233" s="646" t="n"/>
      <c r="U233" s="43" t="inlineStr">
        <is>
          <t>кор</t>
        </is>
      </c>
      <c r="V233" s="676">
        <f>IFERROR(V226/H226,"0")+IFERROR(V227/H227,"0")+IFERROR(V228/H228,"0")+IFERROR(V229/H229,"0")+IFERROR(V230/H230,"0")+IFERROR(V231/H231,"0")+IFERROR(V232/H232,"0")</f>
        <v/>
      </c>
      <c r="W233" s="676">
        <f>IFERROR(W226/H226,"0")+IFERROR(W227/H227,"0")+IFERROR(W228/H228,"0")+IFERROR(W229/H229,"0")+IFERROR(W230/H230,"0")+IFERROR(W231/H231,"0")+IFERROR(W232/H232,"0")</f>
        <v/>
      </c>
      <c r="X233" s="676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7" t="n"/>
      <c r="Z233" s="677" t="n"/>
    </row>
    <row r="234">
      <c r="A234" s="320" t="n"/>
      <c r="B234" s="320" t="n"/>
      <c r="C234" s="320" t="n"/>
      <c r="D234" s="320" t="n"/>
      <c r="E234" s="320" t="n"/>
      <c r="F234" s="320" t="n"/>
      <c r="G234" s="320" t="n"/>
      <c r="H234" s="320" t="n"/>
      <c r="I234" s="320" t="n"/>
      <c r="J234" s="320" t="n"/>
      <c r="K234" s="320" t="n"/>
      <c r="L234" s="320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кг</t>
        </is>
      </c>
      <c r="V234" s="676">
        <f>IFERROR(SUM(V226:V232),"0")</f>
        <v/>
      </c>
      <c r="W234" s="676">
        <f>IFERROR(SUM(W226:W232),"0")</f>
        <v/>
      </c>
      <c r="X234" s="43" t="n"/>
      <c r="Y234" s="677" t="n"/>
      <c r="Z234" s="677" t="n"/>
    </row>
    <row r="235" ht="14.25" customHeight="1">
      <c r="A235" s="325" t="inlineStr">
        <is>
          <t>Сардельки</t>
        </is>
      </c>
      <c r="B235" s="320" t="n"/>
      <c r="C235" s="320" t="n"/>
      <c r="D235" s="320" t="n"/>
      <c r="E235" s="320" t="n"/>
      <c r="F235" s="320" t="n"/>
      <c r="G235" s="320" t="n"/>
      <c r="H235" s="320" t="n"/>
      <c r="I235" s="320" t="n"/>
      <c r="J235" s="320" t="n"/>
      <c r="K235" s="320" t="n"/>
      <c r="L235" s="320" t="n"/>
      <c r="M235" s="320" t="n"/>
      <c r="N235" s="320" t="n"/>
      <c r="O235" s="320" t="n"/>
      <c r="P235" s="320" t="n"/>
      <c r="Q235" s="320" t="n"/>
      <c r="R235" s="320" t="n"/>
      <c r="S235" s="320" t="n"/>
      <c r="T235" s="320" t="n"/>
      <c r="U235" s="320" t="n"/>
      <c r="V235" s="320" t="n"/>
      <c r="W235" s="320" t="n"/>
      <c r="X235" s="320" t="n"/>
      <c r="Y235" s="325" t="n"/>
      <c r="Z235" s="325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6" t="n">
        <v>4607091380880</v>
      </c>
      <c r="E236" s="637" t="n"/>
      <c r="F236" s="669" t="n">
        <v>1.4</v>
      </c>
      <c r="G236" s="38" t="n">
        <v>6</v>
      </c>
      <c r="H236" s="669" t="n">
        <v>8.4</v>
      </c>
      <c r="I236" s="669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71" t="n"/>
      <c r="P236" s="671" t="n"/>
      <c r="Q236" s="671" t="n"/>
      <c r="R236" s="637" t="n"/>
      <c r="S236" s="40" t="inlineStr"/>
      <c r="T236" s="40" t="inlineStr"/>
      <c r="U236" s="41" t="inlineStr">
        <is>
          <t>кг</t>
        </is>
      </c>
      <c r="V236" s="672" t="n">
        <v>0</v>
      </c>
      <c r="W236" s="67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6" t="n">
        <v>4607091384482</v>
      </c>
      <c r="E237" s="637" t="n"/>
      <c r="F237" s="669" t="n">
        <v>1.3</v>
      </c>
      <c r="G237" s="38" t="n">
        <v>6</v>
      </c>
      <c r="H237" s="669" t="n">
        <v>7.8</v>
      </c>
      <c r="I237" s="66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250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6" t="n">
        <v>4607091380897</v>
      </c>
      <c r="E238" s="637" t="n"/>
      <c r="F238" s="669" t="n">
        <v>1.4</v>
      </c>
      <c r="G238" s="38" t="n">
        <v>6</v>
      </c>
      <c r="H238" s="669" t="n">
        <v>8.4</v>
      </c>
      <c r="I238" s="669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24" t="n"/>
      <c r="B239" s="320" t="n"/>
      <c r="C239" s="320" t="n"/>
      <c r="D239" s="320" t="n"/>
      <c r="E239" s="320" t="n"/>
      <c r="F239" s="320" t="n"/>
      <c r="G239" s="320" t="n"/>
      <c r="H239" s="320" t="n"/>
      <c r="I239" s="320" t="n"/>
      <c r="J239" s="320" t="n"/>
      <c r="K239" s="320" t="n"/>
      <c r="L239" s="320" t="n"/>
      <c r="M239" s="674" t="n"/>
      <c r="N239" s="675" t="inlineStr">
        <is>
          <t>Итого</t>
        </is>
      </c>
      <c r="O239" s="645" t="n"/>
      <c r="P239" s="645" t="n"/>
      <c r="Q239" s="645" t="n"/>
      <c r="R239" s="645" t="n"/>
      <c r="S239" s="645" t="n"/>
      <c r="T239" s="646" t="n"/>
      <c r="U239" s="43" t="inlineStr">
        <is>
          <t>кор</t>
        </is>
      </c>
      <c r="V239" s="676">
        <f>IFERROR(V236/H236,"0")+IFERROR(V237/H237,"0")+IFERROR(V238/H238,"0")</f>
        <v/>
      </c>
      <c r="W239" s="676">
        <f>IFERROR(W236/H236,"0")+IFERROR(W237/H237,"0")+IFERROR(W238/H238,"0")</f>
        <v/>
      </c>
      <c r="X239" s="676">
        <f>IFERROR(IF(X236="",0,X236),"0")+IFERROR(IF(X237="",0,X237),"0")+IFERROR(IF(X238="",0,X238),"0")</f>
        <v/>
      </c>
      <c r="Y239" s="677" t="n"/>
      <c r="Z239" s="677" t="n"/>
    </row>
    <row r="240">
      <c r="A240" s="320" t="n"/>
      <c r="B240" s="320" t="n"/>
      <c r="C240" s="320" t="n"/>
      <c r="D240" s="320" t="n"/>
      <c r="E240" s="320" t="n"/>
      <c r="F240" s="320" t="n"/>
      <c r="G240" s="320" t="n"/>
      <c r="H240" s="320" t="n"/>
      <c r="I240" s="320" t="n"/>
      <c r="J240" s="320" t="n"/>
      <c r="K240" s="320" t="n"/>
      <c r="L240" s="320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кг</t>
        </is>
      </c>
      <c r="V240" s="676">
        <f>IFERROR(SUM(V236:V238),"0")</f>
        <v/>
      </c>
      <c r="W240" s="676">
        <f>IFERROR(SUM(W236:W238),"0")</f>
        <v/>
      </c>
      <c r="X240" s="43" t="n"/>
      <c r="Y240" s="677" t="n"/>
      <c r="Z240" s="677" t="n"/>
    </row>
    <row r="241" ht="14.25" customHeight="1">
      <c r="A241" s="325" t="inlineStr">
        <is>
          <t>Сырокопченые колбасы</t>
        </is>
      </c>
      <c r="B241" s="320" t="n"/>
      <c r="C241" s="320" t="n"/>
      <c r="D241" s="320" t="n"/>
      <c r="E241" s="320" t="n"/>
      <c r="F241" s="320" t="n"/>
      <c r="G241" s="320" t="n"/>
      <c r="H241" s="320" t="n"/>
      <c r="I241" s="320" t="n"/>
      <c r="J241" s="320" t="n"/>
      <c r="K241" s="320" t="n"/>
      <c r="L241" s="320" t="n"/>
      <c r="M241" s="320" t="n"/>
      <c r="N241" s="320" t="n"/>
      <c r="O241" s="320" t="n"/>
      <c r="P241" s="320" t="n"/>
      <c r="Q241" s="320" t="n"/>
      <c r="R241" s="320" t="n"/>
      <c r="S241" s="320" t="n"/>
      <c r="T241" s="320" t="n"/>
      <c r="U241" s="320" t="n"/>
      <c r="V241" s="320" t="n"/>
      <c r="W241" s="320" t="n"/>
      <c r="X241" s="320" t="n"/>
      <c r="Y241" s="325" t="n"/>
      <c r="Z241" s="325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6" t="n">
        <v>4607091388374</v>
      </c>
      <c r="E242" s="637" t="n"/>
      <c r="F242" s="669" t="n">
        <v>0.38</v>
      </c>
      <c r="G242" s="38" t="n">
        <v>8</v>
      </c>
      <c r="H242" s="669" t="n">
        <v>3.04</v>
      </c>
      <c r="I242" s="669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2" t="inlineStr">
        <is>
          <t>С/к колбасы Княжеская Бордо Весовые б/о терм/п Стародворье</t>
        </is>
      </c>
      <c r="O242" s="671" t="n"/>
      <c r="P242" s="671" t="n"/>
      <c r="Q242" s="671" t="n"/>
      <c r="R242" s="637" t="n"/>
      <c r="S242" s="40" t="inlineStr"/>
      <c r="T242" s="40" t="inlineStr"/>
      <c r="U242" s="41" t="inlineStr">
        <is>
          <t>кг</t>
        </is>
      </c>
      <c r="V242" s="672" t="n">
        <v>0</v>
      </c>
      <c r="W242" s="67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6" t="n">
        <v>4607091388381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Салями Охотничья Бордо Весовые б/о терм/п 180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6" t="n">
        <v>4607091388404</v>
      </c>
      <c r="E244" s="637" t="n"/>
      <c r="F244" s="669" t="n">
        <v>0.17</v>
      </c>
      <c r="G244" s="38" t="n">
        <v>15</v>
      </c>
      <c r="H244" s="669" t="n">
        <v>2.55</v>
      </c>
      <c r="I244" s="669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85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24" t="n"/>
      <c r="B245" s="320" t="n"/>
      <c r="C245" s="320" t="n"/>
      <c r="D245" s="320" t="n"/>
      <c r="E245" s="320" t="n"/>
      <c r="F245" s="320" t="n"/>
      <c r="G245" s="320" t="n"/>
      <c r="H245" s="320" t="n"/>
      <c r="I245" s="320" t="n"/>
      <c r="J245" s="320" t="n"/>
      <c r="K245" s="320" t="n"/>
      <c r="L245" s="320" t="n"/>
      <c r="M245" s="674" t="n"/>
      <c r="N245" s="675" t="inlineStr">
        <is>
          <t>Итого</t>
        </is>
      </c>
      <c r="O245" s="645" t="n"/>
      <c r="P245" s="645" t="n"/>
      <c r="Q245" s="645" t="n"/>
      <c r="R245" s="645" t="n"/>
      <c r="S245" s="645" t="n"/>
      <c r="T245" s="646" t="n"/>
      <c r="U245" s="43" t="inlineStr">
        <is>
          <t>кор</t>
        </is>
      </c>
      <c r="V245" s="676">
        <f>IFERROR(V242/H242,"0")+IFERROR(V243/H243,"0")+IFERROR(V244/H244,"0")</f>
        <v/>
      </c>
      <c r="W245" s="676">
        <f>IFERROR(W242/H242,"0")+IFERROR(W243/H243,"0")+IFERROR(W244/H244,"0")</f>
        <v/>
      </c>
      <c r="X245" s="676">
        <f>IFERROR(IF(X242="",0,X242),"0")+IFERROR(IF(X243="",0,X243),"0")+IFERROR(IF(X244="",0,X244),"0")</f>
        <v/>
      </c>
      <c r="Y245" s="677" t="n"/>
      <c r="Z245" s="677" t="n"/>
    </row>
    <row r="246">
      <c r="A246" s="320" t="n"/>
      <c r="B246" s="320" t="n"/>
      <c r="C246" s="320" t="n"/>
      <c r="D246" s="320" t="n"/>
      <c r="E246" s="320" t="n"/>
      <c r="F246" s="320" t="n"/>
      <c r="G246" s="320" t="n"/>
      <c r="H246" s="320" t="n"/>
      <c r="I246" s="320" t="n"/>
      <c r="J246" s="320" t="n"/>
      <c r="K246" s="320" t="n"/>
      <c r="L246" s="320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кг</t>
        </is>
      </c>
      <c r="V246" s="676">
        <f>IFERROR(SUM(V242:V244),"0")</f>
        <v/>
      </c>
      <c r="W246" s="676">
        <f>IFERROR(SUM(W242:W244),"0")</f>
        <v/>
      </c>
      <c r="X246" s="43" t="n"/>
      <c r="Y246" s="677" t="n"/>
      <c r="Z246" s="677" t="n"/>
    </row>
    <row r="247" ht="14.25" customHeight="1">
      <c r="A247" s="325" t="inlineStr">
        <is>
          <t>Паштеты</t>
        </is>
      </c>
      <c r="B247" s="320" t="n"/>
      <c r="C247" s="320" t="n"/>
      <c r="D247" s="320" t="n"/>
      <c r="E247" s="320" t="n"/>
      <c r="F247" s="320" t="n"/>
      <c r="G247" s="320" t="n"/>
      <c r="H247" s="320" t="n"/>
      <c r="I247" s="320" t="n"/>
      <c r="J247" s="320" t="n"/>
      <c r="K247" s="320" t="n"/>
      <c r="L247" s="320" t="n"/>
      <c r="M247" s="320" t="n"/>
      <c r="N247" s="320" t="n"/>
      <c r="O247" s="320" t="n"/>
      <c r="P247" s="320" t="n"/>
      <c r="Q247" s="320" t="n"/>
      <c r="R247" s="320" t="n"/>
      <c r="S247" s="320" t="n"/>
      <c r="T247" s="320" t="n"/>
      <c r="U247" s="320" t="n"/>
      <c r="V247" s="320" t="n"/>
      <c r="W247" s="320" t="n"/>
      <c r="X247" s="320" t="n"/>
      <c r="Y247" s="325" t="n"/>
      <c r="Z247" s="325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6" t="n">
        <v>4680115881808</v>
      </c>
      <c r="E248" s="637" t="n"/>
      <c r="F248" s="669" t="n">
        <v>0.1</v>
      </c>
      <c r="G248" s="38" t="n">
        <v>20</v>
      </c>
      <c r="H248" s="669" t="n">
        <v>2</v>
      </c>
      <c r="I248" s="669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71" t="n"/>
      <c r="P248" s="671" t="n"/>
      <c r="Q248" s="671" t="n"/>
      <c r="R248" s="637" t="n"/>
      <c r="S248" s="40" t="inlineStr"/>
      <c r="T248" s="40" t="inlineStr"/>
      <c r="U248" s="41" t="inlineStr">
        <is>
          <t>кг</t>
        </is>
      </c>
      <c r="V248" s="672" t="n">
        <v>0</v>
      </c>
      <c r="W248" s="673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6" t="n">
        <v>4680115881822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6" t="n">
        <v>4680115880016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24" t="n"/>
      <c r="B251" s="320" t="n"/>
      <c r="C251" s="320" t="n"/>
      <c r="D251" s="320" t="n"/>
      <c r="E251" s="320" t="n"/>
      <c r="F251" s="320" t="n"/>
      <c r="G251" s="320" t="n"/>
      <c r="H251" s="320" t="n"/>
      <c r="I251" s="320" t="n"/>
      <c r="J251" s="320" t="n"/>
      <c r="K251" s="320" t="n"/>
      <c r="L251" s="320" t="n"/>
      <c r="M251" s="674" t="n"/>
      <c r="N251" s="675" t="inlineStr">
        <is>
          <t>Итого</t>
        </is>
      </c>
      <c r="O251" s="645" t="n"/>
      <c r="P251" s="645" t="n"/>
      <c r="Q251" s="645" t="n"/>
      <c r="R251" s="645" t="n"/>
      <c r="S251" s="645" t="n"/>
      <c r="T251" s="646" t="n"/>
      <c r="U251" s="43" t="inlineStr">
        <is>
          <t>кор</t>
        </is>
      </c>
      <c r="V251" s="676">
        <f>IFERROR(V248/H248,"0")+IFERROR(V249/H249,"0")+IFERROR(V250/H250,"0")</f>
        <v/>
      </c>
      <c r="W251" s="676">
        <f>IFERROR(W248/H248,"0")+IFERROR(W249/H249,"0")+IFERROR(W250/H250,"0")</f>
        <v/>
      </c>
      <c r="X251" s="676">
        <f>IFERROR(IF(X248="",0,X248),"0")+IFERROR(IF(X249="",0,X249),"0")+IFERROR(IF(X250="",0,X250),"0")</f>
        <v/>
      </c>
      <c r="Y251" s="677" t="n"/>
      <c r="Z251" s="677" t="n"/>
    </row>
    <row r="252">
      <c r="A252" s="320" t="n"/>
      <c r="B252" s="320" t="n"/>
      <c r="C252" s="320" t="n"/>
      <c r="D252" s="320" t="n"/>
      <c r="E252" s="320" t="n"/>
      <c r="F252" s="320" t="n"/>
      <c r="G252" s="320" t="n"/>
      <c r="H252" s="320" t="n"/>
      <c r="I252" s="320" t="n"/>
      <c r="J252" s="320" t="n"/>
      <c r="K252" s="320" t="n"/>
      <c r="L252" s="320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кг</t>
        </is>
      </c>
      <c r="V252" s="676">
        <f>IFERROR(SUM(V248:V250),"0")</f>
        <v/>
      </c>
      <c r="W252" s="676">
        <f>IFERROR(SUM(W248:W250),"0")</f>
        <v/>
      </c>
      <c r="X252" s="43" t="n"/>
      <c r="Y252" s="677" t="n"/>
      <c r="Z252" s="677" t="n"/>
    </row>
    <row r="253" ht="16.5" customHeight="1">
      <c r="A253" s="331" t="inlineStr">
        <is>
          <t>Фирменная</t>
        </is>
      </c>
      <c r="B253" s="320" t="n"/>
      <c r="C253" s="320" t="n"/>
      <c r="D253" s="320" t="n"/>
      <c r="E253" s="320" t="n"/>
      <c r="F253" s="320" t="n"/>
      <c r="G253" s="320" t="n"/>
      <c r="H253" s="320" t="n"/>
      <c r="I253" s="320" t="n"/>
      <c r="J253" s="320" t="n"/>
      <c r="K253" s="320" t="n"/>
      <c r="L253" s="320" t="n"/>
      <c r="M253" s="320" t="n"/>
      <c r="N253" s="320" t="n"/>
      <c r="O253" s="320" t="n"/>
      <c r="P253" s="320" t="n"/>
      <c r="Q253" s="320" t="n"/>
      <c r="R253" s="320" t="n"/>
      <c r="S253" s="320" t="n"/>
      <c r="T253" s="320" t="n"/>
      <c r="U253" s="320" t="n"/>
      <c r="V253" s="320" t="n"/>
      <c r="W253" s="320" t="n"/>
      <c r="X253" s="320" t="n"/>
      <c r="Y253" s="331" t="n"/>
      <c r="Z253" s="331" t="n"/>
    </row>
    <row r="254" ht="14.25" customHeight="1">
      <c r="A254" s="325" t="inlineStr">
        <is>
          <t>Вареные колбасы</t>
        </is>
      </c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320" t="n"/>
      <c r="N254" s="320" t="n"/>
      <c r="O254" s="320" t="n"/>
      <c r="P254" s="320" t="n"/>
      <c r="Q254" s="320" t="n"/>
      <c r="R254" s="320" t="n"/>
      <c r="S254" s="320" t="n"/>
      <c r="T254" s="320" t="n"/>
      <c r="U254" s="320" t="n"/>
      <c r="V254" s="320" t="n"/>
      <c r="W254" s="320" t="n"/>
      <c r="X254" s="320" t="n"/>
      <c r="Y254" s="325" t="n"/>
      <c r="Z254" s="325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6" t="n">
        <v>4607091387421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50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6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26" t="n">
        <v>4607091387452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6" t="n">
        <v>4607091387452</v>
      </c>
      <c r="E258" s="637" t="n"/>
      <c r="F258" s="669" t="n">
        <v>1.45</v>
      </c>
      <c r="G258" s="38" t="n">
        <v>8</v>
      </c>
      <c r="H258" s="669" t="n">
        <v>11.6</v>
      </c>
      <c r="I258" s="669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1" t="inlineStr">
        <is>
          <t>Вареные колбасы Молочная По-стародворски Фирменная Весовые П/а Стародворье</t>
        </is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6" t="n">
        <v>4607091385984</v>
      </c>
      <c r="E259" s="637" t="n"/>
      <c r="F259" s="669" t="n">
        <v>1.35</v>
      </c>
      <c r="G259" s="38" t="n">
        <v>8</v>
      </c>
      <c r="H259" s="669" t="n">
        <v>10.8</v>
      </c>
      <c r="I259" s="669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6" t="n">
        <v>4607091387438</v>
      </c>
      <c r="E260" s="637" t="n"/>
      <c r="F260" s="669" t="n">
        <v>0.5</v>
      </c>
      <c r="G260" s="38" t="n">
        <v>10</v>
      </c>
      <c r="H260" s="669" t="n">
        <v>5</v>
      </c>
      <c r="I260" s="669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6" t="n">
        <v>4607091387469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24" t="n"/>
      <c r="B262" s="320" t="n"/>
      <c r="C262" s="320" t="n"/>
      <c r="D262" s="320" t="n"/>
      <c r="E262" s="320" t="n"/>
      <c r="F262" s="320" t="n"/>
      <c r="G262" s="320" t="n"/>
      <c r="H262" s="320" t="n"/>
      <c r="I262" s="320" t="n"/>
      <c r="J262" s="320" t="n"/>
      <c r="K262" s="320" t="n"/>
      <c r="L262" s="320" t="n"/>
      <c r="M262" s="674" t="n"/>
      <c r="N262" s="675" t="inlineStr">
        <is>
          <t>Итого</t>
        </is>
      </c>
      <c r="O262" s="645" t="n"/>
      <c r="P262" s="645" t="n"/>
      <c r="Q262" s="645" t="n"/>
      <c r="R262" s="645" t="n"/>
      <c r="S262" s="645" t="n"/>
      <c r="T262" s="646" t="n"/>
      <c r="U262" s="43" t="inlineStr">
        <is>
          <t>кор</t>
        </is>
      </c>
      <c r="V262" s="676">
        <f>IFERROR(V255/H255,"0")+IFERROR(V256/H256,"0")+IFERROR(V257/H257,"0")+IFERROR(V258/H258,"0")+IFERROR(V259/H259,"0")+IFERROR(V260/H260,"0")+IFERROR(V261/H261,"0")</f>
        <v/>
      </c>
      <c r="W262" s="676">
        <f>IFERROR(W255/H255,"0")+IFERROR(W256/H256,"0")+IFERROR(W257/H257,"0")+IFERROR(W258/H258,"0")+IFERROR(W259/H259,"0")+IFERROR(W260/H260,"0")+IFERROR(W261/H261,"0")</f>
        <v/>
      </c>
      <c r="X262" s="676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7" t="n"/>
      <c r="Z262" s="677" t="n"/>
    </row>
    <row r="263">
      <c r="A263" s="320" t="n"/>
      <c r="B263" s="320" t="n"/>
      <c r="C263" s="320" t="n"/>
      <c r="D263" s="320" t="n"/>
      <c r="E263" s="320" t="n"/>
      <c r="F263" s="320" t="n"/>
      <c r="G263" s="320" t="n"/>
      <c r="H263" s="320" t="n"/>
      <c r="I263" s="320" t="n"/>
      <c r="J263" s="320" t="n"/>
      <c r="K263" s="320" t="n"/>
      <c r="L263" s="320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кг</t>
        </is>
      </c>
      <c r="V263" s="676">
        <f>IFERROR(SUM(V255:V261),"0")</f>
        <v/>
      </c>
      <c r="W263" s="676">
        <f>IFERROR(SUM(W255:W261),"0")</f>
        <v/>
      </c>
      <c r="X263" s="43" t="n"/>
      <c r="Y263" s="677" t="n"/>
      <c r="Z263" s="677" t="n"/>
    </row>
    <row r="264" ht="14.25" customHeight="1">
      <c r="A264" s="325" t="inlineStr">
        <is>
          <t>Копченые колбасы</t>
        </is>
      </c>
      <c r="B264" s="320" t="n"/>
      <c r="C264" s="320" t="n"/>
      <c r="D264" s="320" t="n"/>
      <c r="E264" s="320" t="n"/>
      <c r="F264" s="320" t="n"/>
      <c r="G264" s="320" t="n"/>
      <c r="H264" s="320" t="n"/>
      <c r="I264" s="320" t="n"/>
      <c r="J264" s="320" t="n"/>
      <c r="K264" s="320" t="n"/>
      <c r="L264" s="320" t="n"/>
      <c r="M264" s="320" t="n"/>
      <c r="N264" s="320" t="n"/>
      <c r="O264" s="320" t="n"/>
      <c r="P264" s="320" t="n"/>
      <c r="Q264" s="320" t="n"/>
      <c r="R264" s="320" t="n"/>
      <c r="S264" s="320" t="n"/>
      <c r="T264" s="320" t="n"/>
      <c r="U264" s="320" t="n"/>
      <c r="V264" s="320" t="n"/>
      <c r="W264" s="320" t="n"/>
      <c r="X264" s="320" t="n"/>
      <c r="Y264" s="325" t="n"/>
      <c r="Z264" s="325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6" t="n">
        <v>4607091387292</v>
      </c>
      <c r="E265" s="637" t="n"/>
      <c r="F265" s="669" t="n">
        <v>0.73</v>
      </c>
      <c r="G265" s="38" t="n">
        <v>6</v>
      </c>
      <c r="H265" s="669" t="n">
        <v>4.38</v>
      </c>
      <c r="I265" s="669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71" t="n"/>
      <c r="P265" s="671" t="n"/>
      <c r="Q265" s="671" t="n"/>
      <c r="R265" s="637" t="n"/>
      <c r="S265" s="40" t="inlineStr"/>
      <c r="T265" s="40" t="inlineStr"/>
      <c r="U265" s="41" t="inlineStr">
        <is>
          <t>кг</t>
        </is>
      </c>
      <c r="V265" s="672" t="n">
        <v>0</v>
      </c>
      <c r="W265" s="67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6" t="n">
        <v>4607091387315</v>
      </c>
      <c r="E266" s="637" t="n"/>
      <c r="F266" s="669" t="n">
        <v>0.7</v>
      </c>
      <c r="G266" s="38" t="n">
        <v>4</v>
      </c>
      <c r="H266" s="669" t="n">
        <v>2.8</v>
      </c>
      <c r="I266" s="669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24" t="n"/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674" t="n"/>
      <c r="N267" s="675" t="inlineStr">
        <is>
          <t>Итого</t>
        </is>
      </c>
      <c r="O267" s="645" t="n"/>
      <c r="P267" s="645" t="n"/>
      <c r="Q267" s="645" t="n"/>
      <c r="R267" s="645" t="n"/>
      <c r="S267" s="645" t="n"/>
      <c r="T267" s="646" t="n"/>
      <c r="U267" s="43" t="inlineStr">
        <is>
          <t>кор</t>
        </is>
      </c>
      <c r="V267" s="676">
        <f>IFERROR(V265/H265,"0")+IFERROR(V266/H266,"0")</f>
        <v/>
      </c>
      <c r="W267" s="676">
        <f>IFERROR(W265/H265,"0")+IFERROR(W266/H266,"0")</f>
        <v/>
      </c>
      <c r="X267" s="676">
        <f>IFERROR(IF(X265="",0,X265),"0")+IFERROR(IF(X266="",0,X266),"0")</f>
        <v/>
      </c>
      <c r="Y267" s="677" t="n"/>
      <c r="Z267" s="677" t="n"/>
    </row>
    <row r="268">
      <c r="A268" s="320" t="n"/>
      <c r="B268" s="320" t="n"/>
      <c r="C268" s="320" t="n"/>
      <c r="D268" s="320" t="n"/>
      <c r="E268" s="320" t="n"/>
      <c r="F268" s="320" t="n"/>
      <c r="G268" s="320" t="n"/>
      <c r="H268" s="320" t="n"/>
      <c r="I268" s="320" t="n"/>
      <c r="J268" s="320" t="n"/>
      <c r="K268" s="320" t="n"/>
      <c r="L268" s="320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кг</t>
        </is>
      </c>
      <c r="V268" s="676">
        <f>IFERROR(SUM(V265:V266),"0")</f>
        <v/>
      </c>
      <c r="W268" s="676">
        <f>IFERROR(SUM(W265:W266),"0")</f>
        <v/>
      </c>
      <c r="X268" s="43" t="n"/>
      <c r="Y268" s="677" t="n"/>
      <c r="Z268" s="677" t="n"/>
    </row>
    <row r="269" ht="16.5" customHeight="1">
      <c r="A269" s="331" t="inlineStr">
        <is>
          <t>Бавария</t>
        </is>
      </c>
      <c r="B269" s="320" t="n"/>
      <c r="C269" s="320" t="n"/>
      <c r="D269" s="320" t="n"/>
      <c r="E269" s="320" t="n"/>
      <c r="F269" s="320" t="n"/>
      <c r="G269" s="320" t="n"/>
      <c r="H269" s="320" t="n"/>
      <c r="I269" s="320" t="n"/>
      <c r="J269" s="320" t="n"/>
      <c r="K269" s="320" t="n"/>
      <c r="L269" s="320" t="n"/>
      <c r="M269" s="320" t="n"/>
      <c r="N269" s="320" t="n"/>
      <c r="O269" s="320" t="n"/>
      <c r="P269" s="320" t="n"/>
      <c r="Q269" s="320" t="n"/>
      <c r="R269" s="320" t="n"/>
      <c r="S269" s="320" t="n"/>
      <c r="T269" s="320" t="n"/>
      <c r="U269" s="320" t="n"/>
      <c r="V269" s="320" t="n"/>
      <c r="W269" s="320" t="n"/>
      <c r="X269" s="320" t="n"/>
      <c r="Y269" s="331" t="n"/>
      <c r="Z269" s="331" t="n"/>
    </row>
    <row r="270" ht="14.25" customHeight="1">
      <c r="A270" s="325" t="inlineStr">
        <is>
          <t>Копченые колбасы</t>
        </is>
      </c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320" t="n"/>
      <c r="N270" s="320" t="n"/>
      <c r="O270" s="320" t="n"/>
      <c r="P270" s="320" t="n"/>
      <c r="Q270" s="320" t="n"/>
      <c r="R270" s="320" t="n"/>
      <c r="S270" s="320" t="n"/>
      <c r="T270" s="320" t="n"/>
      <c r="U270" s="320" t="n"/>
      <c r="V270" s="320" t="n"/>
      <c r="W270" s="320" t="n"/>
      <c r="X270" s="320" t="n"/>
      <c r="Y270" s="325" t="n"/>
      <c r="Z270" s="325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6" t="n">
        <v>4607091383836</v>
      </c>
      <c r="E271" s="637" t="n"/>
      <c r="F271" s="669" t="n">
        <v>0.3</v>
      </c>
      <c r="G271" s="38" t="n">
        <v>6</v>
      </c>
      <c r="H271" s="669" t="n">
        <v>1.8</v>
      </c>
      <c r="I271" s="669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15</v>
      </c>
      <c r="W271" s="673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24" t="n"/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674" t="n"/>
      <c r="N272" s="675" t="inlineStr">
        <is>
          <t>Итого</t>
        </is>
      </c>
      <c r="O272" s="645" t="n"/>
      <c r="P272" s="645" t="n"/>
      <c r="Q272" s="645" t="n"/>
      <c r="R272" s="645" t="n"/>
      <c r="S272" s="645" t="n"/>
      <c r="T272" s="646" t="n"/>
      <c r="U272" s="43" t="inlineStr">
        <is>
          <t>кор</t>
        </is>
      </c>
      <c r="V272" s="676">
        <f>IFERROR(V271/H271,"0")</f>
        <v/>
      </c>
      <c r="W272" s="676">
        <f>IFERROR(W271/H271,"0")</f>
        <v/>
      </c>
      <c r="X272" s="676">
        <f>IFERROR(IF(X271="",0,X271),"0")</f>
        <v/>
      </c>
      <c r="Y272" s="677" t="n"/>
      <c r="Z272" s="677" t="n"/>
    </row>
    <row r="273">
      <c r="A273" s="320" t="n"/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кг</t>
        </is>
      </c>
      <c r="V273" s="676">
        <f>IFERROR(SUM(V271:V271),"0")</f>
        <v/>
      </c>
      <c r="W273" s="676">
        <f>IFERROR(SUM(W271:W271),"0")</f>
        <v/>
      </c>
      <c r="X273" s="43" t="n"/>
      <c r="Y273" s="677" t="n"/>
      <c r="Z273" s="677" t="n"/>
    </row>
    <row r="274" ht="14.25" customHeight="1">
      <c r="A274" s="325" t="inlineStr">
        <is>
          <t>Сосиски</t>
        </is>
      </c>
      <c r="B274" s="320" t="n"/>
      <c r="C274" s="320" t="n"/>
      <c r="D274" s="320" t="n"/>
      <c r="E274" s="320" t="n"/>
      <c r="F274" s="320" t="n"/>
      <c r="G274" s="320" t="n"/>
      <c r="H274" s="320" t="n"/>
      <c r="I274" s="320" t="n"/>
      <c r="J274" s="320" t="n"/>
      <c r="K274" s="320" t="n"/>
      <c r="L274" s="320" t="n"/>
      <c r="M274" s="320" t="n"/>
      <c r="N274" s="320" t="n"/>
      <c r="O274" s="320" t="n"/>
      <c r="P274" s="320" t="n"/>
      <c r="Q274" s="320" t="n"/>
      <c r="R274" s="320" t="n"/>
      <c r="S274" s="320" t="n"/>
      <c r="T274" s="320" t="n"/>
      <c r="U274" s="320" t="n"/>
      <c r="V274" s="320" t="n"/>
      <c r="W274" s="320" t="n"/>
      <c r="X274" s="320" t="n"/>
      <c r="Y274" s="325" t="n"/>
      <c r="Z274" s="325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6" t="n">
        <v>4607091387919</v>
      </c>
      <c r="E275" s="637" t="n"/>
      <c r="F275" s="669" t="n">
        <v>1.35</v>
      </c>
      <c r="G275" s="38" t="n">
        <v>6</v>
      </c>
      <c r="H275" s="669" t="n">
        <v>8.1</v>
      </c>
      <c r="I275" s="669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71" t="n"/>
      <c r="P275" s="671" t="n"/>
      <c r="Q275" s="671" t="n"/>
      <c r="R275" s="637" t="n"/>
      <c r="S275" s="40" t="inlineStr"/>
      <c r="T275" s="40" t="inlineStr"/>
      <c r="U275" s="41" t="inlineStr">
        <is>
          <t>кг</t>
        </is>
      </c>
      <c r="V275" s="672" t="n">
        <v>0</v>
      </c>
      <c r="W275" s="673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6" t="n">
        <v>4607091383942</v>
      </c>
      <c r="E276" s="637" t="n"/>
      <c r="F276" s="669" t="n">
        <v>0.42</v>
      </c>
      <c r="G276" s="38" t="n">
        <v>6</v>
      </c>
      <c r="H276" s="669" t="n">
        <v>2.52</v>
      </c>
      <c r="I276" s="669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714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6" t="n">
        <v>4607091383959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30" t="inlineStr">
        <is>
          <t>Сосиски «Баварские с сыром» Фикс.вес 0,42 п/а ТМ «Стародворье»</t>
        </is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714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24" t="n"/>
      <c r="B278" s="320" t="n"/>
      <c r="C278" s="320" t="n"/>
      <c r="D278" s="320" t="n"/>
      <c r="E278" s="320" t="n"/>
      <c r="F278" s="320" t="n"/>
      <c r="G278" s="320" t="n"/>
      <c r="H278" s="320" t="n"/>
      <c r="I278" s="320" t="n"/>
      <c r="J278" s="320" t="n"/>
      <c r="K278" s="320" t="n"/>
      <c r="L278" s="320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кор</t>
        </is>
      </c>
      <c r="V278" s="676">
        <f>IFERROR(V275/H275,"0")+IFERROR(V276/H276,"0")+IFERROR(V277/H277,"0")</f>
        <v/>
      </c>
      <c r="W278" s="676">
        <f>IFERROR(W275/H275,"0")+IFERROR(W276/H276,"0")+IFERROR(W277/H277,"0")</f>
        <v/>
      </c>
      <c r="X278" s="676">
        <f>IFERROR(IF(X275="",0,X275),"0")+IFERROR(IF(X276="",0,X276),"0")+IFERROR(IF(X277="",0,X277),"0")</f>
        <v/>
      </c>
      <c r="Y278" s="677" t="n"/>
      <c r="Z278" s="677" t="n"/>
    </row>
    <row r="279">
      <c r="A279" s="320" t="n"/>
      <c r="B279" s="320" t="n"/>
      <c r="C279" s="320" t="n"/>
      <c r="D279" s="320" t="n"/>
      <c r="E279" s="320" t="n"/>
      <c r="F279" s="320" t="n"/>
      <c r="G279" s="320" t="n"/>
      <c r="H279" s="320" t="n"/>
      <c r="I279" s="320" t="n"/>
      <c r="J279" s="320" t="n"/>
      <c r="K279" s="320" t="n"/>
      <c r="L279" s="320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кг</t>
        </is>
      </c>
      <c r="V279" s="676">
        <f>IFERROR(SUM(V275:V277),"0")</f>
        <v/>
      </c>
      <c r="W279" s="676">
        <f>IFERROR(SUM(W275:W277),"0")</f>
        <v/>
      </c>
      <c r="X279" s="43" t="n"/>
      <c r="Y279" s="677" t="n"/>
      <c r="Z279" s="677" t="n"/>
    </row>
    <row r="280" ht="14.25" customHeight="1">
      <c r="A280" s="325" t="inlineStr">
        <is>
          <t>Сардельки</t>
        </is>
      </c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320" t="n"/>
      <c r="N280" s="320" t="n"/>
      <c r="O280" s="320" t="n"/>
      <c r="P280" s="320" t="n"/>
      <c r="Q280" s="320" t="n"/>
      <c r="R280" s="320" t="n"/>
      <c r="S280" s="320" t="n"/>
      <c r="T280" s="320" t="n"/>
      <c r="U280" s="320" t="n"/>
      <c r="V280" s="320" t="n"/>
      <c r="W280" s="320" t="n"/>
      <c r="X280" s="320" t="n"/>
      <c r="Y280" s="325" t="n"/>
      <c r="Z280" s="325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6" t="n">
        <v>4607091388831</v>
      </c>
      <c r="E281" s="637" t="n"/>
      <c r="F281" s="669" t="n">
        <v>0.38</v>
      </c>
      <c r="G281" s="38" t="n">
        <v>6</v>
      </c>
      <c r="H281" s="669" t="n">
        <v>2.28</v>
      </c>
      <c r="I281" s="66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71" t="n"/>
      <c r="P281" s="671" t="n"/>
      <c r="Q281" s="671" t="n"/>
      <c r="R281" s="637" t="n"/>
      <c r="S281" s="40" t="inlineStr"/>
      <c r="T281" s="40" t="inlineStr"/>
      <c r="U281" s="41" t="inlineStr">
        <is>
          <t>кг</t>
        </is>
      </c>
      <c r="V281" s="672" t="n">
        <v>11.4</v>
      </c>
      <c r="W281" s="67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24" t="n"/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кор</t>
        </is>
      </c>
      <c r="V282" s="676">
        <f>IFERROR(V281/H281,"0")</f>
        <v/>
      </c>
      <c r="W282" s="676">
        <f>IFERROR(W281/H281,"0")</f>
        <v/>
      </c>
      <c r="X282" s="676">
        <f>IFERROR(IF(X281="",0,X281),"0")</f>
        <v/>
      </c>
      <c r="Y282" s="677" t="n"/>
      <c r="Z282" s="677" t="n"/>
    </row>
    <row r="283">
      <c r="A283" s="320" t="n"/>
      <c r="B283" s="320" t="n"/>
      <c r="C283" s="320" t="n"/>
      <c r="D283" s="320" t="n"/>
      <c r="E283" s="320" t="n"/>
      <c r="F283" s="320" t="n"/>
      <c r="G283" s="320" t="n"/>
      <c r="H283" s="320" t="n"/>
      <c r="I283" s="320" t="n"/>
      <c r="J283" s="320" t="n"/>
      <c r="K283" s="320" t="n"/>
      <c r="L283" s="320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кг</t>
        </is>
      </c>
      <c r="V283" s="676">
        <f>IFERROR(SUM(V281:V281),"0")</f>
        <v/>
      </c>
      <c r="W283" s="676">
        <f>IFERROR(SUM(W281:W281),"0")</f>
        <v/>
      </c>
      <c r="X283" s="43" t="n"/>
      <c r="Y283" s="677" t="n"/>
      <c r="Z283" s="677" t="n"/>
    </row>
    <row r="284" ht="14.25" customHeight="1">
      <c r="A284" s="325" t="inlineStr">
        <is>
          <t>Сырокопченые колбасы</t>
        </is>
      </c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320" t="n"/>
      <c r="N284" s="320" t="n"/>
      <c r="O284" s="320" t="n"/>
      <c r="P284" s="320" t="n"/>
      <c r="Q284" s="320" t="n"/>
      <c r="R284" s="320" t="n"/>
      <c r="S284" s="320" t="n"/>
      <c r="T284" s="320" t="n"/>
      <c r="U284" s="320" t="n"/>
      <c r="V284" s="320" t="n"/>
      <c r="W284" s="320" t="n"/>
      <c r="X284" s="320" t="n"/>
      <c r="Y284" s="325" t="n"/>
      <c r="Z284" s="325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6" t="n">
        <v>4607091383102</v>
      </c>
      <c r="E285" s="637" t="n"/>
      <c r="F285" s="669" t="n">
        <v>0.17</v>
      </c>
      <c r="G285" s="38" t="n">
        <v>15</v>
      </c>
      <c r="H285" s="669" t="n">
        <v>2.55</v>
      </c>
      <c r="I285" s="66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71" t="n"/>
      <c r="P285" s="671" t="n"/>
      <c r="Q285" s="671" t="n"/>
      <c r="R285" s="637" t="n"/>
      <c r="S285" s="40" t="inlineStr"/>
      <c r="T285" s="40" t="inlineStr"/>
      <c r="U285" s="41" t="inlineStr">
        <is>
          <t>кг</t>
        </is>
      </c>
      <c r="V285" s="672" t="n">
        <v>34</v>
      </c>
      <c r="W285" s="67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24" t="n"/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674" t="n"/>
      <c r="N286" s="675" t="inlineStr">
        <is>
          <t>Итого</t>
        </is>
      </c>
      <c r="O286" s="645" t="n"/>
      <c r="P286" s="645" t="n"/>
      <c r="Q286" s="645" t="n"/>
      <c r="R286" s="645" t="n"/>
      <c r="S286" s="645" t="n"/>
      <c r="T286" s="646" t="n"/>
      <c r="U286" s="43" t="inlineStr">
        <is>
          <t>кор</t>
        </is>
      </c>
      <c r="V286" s="676">
        <f>IFERROR(V285/H285,"0")</f>
        <v/>
      </c>
      <c r="W286" s="676">
        <f>IFERROR(W285/H285,"0")</f>
        <v/>
      </c>
      <c r="X286" s="676">
        <f>IFERROR(IF(X285="",0,X285),"0")</f>
        <v/>
      </c>
      <c r="Y286" s="677" t="n"/>
      <c r="Z286" s="677" t="n"/>
    </row>
    <row r="287">
      <c r="A287" s="320" t="n"/>
      <c r="B287" s="320" t="n"/>
      <c r="C287" s="320" t="n"/>
      <c r="D287" s="320" t="n"/>
      <c r="E287" s="320" t="n"/>
      <c r="F287" s="320" t="n"/>
      <c r="G287" s="320" t="n"/>
      <c r="H287" s="320" t="n"/>
      <c r="I287" s="320" t="n"/>
      <c r="J287" s="320" t="n"/>
      <c r="K287" s="320" t="n"/>
      <c r="L287" s="320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кг</t>
        </is>
      </c>
      <c r="V287" s="676">
        <f>IFERROR(SUM(V285:V285),"0")</f>
        <v/>
      </c>
      <c r="W287" s="676">
        <f>IFERROR(SUM(W285:W285),"0")</f>
        <v/>
      </c>
      <c r="X287" s="43" t="n"/>
      <c r="Y287" s="677" t="n"/>
      <c r="Z287" s="677" t="n"/>
    </row>
    <row r="288" ht="27.75" customHeight="1">
      <c r="A288" s="342" t="inlineStr">
        <is>
          <t>Особый рецепт</t>
        </is>
      </c>
      <c r="B288" s="668" t="n"/>
      <c r="C288" s="668" t="n"/>
      <c r="D288" s="668" t="n"/>
      <c r="E288" s="668" t="n"/>
      <c r="F288" s="668" t="n"/>
      <c r="G288" s="668" t="n"/>
      <c r="H288" s="668" t="n"/>
      <c r="I288" s="668" t="n"/>
      <c r="J288" s="668" t="n"/>
      <c r="K288" s="668" t="n"/>
      <c r="L288" s="668" t="n"/>
      <c r="M288" s="668" t="n"/>
      <c r="N288" s="668" t="n"/>
      <c r="O288" s="668" t="n"/>
      <c r="P288" s="668" t="n"/>
      <c r="Q288" s="668" t="n"/>
      <c r="R288" s="668" t="n"/>
      <c r="S288" s="668" t="n"/>
      <c r="T288" s="668" t="n"/>
      <c r="U288" s="668" t="n"/>
      <c r="V288" s="668" t="n"/>
      <c r="W288" s="668" t="n"/>
      <c r="X288" s="668" t="n"/>
      <c r="Y288" s="55" t="n"/>
      <c r="Z288" s="55" t="n"/>
    </row>
    <row r="289" ht="16.5" customHeight="1">
      <c r="A289" s="331" t="inlineStr">
        <is>
          <t>Особая</t>
        </is>
      </c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320" t="n"/>
      <c r="N289" s="320" t="n"/>
      <c r="O289" s="320" t="n"/>
      <c r="P289" s="320" t="n"/>
      <c r="Q289" s="320" t="n"/>
      <c r="R289" s="320" t="n"/>
      <c r="S289" s="320" t="n"/>
      <c r="T289" s="320" t="n"/>
      <c r="U289" s="320" t="n"/>
      <c r="V289" s="320" t="n"/>
      <c r="W289" s="320" t="n"/>
      <c r="X289" s="320" t="n"/>
      <c r="Y289" s="331" t="n"/>
      <c r="Z289" s="331" t="n"/>
    </row>
    <row r="290" ht="14.25" customHeight="1">
      <c r="A290" s="325" t="inlineStr">
        <is>
          <t>Вареные колбасы</t>
        </is>
      </c>
      <c r="B290" s="320" t="n"/>
      <c r="C290" s="320" t="n"/>
      <c r="D290" s="320" t="n"/>
      <c r="E290" s="320" t="n"/>
      <c r="F290" s="320" t="n"/>
      <c r="G290" s="320" t="n"/>
      <c r="H290" s="320" t="n"/>
      <c r="I290" s="320" t="n"/>
      <c r="J290" s="320" t="n"/>
      <c r="K290" s="320" t="n"/>
      <c r="L290" s="320" t="n"/>
      <c r="M290" s="320" t="n"/>
      <c r="N290" s="320" t="n"/>
      <c r="O290" s="320" t="n"/>
      <c r="P290" s="320" t="n"/>
      <c r="Q290" s="320" t="n"/>
      <c r="R290" s="320" t="n"/>
      <c r="S290" s="320" t="n"/>
      <c r="T290" s="320" t="n"/>
      <c r="U290" s="320" t="n"/>
      <c r="V290" s="320" t="n"/>
      <c r="W290" s="320" t="n"/>
      <c r="X290" s="320" t="n"/>
      <c r="Y290" s="325" t="n"/>
      <c r="Z290" s="325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6" t="n">
        <v>4607091383997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3400</v>
      </c>
      <c r="W291" s="67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6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6" t="n">
        <v>4607091384130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500</v>
      </c>
      <c r="W293" s="67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6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0</v>
      </c>
      <c r="W294" s="67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6" t="n">
        <v>4607091384147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500</v>
      </c>
      <c r="W295" s="67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6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8" t="inlineStr">
        <is>
          <t>Вареные колбасы Особая Особая Весовые П/а Особый рецепт</t>
        </is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0</v>
      </c>
      <c r="W296" s="67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6" t="n">
        <v>4607091384154</v>
      </c>
      <c r="E297" s="637" t="n"/>
      <c r="F297" s="669" t="n">
        <v>0.5</v>
      </c>
      <c r="G297" s="38" t="n">
        <v>10</v>
      </c>
      <c r="H297" s="669" t="n">
        <v>5</v>
      </c>
      <c r="I297" s="66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50</v>
      </c>
      <c r="W297" s="67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6" t="n">
        <v>4607091384161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24" t="n"/>
      <c r="B299" s="320" t="n"/>
      <c r="C299" s="320" t="n"/>
      <c r="D299" s="320" t="n"/>
      <c r="E299" s="320" t="n"/>
      <c r="F299" s="320" t="n"/>
      <c r="G299" s="320" t="n"/>
      <c r="H299" s="320" t="n"/>
      <c r="I299" s="320" t="n"/>
      <c r="J299" s="320" t="n"/>
      <c r="K299" s="320" t="n"/>
      <c r="L299" s="320" t="n"/>
      <c r="M299" s="674" t="n"/>
      <c r="N299" s="675" t="inlineStr">
        <is>
          <t>Итого</t>
        </is>
      </c>
      <c r="O299" s="645" t="n"/>
      <c r="P299" s="645" t="n"/>
      <c r="Q299" s="645" t="n"/>
      <c r="R299" s="645" t="n"/>
      <c r="S299" s="645" t="n"/>
      <c r="T299" s="646" t="n"/>
      <c r="U299" s="43" t="inlineStr">
        <is>
          <t>кор</t>
        </is>
      </c>
      <c r="V299" s="676">
        <f>IFERROR(V291/H291,"0")+IFERROR(V292/H292,"0")+IFERROR(V293/H293,"0")+IFERROR(V294/H294,"0")+IFERROR(V295/H295,"0")+IFERROR(V296/H296,"0")+IFERROR(V297/H297,"0")+IFERROR(V298/H298,"0")</f>
        <v/>
      </c>
      <c r="W299" s="676">
        <f>IFERROR(W291/H291,"0")+IFERROR(W292/H292,"0")+IFERROR(W293/H293,"0")+IFERROR(W294/H294,"0")+IFERROR(W295/H295,"0")+IFERROR(W296/H296,"0")+IFERROR(W297/H297,"0")+IFERROR(W298/H298,"0")</f>
        <v/>
      </c>
      <c r="X299" s="67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7" t="n"/>
      <c r="Z299" s="677" t="n"/>
    </row>
    <row r="300">
      <c r="A300" s="320" t="n"/>
      <c r="B300" s="320" t="n"/>
      <c r="C300" s="320" t="n"/>
      <c r="D300" s="320" t="n"/>
      <c r="E300" s="320" t="n"/>
      <c r="F300" s="320" t="n"/>
      <c r="G300" s="320" t="n"/>
      <c r="H300" s="320" t="n"/>
      <c r="I300" s="320" t="n"/>
      <c r="J300" s="320" t="n"/>
      <c r="K300" s="320" t="n"/>
      <c r="L300" s="320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кг</t>
        </is>
      </c>
      <c r="V300" s="676">
        <f>IFERROR(SUM(V291:V298),"0")</f>
        <v/>
      </c>
      <c r="W300" s="676">
        <f>IFERROR(SUM(W291:W298),"0")</f>
        <v/>
      </c>
      <c r="X300" s="43" t="n"/>
      <c r="Y300" s="677" t="n"/>
      <c r="Z300" s="677" t="n"/>
    </row>
    <row r="301" ht="14.25" customHeight="1">
      <c r="A301" s="325" t="inlineStr">
        <is>
          <t>Ветчины</t>
        </is>
      </c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320" t="n"/>
      <c r="N301" s="320" t="n"/>
      <c r="O301" s="320" t="n"/>
      <c r="P301" s="320" t="n"/>
      <c r="Q301" s="320" t="n"/>
      <c r="R301" s="320" t="n"/>
      <c r="S301" s="320" t="n"/>
      <c r="T301" s="320" t="n"/>
      <c r="U301" s="320" t="n"/>
      <c r="V301" s="320" t="n"/>
      <c r="W301" s="320" t="n"/>
      <c r="X301" s="320" t="n"/>
      <c r="Y301" s="325" t="n"/>
      <c r="Z301" s="325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6" t="n">
        <v>4607091383980</v>
      </c>
      <c r="E302" s="637" t="n"/>
      <c r="F302" s="669" t="n">
        <v>2.5</v>
      </c>
      <c r="G302" s="38" t="n">
        <v>6</v>
      </c>
      <c r="H302" s="669" t="n">
        <v>15</v>
      </c>
      <c r="I302" s="66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71" t="n"/>
      <c r="P302" s="671" t="n"/>
      <c r="Q302" s="671" t="n"/>
      <c r="R302" s="637" t="n"/>
      <c r="S302" s="40" t="inlineStr"/>
      <c r="T302" s="40" t="inlineStr"/>
      <c r="U302" s="41" t="inlineStr">
        <is>
          <t>кг</t>
        </is>
      </c>
      <c r="V302" s="672" t="n">
        <v>1200</v>
      </c>
      <c r="W302" s="67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6" t="n">
        <v>4607091384178</v>
      </c>
      <c r="E303" s="637" t="n"/>
      <c r="F303" s="669" t="n">
        <v>0.4</v>
      </c>
      <c r="G303" s="38" t="n">
        <v>10</v>
      </c>
      <c r="H303" s="669" t="n">
        <v>4</v>
      </c>
      <c r="I303" s="669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24" t="n"/>
      <c r="B304" s="320" t="n"/>
      <c r="C304" s="320" t="n"/>
      <c r="D304" s="320" t="n"/>
      <c r="E304" s="320" t="n"/>
      <c r="F304" s="320" t="n"/>
      <c r="G304" s="320" t="n"/>
      <c r="H304" s="320" t="n"/>
      <c r="I304" s="320" t="n"/>
      <c r="J304" s="320" t="n"/>
      <c r="K304" s="320" t="n"/>
      <c r="L304" s="320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IFERROR(V302/H302,"0")+IFERROR(V303/H303,"0")</f>
        <v/>
      </c>
      <c r="W304" s="676">
        <f>IFERROR(W302/H302,"0")+IFERROR(W303/H303,"0")</f>
        <v/>
      </c>
      <c r="X304" s="676">
        <f>IFERROR(IF(X302="",0,X302),"0")+IFERROR(IF(X303="",0,X303),"0")</f>
        <v/>
      </c>
      <c r="Y304" s="677" t="n"/>
      <c r="Z304" s="677" t="n"/>
    </row>
    <row r="305">
      <c r="A305" s="320" t="n"/>
      <c r="B305" s="320" t="n"/>
      <c r="C305" s="320" t="n"/>
      <c r="D305" s="320" t="n"/>
      <c r="E305" s="320" t="n"/>
      <c r="F305" s="320" t="n"/>
      <c r="G305" s="320" t="n"/>
      <c r="H305" s="320" t="n"/>
      <c r="I305" s="320" t="n"/>
      <c r="J305" s="320" t="n"/>
      <c r="K305" s="320" t="n"/>
      <c r="L305" s="320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IFERROR(SUM(V302:V303),"0")</f>
        <v/>
      </c>
      <c r="W305" s="676">
        <f>IFERROR(SUM(W302:W303),"0")</f>
        <v/>
      </c>
      <c r="X305" s="43" t="n"/>
      <c r="Y305" s="677" t="n"/>
      <c r="Z305" s="677" t="n"/>
    </row>
    <row r="306" ht="14.25" customHeight="1">
      <c r="A306" s="325" t="inlineStr">
        <is>
          <t>Сосиски</t>
        </is>
      </c>
      <c r="B306" s="320" t="n"/>
      <c r="C306" s="320" t="n"/>
      <c r="D306" s="320" t="n"/>
      <c r="E306" s="320" t="n"/>
      <c r="F306" s="320" t="n"/>
      <c r="G306" s="320" t="n"/>
      <c r="H306" s="320" t="n"/>
      <c r="I306" s="320" t="n"/>
      <c r="J306" s="320" t="n"/>
      <c r="K306" s="320" t="n"/>
      <c r="L306" s="320" t="n"/>
      <c r="M306" s="320" t="n"/>
      <c r="N306" s="320" t="n"/>
      <c r="O306" s="320" t="n"/>
      <c r="P306" s="320" t="n"/>
      <c r="Q306" s="320" t="n"/>
      <c r="R306" s="320" t="n"/>
      <c r="S306" s="320" t="n"/>
      <c r="T306" s="320" t="n"/>
      <c r="U306" s="320" t="n"/>
      <c r="V306" s="320" t="n"/>
      <c r="W306" s="320" t="n"/>
      <c r="X306" s="320" t="n"/>
      <c r="Y306" s="325" t="n"/>
      <c r="Z306" s="325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6" t="n">
        <v>4607091384260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100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24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20" t="n"/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4.25" customHeight="1">
      <c r="A310" s="325" t="inlineStr">
        <is>
          <t>Сардельки</t>
        </is>
      </c>
      <c r="B310" s="320" t="n"/>
      <c r="C310" s="320" t="n"/>
      <c r="D310" s="320" t="n"/>
      <c r="E310" s="320" t="n"/>
      <c r="F310" s="320" t="n"/>
      <c r="G310" s="320" t="n"/>
      <c r="H310" s="320" t="n"/>
      <c r="I310" s="320" t="n"/>
      <c r="J310" s="320" t="n"/>
      <c r="K310" s="320" t="n"/>
      <c r="L310" s="320" t="n"/>
      <c r="M310" s="320" t="n"/>
      <c r="N310" s="320" t="n"/>
      <c r="O310" s="320" t="n"/>
      <c r="P310" s="320" t="n"/>
      <c r="Q310" s="320" t="n"/>
      <c r="R310" s="320" t="n"/>
      <c r="S310" s="320" t="n"/>
      <c r="T310" s="320" t="n"/>
      <c r="U310" s="320" t="n"/>
      <c r="V310" s="320" t="n"/>
      <c r="W310" s="320" t="n"/>
      <c r="X310" s="320" t="n"/>
      <c r="Y310" s="325" t="n"/>
      <c r="Z310" s="325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6" t="n">
        <v>4607091384673</v>
      </c>
      <c r="E311" s="637" t="n"/>
      <c r="F311" s="669" t="n">
        <v>1.3</v>
      </c>
      <c r="G311" s="38" t="n">
        <v>6</v>
      </c>
      <c r="H311" s="669" t="n">
        <v>7.8</v>
      </c>
      <c r="I311" s="669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71" t="n"/>
      <c r="P311" s="671" t="n"/>
      <c r="Q311" s="671" t="n"/>
      <c r="R311" s="637" t="n"/>
      <c r="S311" s="40" t="inlineStr"/>
      <c r="T311" s="40" t="inlineStr"/>
      <c r="U311" s="41" t="inlineStr">
        <is>
          <t>кг</t>
        </is>
      </c>
      <c r="V311" s="672" t="n">
        <v>70</v>
      </c>
      <c r="W311" s="67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24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74" t="n"/>
      <c r="N312" s="675" t="inlineStr">
        <is>
          <t>Итого</t>
        </is>
      </c>
      <c r="O312" s="645" t="n"/>
      <c r="P312" s="645" t="n"/>
      <c r="Q312" s="645" t="n"/>
      <c r="R312" s="645" t="n"/>
      <c r="S312" s="645" t="n"/>
      <c r="T312" s="646" t="n"/>
      <c r="U312" s="43" t="inlineStr">
        <is>
          <t>кор</t>
        </is>
      </c>
      <c r="V312" s="676">
        <f>IFERROR(V311/H311,"0")</f>
        <v/>
      </c>
      <c r="W312" s="676">
        <f>IFERROR(W311/H311,"0")</f>
        <v/>
      </c>
      <c r="X312" s="676">
        <f>IFERROR(IF(X311="",0,X311),"0")</f>
        <v/>
      </c>
      <c r="Y312" s="677" t="n"/>
      <c r="Z312" s="677" t="n"/>
    </row>
    <row r="313">
      <c r="A313" s="320" t="n"/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кг</t>
        </is>
      </c>
      <c r="V313" s="676">
        <f>IFERROR(SUM(V311:V311),"0")</f>
        <v/>
      </c>
      <c r="W313" s="676">
        <f>IFERROR(SUM(W311:W311),"0")</f>
        <v/>
      </c>
      <c r="X313" s="43" t="n"/>
      <c r="Y313" s="677" t="n"/>
      <c r="Z313" s="677" t="n"/>
    </row>
    <row r="314" ht="16.5" customHeight="1">
      <c r="A314" s="331" t="inlineStr">
        <is>
          <t>Особая Без свинины</t>
        </is>
      </c>
      <c r="B314" s="320" t="n"/>
      <c r="C314" s="320" t="n"/>
      <c r="D314" s="320" t="n"/>
      <c r="E314" s="320" t="n"/>
      <c r="F314" s="320" t="n"/>
      <c r="G314" s="320" t="n"/>
      <c r="H314" s="320" t="n"/>
      <c r="I314" s="320" t="n"/>
      <c r="J314" s="320" t="n"/>
      <c r="K314" s="320" t="n"/>
      <c r="L314" s="320" t="n"/>
      <c r="M314" s="320" t="n"/>
      <c r="N314" s="320" t="n"/>
      <c r="O314" s="320" t="n"/>
      <c r="P314" s="320" t="n"/>
      <c r="Q314" s="320" t="n"/>
      <c r="R314" s="320" t="n"/>
      <c r="S314" s="320" t="n"/>
      <c r="T314" s="320" t="n"/>
      <c r="U314" s="320" t="n"/>
      <c r="V314" s="320" t="n"/>
      <c r="W314" s="320" t="n"/>
      <c r="X314" s="320" t="n"/>
      <c r="Y314" s="331" t="n"/>
      <c r="Z314" s="331" t="n"/>
    </row>
    <row r="315" ht="14.25" customHeight="1">
      <c r="A315" s="325" t="inlineStr">
        <is>
          <t>Вареные колбасы</t>
        </is>
      </c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320" t="n"/>
      <c r="N315" s="320" t="n"/>
      <c r="O315" s="320" t="n"/>
      <c r="P315" s="320" t="n"/>
      <c r="Q315" s="320" t="n"/>
      <c r="R315" s="320" t="n"/>
      <c r="S315" s="320" t="n"/>
      <c r="T315" s="320" t="n"/>
      <c r="U315" s="320" t="n"/>
      <c r="V315" s="320" t="n"/>
      <c r="W315" s="320" t="n"/>
      <c r="X315" s="320" t="n"/>
      <c r="Y315" s="325" t="n"/>
      <c r="Z315" s="325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6" t="n">
        <v>4607091384185</v>
      </c>
      <c r="E316" s="637" t="n"/>
      <c r="F316" s="669" t="n">
        <v>0.8</v>
      </c>
      <c r="G316" s="38" t="n">
        <v>15</v>
      </c>
      <c r="H316" s="669" t="n">
        <v>12</v>
      </c>
      <c r="I316" s="669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71" t="n"/>
      <c r="P316" s="671" t="n"/>
      <c r="Q316" s="671" t="n"/>
      <c r="R316" s="637" t="n"/>
      <c r="S316" s="40" t="inlineStr"/>
      <c r="T316" s="40" t="inlineStr"/>
      <c r="U316" s="41" t="inlineStr">
        <is>
          <t>кг</t>
        </is>
      </c>
      <c r="V316" s="672" t="n">
        <v>0</v>
      </c>
      <c r="W316" s="67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6" t="n">
        <v>4607091384192</v>
      </c>
      <c r="E317" s="637" t="n"/>
      <c r="F317" s="669" t="n">
        <v>1.8</v>
      </c>
      <c r="G317" s="38" t="n">
        <v>6</v>
      </c>
      <c r="H317" s="669" t="n">
        <v>10.8</v>
      </c>
      <c r="I317" s="669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6" t="n">
        <v>4680115881907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6" t="n">
        <v>4607091384680</v>
      </c>
      <c r="E319" s="637" t="n"/>
      <c r="F319" s="669" t="n">
        <v>0.4</v>
      </c>
      <c r="G319" s="38" t="n">
        <v>10</v>
      </c>
      <c r="H319" s="669" t="n">
        <v>4</v>
      </c>
      <c r="I319" s="669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24" t="n"/>
      <c r="B320" s="320" t="n"/>
      <c r="C320" s="320" t="n"/>
      <c r="D320" s="320" t="n"/>
      <c r="E320" s="320" t="n"/>
      <c r="F320" s="320" t="n"/>
      <c r="G320" s="320" t="n"/>
      <c r="H320" s="320" t="n"/>
      <c r="I320" s="320" t="n"/>
      <c r="J320" s="320" t="n"/>
      <c r="K320" s="320" t="n"/>
      <c r="L320" s="320" t="n"/>
      <c r="M320" s="674" t="n"/>
      <c r="N320" s="675" t="inlineStr">
        <is>
          <t>Итого</t>
        </is>
      </c>
      <c r="O320" s="645" t="n"/>
      <c r="P320" s="645" t="n"/>
      <c r="Q320" s="645" t="n"/>
      <c r="R320" s="645" t="n"/>
      <c r="S320" s="645" t="n"/>
      <c r="T320" s="646" t="n"/>
      <c r="U320" s="43" t="inlineStr">
        <is>
          <t>кор</t>
        </is>
      </c>
      <c r="V320" s="676">
        <f>IFERROR(V316/H316,"0")+IFERROR(V317/H317,"0")+IFERROR(V318/H318,"0")+IFERROR(V319/H319,"0")</f>
        <v/>
      </c>
      <c r="W320" s="676">
        <f>IFERROR(W316/H316,"0")+IFERROR(W317/H317,"0")+IFERROR(W318/H318,"0")+IFERROR(W319/H319,"0")</f>
        <v/>
      </c>
      <c r="X320" s="676">
        <f>IFERROR(IF(X316="",0,X316),"0")+IFERROR(IF(X317="",0,X317),"0")+IFERROR(IF(X318="",0,X318),"0")+IFERROR(IF(X319="",0,X319),"0")</f>
        <v/>
      </c>
      <c r="Y320" s="677" t="n"/>
      <c r="Z320" s="677" t="n"/>
    </row>
    <row r="321">
      <c r="A321" s="320" t="n"/>
      <c r="B321" s="320" t="n"/>
      <c r="C321" s="320" t="n"/>
      <c r="D321" s="320" t="n"/>
      <c r="E321" s="320" t="n"/>
      <c r="F321" s="320" t="n"/>
      <c r="G321" s="320" t="n"/>
      <c r="H321" s="320" t="n"/>
      <c r="I321" s="320" t="n"/>
      <c r="J321" s="320" t="n"/>
      <c r="K321" s="320" t="n"/>
      <c r="L321" s="320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кг</t>
        </is>
      </c>
      <c r="V321" s="676">
        <f>IFERROR(SUM(V316:V319),"0")</f>
        <v/>
      </c>
      <c r="W321" s="676">
        <f>IFERROR(SUM(W316:W319),"0")</f>
        <v/>
      </c>
      <c r="X321" s="43" t="n"/>
      <c r="Y321" s="677" t="n"/>
      <c r="Z321" s="677" t="n"/>
    </row>
    <row r="322" ht="14.25" customHeight="1">
      <c r="A322" s="325" t="inlineStr">
        <is>
          <t>Копченые колбасы</t>
        </is>
      </c>
      <c r="B322" s="320" t="n"/>
      <c r="C322" s="320" t="n"/>
      <c r="D322" s="320" t="n"/>
      <c r="E322" s="320" t="n"/>
      <c r="F322" s="320" t="n"/>
      <c r="G322" s="320" t="n"/>
      <c r="H322" s="320" t="n"/>
      <c r="I322" s="320" t="n"/>
      <c r="J322" s="320" t="n"/>
      <c r="K322" s="320" t="n"/>
      <c r="L322" s="320" t="n"/>
      <c r="M322" s="320" t="n"/>
      <c r="N322" s="320" t="n"/>
      <c r="O322" s="320" t="n"/>
      <c r="P322" s="320" t="n"/>
      <c r="Q322" s="320" t="n"/>
      <c r="R322" s="320" t="n"/>
      <c r="S322" s="320" t="n"/>
      <c r="T322" s="320" t="n"/>
      <c r="U322" s="320" t="n"/>
      <c r="V322" s="320" t="n"/>
      <c r="W322" s="320" t="n"/>
      <c r="X322" s="320" t="n"/>
      <c r="Y322" s="325" t="n"/>
      <c r="Z322" s="325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6" t="n">
        <v>4607091384802</v>
      </c>
      <c r="E323" s="637" t="n"/>
      <c r="F323" s="669" t="n">
        <v>0.73</v>
      </c>
      <c r="G323" s="38" t="n">
        <v>6</v>
      </c>
      <c r="H323" s="669" t="n">
        <v>4.38</v>
      </c>
      <c r="I323" s="669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71" t="n"/>
      <c r="P323" s="671" t="n"/>
      <c r="Q323" s="671" t="n"/>
      <c r="R323" s="637" t="n"/>
      <c r="S323" s="40" t="inlineStr"/>
      <c r="T323" s="40" t="inlineStr"/>
      <c r="U323" s="41" t="inlineStr">
        <is>
          <t>кг</t>
        </is>
      </c>
      <c r="V323" s="672" t="n">
        <v>0</v>
      </c>
      <c r="W323" s="673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6" t="n">
        <v>4607091384826</v>
      </c>
      <c r="E324" s="637" t="n"/>
      <c r="F324" s="669" t="n">
        <v>0.35</v>
      </c>
      <c r="G324" s="38" t="n">
        <v>8</v>
      </c>
      <c r="H324" s="669" t="n">
        <v>2.8</v>
      </c>
      <c r="I324" s="669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24" t="n"/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674" t="n"/>
      <c r="N325" s="675" t="inlineStr">
        <is>
          <t>Итого</t>
        </is>
      </c>
      <c r="O325" s="645" t="n"/>
      <c r="P325" s="645" t="n"/>
      <c r="Q325" s="645" t="n"/>
      <c r="R325" s="645" t="n"/>
      <c r="S325" s="645" t="n"/>
      <c r="T325" s="646" t="n"/>
      <c r="U325" s="43" t="inlineStr">
        <is>
          <t>кор</t>
        </is>
      </c>
      <c r="V325" s="676">
        <f>IFERROR(V323/H323,"0")+IFERROR(V324/H324,"0")</f>
        <v/>
      </c>
      <c r="W325" s="676">
        <f>IFERROR(W323/H323,"0")+IFERROR(W324/H324,"0")</f>
        <v/>
      </c>
      <c r="X325" s="676">
        <f>IFERROR(IF(X323="",0,X323),"0")+IFERROR(IF(X324="",0,X324),"0")</f>
        <v/>
      </c>
      <c r="Y325" s="677" t="n"/>
      <c r="Z325" s="677" t="n"/>
    </row>
    <row r="326">
      <c r="A326" s="320" t="n"/>
      <c r="B326" s="320" t="n"/>
      <c r="C326" s="320" t="n"/>
      <c r="D326" s="320" t="n"/>
      <c r="E326" s="320" t="n"/>
      <c r="F326" s="320" t="n"/>
      <c r="G326" s="320" t="n"/>
      <c r="H326" s="320" t="n"/>
      <c r="I326" s="320" t="n"/>
      <c r="J326" s="320" t="n"/>
      <c r="K326" s="320" t="n"/>
      <c r="L326" s="320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кг</t>
        </is>
      </c>
      <c r="V326" s="676">
        <f>IFERROR(SUM(V323:V324),"0")</f>
        <v/>
      </c>
      <c r="W326" s="676">
        <f>IFERROR(SUM(W323:W324),"0")</f>
        <v/>
      </c>
      <c r="X326" s="43" t="n"/>
      <c r="Y326" s="677" t="n"/>
      <c r="Z326" s="677" t="n"/>
    </row>
    <row r="327" ht="14.25" customHeight="1">
      <c r="A327" s="325" t="inlineStr">
        <is>
          <t>Сосиски</t>
        </is>
      </c>
      <c r="B327" s="320" t="n"/>
      <c r="C327" s="320" t="n"/>
      <c r="D327" s="320" t="n"/>
      <c r="E327" s="320" t="n"/>
      <c r="F327" s="320" t="n"/>
      <c r="G327" s="320" t="n"/>
      <c r="H327" s="320" t="n"/>
      <c r="I327" s="320" t="n"/>
      <c r="J327" s="320" t="n"/>
      <c r="K327" s="320" t="n"/>
      <c r="L327" s="320" t="n"/>
      <c r="M327" s="320" t="n"/>
      <c r="N327" s="320" t="n"/>
      <c r="O327" s="320" t="n"/>
      <c r="P327" s="320" t="n"/>
      <c r="Q327" s="320" t="n"/>
      <c r="R327" s="320" t="n"/>
      <c r="S327" s="320" t="n"/>
      <c r="T327" s="320" t="n"/>
      <c r="U327" s="320" t="n"/>
      <c r="V327" s="320" t="n"/>
      <c r="W327" s="320" t="n"/>
      <c r="X327" s="320" t="n"/>
      <c r="Y327" s="325" t="n"/>
      <c r="Z327" s="325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6" t="n">
        <v>4607091384246</v>
      </c>
      <c r="E328" s="637" t="n"/>
      <c r="F328" s="669" t="n">
        <v>1.3</v>
      </c>
      <c r="G328" s="38" t="n">
        <v>6</v>
      </c>
      <c r="H328" s="669" t="n">
        <v>7.8</v>
      </c>
      <c r="I328" s="669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71" t="n"/>
      <c r="P328" s="671" t="n"/>
      <c r="Q328" s="671" t="n"/>
      <c r="R328" s="637" t="n"/>
      <c r="S328" s="40" t="inlineStr"/>
      <c r="T328" s="40" t="inlineStr"/>
      <c r="U328" s="41" t="inlineStr">
        <is>
          <t>кг</t>
        </is>
      </c>
      <c r="V328" s="672" t="n">
        <v>40</v>
      </c>
      <c r="W328" s="67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6" t="n">
        <v>4680115881976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6" t="n">
        <v>4607091384253</v>
      </c>
      <c r="E330" s="637" t="n"/>
      <c r="F330" s="669" t="n">
        <v>0.4</v>
      </c>
      <c r="G330" s="38" t="n">
        <v>6</v>
      </c>
      <c r="H330" s="669" t="n">
        <v>2.4</v>
      </c>
      <c r="I330" s="669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6" t="n">
        <v>4680115881969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24" t="n"/>
      <c r="B332" s="320" t="n"/>
      <c r="C332" s="320" t="n"/>
      <c r="D332" s="320" t="n"/>
      <c r="E332" s="320" t="n"/>
      <c r="F332" s="320" t="n"/>
      <c r="G332" s="320" t="n"/>
      <c r="H332" s="320" t="n"/>
      <c r="I332" s="320" t="n"/>
      <c r="J332" s="320" t="n"/>
      <c r="K332" s="320" t="n"/>
      <c r="L332" s="320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IFERROR(V328/H328,"0")+IFERROR(V329/H329,"0")+IFERROR(V330/H330,"0")+IFERROR(V331/H331,"0")</f>
        <v/>
      </c>
      <c r="W332" s="676">
        <f>IFERROR(W328/H328,"0")+IFERROR(W329/H329,"0")+IFERROR(W330/H330,"0")+IFERROR(W331/H331,"0")</f>
        <v/>
      </c>
      <c r="X332" s="676">
        <f>IFERROR(IF(X328="",0,X328),"0")+IFERROR(IF(X329="",0,X329),"0")+IFERROR(IF(X330="",0,X330),"0")+IFERROR(IF(X331="",0,X331),"0")</f>
        <v/>
      </c>
      <c r="Y332" s="677" t="n"/>
      <c r="Z332" s="677" t="n"/>
    </row>
    <row r="333">
      <c r="A333" s="320" t="n"/>
      <c r="B333" s="320" t="n"/>
      <c r="C333" s="320" t="n"/>
      <c r="D333" s="320" t="n"/>
      <c r="E333" s="320" t="n"/>
      <c r="F333" s="320" t="n"/>
      <c r="G333" s="320" t="n"/>
      <c r="H333" s="320" t="n"/>
      <c r="I333" s="320" t="n"/>
      <c r="J333" s="320" t="n"/>
      <c r="K333" s="320" t="n"/>
      <c r="L333" s="320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IFERROR(SUM(V328:V331),"0")</f>
        <v/>
      </c>
      <c r="W333" s="676">
        <f>IFERROR(SUM(W328:W331),"0")</f>
        <v/>
      </c>
      <c r="X333" s="43" t="n"/>
      <c r="Y333" s="677" t="n"/>
      <c r="Z333" s="677" t="n"/>
    </row>
    <row r="334" ht="14.25" customHeight="1">
      <c r="A334" s="325" t="inlineStr">
        <is>
          <t>Сардельки</t>
        </is>
      </c>
      <c r="B334" s="320" t="n"/>
      <c r="C334" s="320" t="n"/>
      <c r="D334" s="320" t="n"/>
      <c r="E334" s="320" t="n"/>
      <c r="F334" s="320" t="n"/>
      <c r="G334" s="320" t="n"/>
      <c r="H334" s="320" t="n"/>
      <c r="I334" s="320" t="n"/>
      <c r="J334" s="320" t="n"/>
      <c r="K334" s="320" t="n"/>
      <c r="L334" s="320" t="n"/>
      <c r="M334" s="320" t="n"/>
      <c r="N334" s="320" t="n"/>
      <c r="O334" s="320" t="n"/>
      <c r="P334" s="320" t="n"/>
      <c r="Q334" s="320" t="n"/>
      <c r="R334" s="320" t="n"/>
      <c r="S334" s="320" t="n"/>
      <c r="T334" s="320" t="n"/>
      <c r="U334" s="320" t="n"/>
      <c r="V334" s="320" t="n"/>
      <c r="W334" s="320" t="n"/>
      <c r="X334" s="320" t="n"/>
      <c r="Y334" s="325" t="n"/>
      <c r="Z334" s="325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6" t="n">
        <v>4607091389357</v>
      </c>
      <c r="E335" s="637" t="n"/>
      <c r="F335" s="669" t="n">
        <v>1.3</v>
      </c>
      <c r="G335" s="38" t="n">
        <v>6</v>
      </c>
      <c r="H335" s="669" t="n">
        <v>7.8</v>
      </c>
      <c r="I335" s="669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71" t="n"/>
      <c r="P335" s="671" t="n"/>
      <c r="Q335" s="671" t="n"/>
      <c r="R335" s="637" t="n"/>
      <c r="S335" s="40" t="inlineStr"/>
      <c r="T335" s="40" t="inlineStr"/>
      <c r="U335" s="41" t="inlineStr">
        <is>
          <t>кг</t>
        </is>
      </c>
      <c r="V335" s="672" t="n">
        <v>0</v>
      </c>
      <c r="W335" s="67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24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74" t="n"/>
      <c r="N336" s="675" t="inlineStr">
        <is>
          <t>Итого</t>
        </is>
      </c>
      <c r="O336" s="645" t="n"/>
      <c r="P336" s="645" t="n"/>
      <c r="Q336" s="645" t="n"/>
      <c r="R336" s="645" t="n"/>
      <c r="S336" s="645" t="n"/>
      <c r="T336" s="646" t="n"/>
      <c r="U336" s="43" t="inlineStr">
        <is>
          <t>кор</t>
        </is>
      </c>
      <c r="V336" s="676">
        <f>IFERROR(V335/H335,"0")</f>
        <v/>
      </c>
      <c r="W336" s="676">
        <f>IFERROR(W335/H335,"0")</f>
        <v/>
      </c>
      <c r="X336" s="676">
        <f>IFERROR(IF(X335="",0,X335),"0")</f>
        <v/>
      </c>
      <c r="Y336" s="677" t="n"/>
      <c r="Z336" s="677" t="n"/>
    </row>
    <row r="337">
      <c r="A337" s="320" t="n"/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кг</t>
        </is>
      </c>
      <c r="V337" s="676">
        <f>IFERROR(SUM(V335:V335),"0")</f>
        <v/>
      </c>
      <c r="W337" s="676">
        <f>IFERROR(SUM(W335:W335),"0")</f>
        <v/>
      </c>
      <c r="X337" s="43" t="n"/>
      <c r="Y337" s="677" t="n"/>
      <c r="Z337" s="677" t="n"/>
    </row>
    <row r="338" ht="27.75" customHeight="1">
      <c r="A338" s="342" t="inlineStr">
        <is>
          <t>Баварушка</t>
        </is>
      </c>
      <c r="B338" s="668" t="n"/>
      <c r="C338" s="668" t="n"/>
      <c r="D338" s="668" t="n"/>
      <c r="E338" s="668" t="n"/>
      <c r="F338" s="668" t="n"/>
      <c r="G338" s="668" t="n"/>
      <c r="H338" s="668" t="n"/>
      <c r="I338" s="668" t="n"/>
      <c r="J338" s="668" t="n"/>
      <c r="K338" s="668" t="n"/>
      <c r="L338" s="668" t="n"/>
      <c r="M338" s="668" t="n"/>
      <c r="N338" s="668" t="n"/>
      <c r="O338" s="668" t="n"/>
      <c r="P338" s="668" t="n"/>
      <c r="Q338" s="668" t="n"/>
      <c r="R338" s="668" t="n"/>
      <c r="S338" s="668" t="n"/>
      <c r="T338" s="668" t="n"/>
      <c r="U338" s="668" t="n"/>
      <c r="V338" s="668" t="n"/>
      <c r="W338" s="668" t="n"/>
      <c r="X338" s="668" t="n"/>
      <c r="Y338" s="55" t="n"/>
      <c r="Z338" s="55" t="n"/>
    </row>
    <row r="339" ht="16.5" customHeight="1">
      <c r="A339" s="331" t="inlineStr">
        <is>
          <t>Филейбургская</t>
        </is>
      </c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320" t="n"/>
      <c r="N339" s="320" t="n"/>
      <c r="O339" s="320" t="n"/>
      <c r="P339" s="320" t="n"/>
      <c r="Q339" s="320" t="n"/>
      <c r="R339" s="320" t="n"/>
      <c r="S339" s="320" t="n"/>
      <c r="T339" s="320" t="n"/>
      <c r="U339" s="320" t="n"/>
      <c r="V339" s="320" t="n"/>
      <c r="W339" s="320" t="n"/>
      <c r="X339" s="320" t="n"/>
      <c r="Y339" s="331" t="n"/>
      <c r="Z339" s="331" t="n"/>
    </row>
    <row r="340" ht="14.25" customHeight="1">
      <c r="A340" s="325" t="inlineStr">
        <is>
          <t>Вареные колбасы</t>
        </is>
      </c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320" t="n"/>
      <c r="N340" s="320" t="n"/>
      <c r="O340" s="320" t="n"/>
      <c r="P340" s="320" t="n"/>
      <c r="Q340" s="320" t="n"/>
      <c r="R340" s="320" t="n"/>
      <c r="S340" s="320" t="n"/>
      <c r="T340" s="320" t="n"/>
      <c r="U340" s="320" t="n"/>
      <c r="V340" s="320" t="n"/>
      <c r="W340" s="320" t="n"/>
      <c r="X340" s="320" t="n"/>
      <c r="Y340" s="325" t="n"/>
      <c r="Z340" s="325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6" t="n">
        <v>4607091389708</v>
      </c>
      <c r="E341" s="637" t="n"/>
      <c r="F341" s="669" t="n">
        <v>0.45</v>
      </c>
      <c r="G341" s="38" t="n">
        <v>6</v>
      </c>
      <c r="H341" s="669" t="n">
        <v>2.7</v>
      </c>
      <c r="I341" s="669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71" t="n"/>
      <c r="P341" s="671" t="n"/>
      <c r="Q341" s="671" t="n"/>
      <c r="R341" s="637" t="n"/>
      <c r="S341" s="40" t="inlineStr"/>
      <c r="T341" s="40" t="inlineStr"/>
      <c r="U341" s="41" t="inlineStr">
        <is>
          <t>кг</t>
        </is>
      </c>
      <c r="V341" s="672" t="n">
        <v>0</v>
      </c>
      <c r="W341" s="67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6" t="n">
        <v>4607091389692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40.5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24" t="n"/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674" t="n"/>
      <c r="N343" s="675" t="inlineStr">
        <is>
          <t>Итого</t>
        </is>
      </c>
      <c r="O343" s="645" t="n"/>
      <c r="P343" s="645" t="n"/>
      <c r="Q343" s="645" t="n"/>
      <c r="R343" s="645" t="n"/>
      <c r="S343" s="645" t="n"/>
      <c r="T343" s="646" t="n"/>
      <c r="U343" s="43" t="inlineStr">
        <is>
          <t>кор</t>
        </is>
      </c>
      <c r="V343" s="676">
        <f>IFERROR(V341/H341,"0")+IFERROR(V342/H342,"0")</f>
        <v/>
      </c>
      <c r="W343" s="676">
        <f>IFERROR(W341/H341,"0")+IFERROR(W342/H342,"0")</f>
        <v/>
      </c>
      <c r="X343" s="676">
        <f>IFERROR(IF(X341="",0,X341),"0")+IFERROR(IF(X342="",0,X342),"0")</f>
        <v/>
      </c>
      <c r="Y343" s="677" t="n"/>
      <c r="Z343" s="677" t="n"/>
    </row>
    <row r="344">
      <c r="A344" s="320" t="n"/>
      <c r="B344" s="320" t="n"/>
      <c r="C344" s="320" t="n"/>
      <c r="D344" s="320" t="n"/>
      <c r="E344" s="320" t="n"/>
      <c r="F344" s="320" t="n"/>
      <c r="G344" s="320" t="n"/>
      <c r="H344" s="320" t="n"/>
      <c r="I344" s="320" t="n"/>
      <c r="J344" s="320" t="n"/>
      <c r="K344" s="320" t="n"/>
      <c r="L344" s="320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кг</t>
        </is>
      </c>
      <c r="V344" s="676">
        <f>IFERROR(SUM(V341:V342),"0")</f>
        <v/>
      </c>
      <c r="W344" s="676">
        <f>IFERROR(SUM(W341:W342),"0")</f>
        <v/>
      </c>
      <c r="X344" s="43" t="n"/>
      <c r="Y344" s="677" t="n"/>
      <c r="Z344" s="677" t="n"/>
    </row>
    <row r="345" ht="14.25" customHeight="1">
      <c r="A345" s="325" t="inlineStr">
        <is>
          <t>Копченые колбасы</t>
        </is>
      </c>
      <c r="B345" s="320" t="n"/>
      <c r="C345" s="320" t="n"/>
      <c r="D345" s="320" t="n"/>
      <c r="E345" s="320" t="n"/>
      <c r="F345" s="320" t="n"/>
      <c r="G345" s="320" t="n"/>
      <c r="H345" s="320" t="n"/>
      <c r="I345" s="320" t="n"/>
      <c r="J345" s="320" t="n"/>
      <c r="K345" s="320" t="n"/>
      <c r="L345" s="320" t="n"/>
      <c r="M345" s="320" t="n"/>
      <c r="N345" s="320" t="n"/>
      <c r="O345" s="320" t="n"/>
      <c r="P345" s="320" t="n"/>
      <c r="Q345" s="320" t="n"/>
      <c r="R345" s="320" t="n"/>
      <c r="S345" s="320" t="n"/>
      <c r="T345" s="320" t="n"/>
      <c r="U345" s="320" t="n"/>
      <c r="V345" s="320" t="n"/>
      <c r="W345" s="320" t="n"/>
      <c r="X345" s="320" t="n"/>
      <c r="Y345" s="325" t="n"/>
      <c r="Z345" s="325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6" t="n">
        <v>4607091389753</v>
      </c>
      <c r="E346" s="637" t="n"/>
      <c r="F346" s="669" t="n">
        <v>0.7</v>
      </c>
      <c r="G346" s="38" t="n">
        <v>6</v>
      </c>
      <c r="H346" s="669" t="n">
        <v>4.2</v>
      </c>
      <c r="I346" s="669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50</v>
      </c>
      <c r="W346" s="673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6" t="n">
        <v>4607091389760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6" t="n">
        <v>4607091389746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120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6" t="n">
        <v>4680115882928</v>
      </c>
      <c r="E349" s="637" t="n"/>
      <c r="F349" s="669" t="n">
        <v>0.28</v>
      </c>
      <c r="G349" s="38" t="n">
        <v>6</v>
      </c>
      <c r="H349" s="669" t="n">
        <v>1.68</v>
      </c>
      <c r="I349" s="669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6" t="n">
        <v>4680115883147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6" t="n">
        <v>4607091384338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70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6" t="n">
        <v>4680115883154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6" t="n">
        <v>4607091389524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357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6" t="n">
        <v>4680115883161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6" t="n">
        <v>4607091384345</v>
      </c>
      <c r="E355" s="637" t="n"/>
      <c r="F355" s="669" t="n">
        <v>0.35</v>
      </c>
      <c r="G355" s="38" t="n">
        <v>6</v>
      </c>
      <c r="H355" s="669" t="n">
        <v>2.1</v>
      </c>
      <c r="I355" s="669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6" t="n">
        <v>4680115883178</v>
      </c>
      <c r="E356" s="637" t="n"/>
      <c r="F356" s="669" t="n">
        <v>0.28</v>
      </c>
      <c r="G356" s="38" t="n">
        <v>6</v>
      </c>
      <c r="H356" s="669" t="n">
        <v>1.68</v>
      </c>
      <c r="I356" s="669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6" t="n">
        <v>4607091389531</v>
      </c>
      <c r="E357" s="637" t="n"/>
      <c r="F357" s="669" t="n">
        <v>0.35</v>
      </c>
      <c r="G357" s="38" t="n">
        <v>6</v>
      </c>
      <c r="H357" s="669" t="n">
        <v>2.1</v>
      </c>
      <c r="I357" s="669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105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6" t="n">
        <v>4680115883185</v>
      </c>
      <c r="E358" s="637" t="n"/>
      <c r="F358" s="669" t="n">
        <v>0.28</v>
      </c>
      <c r="G358" s="38" t="n">
        <v>6</v>
      </c>
      <c r="H358" s="669" t="n">
        <v>1.68</v>
      </c>
      <c r="I358" s="669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 t="inlineStr">
        <is>
          <t>В/к колбасы «Филейбургская с душистым чесноком» срез Фикс.вес 0,28 фиброуз в/у Баварушка</t>
        </is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24" t="n"/>
      <c r="B359" s="320" t="n"/>
      <c r="C359" s="320" t="n"/>
      <c r="D359" s="320" t="n"/>
      <c r="E359" s="320" t="n"/>
      <c r="F359" s="320" t="n"/>
      <c r="G359" s="320" t="n"/>
      <c r="H359" s="320" t="n"/>
      <c r="I359" s="320" t="n"/>
      <c r="J359" s="320" t="n"/>
      <c r="K359" s="320" t="n"/>
      <c r="L359" s="320" t="n"/>
      <c r="M359" s="674" t="n"/>
      <c r="N359" s="675" t="inlineStr">
        <is>
          <t>Итого</t>
        </is>
      </c>
      <c r="O359" s="645" t="n"/>
      <c r="P359" s="645" t="n"/>
      <c r="Q359" s="645" t="n"/>
      <c r="R359" s="645" t="n"/>
      <c r="S359" s="645" t="n"/>
      <c r="T359" s="646" t="n"/>
      <c r="U359" s="43" t="inlineStr">
        <is>
          <t>кор</t>
        </is>
      </c>
      <c r="V359" s="67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7" t="n"/>
      <c r="Z359" s="677" t="n"/>
    </row>
    <row r="360">
      <c r="A360" s="320" t="n"/>
      <c r="B360" s="320" t="n"/>
      <c r="C360" s="320" t="n"/>
      <c r="D360" s="320" t="n"/>
      <c r="E360" s="320" t="n"/>
      <c r="F360" s="320" t="n"/>
      <c r="G360" s="320" t="n"/>
      <c r="H360" s="320" t="n"/>
      <c r="I360" s="320" t="n"/>
      <c r="J360" s="320" t="n"/>
      <c r="K360" s="320" t="n"/>
      <c r="L360" s="320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кг</t>
        </is>
      </c>
      <c r="V360" s="676">
        <f>IFERROR(SUM(V346:V358),"0")</f>
        <v/>
      </c>
      <c r="W360" s="676">
        <f>IFERROR(SUM(W346:W358),"0")</f>
        <v/>
      </c>
      <c r="X360" s="43" t="n"/>
      <c r="Y360" s="677" t="n"/>
      <c r="Z360" s="677" t="n"/>
    </row>
    <row r="361" ht="14.25" customHeight="1">
      <c r="A361" s="325" t="inlineStr">
        <is>
          <t>Сосиски</t>
        </is>
      </c>
      <c r="B361" s="320" t="n"/>
      <c r="C361" s="320" t="n"/>
      <c r="D361" s="320" t="n"/>
      <c r="E361" s="320" t="n"/>
      <c r="F361" s="320" t="n"/>
      <c r="G361" s="320" t="n"/>
      <c r="H361" s="320" t="n"/>
      <c r="I361" s="320" t="n"/>
      <c r="J361" s="320" t="n"/>
      <c r="K361" s="320" t="n"/>
      <c r="L361" s="320" t="n"/>
      <c r="M361" s="320" t="n"/>
      <c r="N361" s="320" t="n"/>
      <c r="O361" s="320" t="n"/>
      <c r="P361" s="320" t="n"/>
      <c r="Q361" s="320" t="n"/>
      <c r="R361" s="320" t="n"/>
      <c r="S361" s="320" t="n"/>
      <c r="T361" s="320" t="n"/>
      <c r="U361" s="320" t="n"/>
      <c r="V361" s="320" t="n"/>
      <c r="W361" s="320" t="n"/>
      <c r="X361" s="320" t="n"/>
      <c r="Y361" s="325" t="n"/>
      <c r="Z361" s="325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6" t="n">
        <v>4607091389685</v>
      </c>
      <c r="E362" s="637" t="n"/>
      <c r="F362" s="669" t="n">
        <v>1.3</v>
      </c>
      <c r="G362" s="38" t="n">
        <v>6</v>
      </c>
      <c r="H362" s="669" t="n">
        <v>7.8</v>
      </c>
      <c r="I362" s="669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71" t="n"/>
      <c r="P362" s="671" t="n"/>
      <c r="Q362" s="671" t="n"/>
      <c r="R362" s="637" t="n"/>
      <c r="S362" s="40" t="inlineStr"/>
      <c r="T362" s="40" t="inlineStr"/>
      <c r="U362" s="41" t="inlineStr">
        <is>
          <t>кг</t>
        </is>
      </c>
      <c r="V362" s="672" t="n">
        <v>0</v>
      </c>
      <c r="W362" s="67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6" t="n">
        <v>4607091389654</v>
      </c>
      <c r="E363" s="637" t="n"/>
      <c r="F363" s="669" t="n">
        <v>0.33</v>
      </c>
      <c r="G363" s="38" t="n">
        <v>6</v>
      </c>
      <c r="H363" s="669" t="n">
        <v>1.98</v>
      </c>
      <c r="I363" s="669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6" t="n">
        <v>4607091384352</v>
      </c>
      <c r="E364" s="637" t="n"/>
      <c r="F364" s="669" t="n">
        <v>0.6</v>
      </c>
      <c r="G364" s="38" t="n">
        <v>4</v>
      </c>
      <c r="H364" s="669" t="n">
        <v>2.4</v>
      </c>
      <c r="I364" s="669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6" t="n">
        <v>4607091389661</v>
      </c>
      <c r="E365" s="637" t="n"/>
      <c r="F365" s="669" t="n">
        <v>0.55</v>
      </c>
      <c r="G365" s="38" t="n">
        <v>4</v>
      </c>
      <c r="H365" s="669" t="n">
        <v>2.2</v>
      </c>
      <c r="I365" s="669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24" t="n"/>
      <c r="B366" s="320" t="n"/>
      <c r="C366" s="320" t="n"/>
      <c r="D366" s="320" t="n"/>
      <c r="E366" s="320" t="n"/>
      <c r="F366" s="320" t="n"/>
      <c r="G366" s="320" t="n"/>
      <c r="H366" s="320" t="n"/>
      <c r="I366" s="320" t="n"/>
      <c r="J366" s="320" t="n"/>
      <c r="K366" s="320" t="n"/>
      <c r="L366" s="320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IFERROR(V362/H362,"0")+IFERROR(V363/H363,"0")+IFERROR(V364/H364,"0")+IFERROR(V365/H365,"0")</f>
        <v/>
      </c>
      <c r="W366" s="676">
        <f>IFERROR(W362/H362,"0")+IFERROR(W363/H363,"0")+IFERROR(W364/H364,"0")+IFERROR(W365/H365,"0")</f>
        <v/>
      </c>
      <c r="X366" s="676">
        <f>IFERROR(IF(X362="",0,X362),"0")+IFERROR(IF(X363="",0,X363),"0")+IFERROR(IF(X364="",0,X364),"0")+IFERROR(IF(X365="",0,X365),"0")</f>
        <v/>
      </c>
      <c r="Y366" s="677" t="n"/>
      <c r="Z366" s="677" t="n"/>
    </row>
    <row r="367">
      <c r="A367" s="320" t="n"/>
      <c r="B367" s="320" t="n"/>
      <c r="C367" s="320" t="n"/>
      <c r="D367" s="320" t="n"/>
      <c r="E367" s="320" t="n"/>
      <c r="F367" s="320" t="n"/>
      <c r="G367" s="320" t="n"/>
      <c r="H367" s="320" t="n"/>
      <c r="I367" s="320" t="n"/>
      <c r="J367" s="320" t="n"/>
      <c r="K367" s="320" t="n"/>
      <c r="L367" s="320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IFERROR(SUM(V362:V365),"0")</f>
        <v/>
      </c>
      <c r="W367" s="676">
        <f>IFERROR(SUM(W362:W365),"0")</f>
        <v/>
      </c>
      <c r="X367" s="43" t="n"/>
      <c r="Y367" s="677" t="n"/>
      <c r="Z367" s="677" t="n"/>
    </row>
    <row r="368" ht="14.25" customHeight="1">
      <c r="A368" s="325" t="inlineStr">
        <is>
          <t>Сардельки</t>
        </is>
      </c>
      <c r="B368" s="320" t="n"/>
      <c r="C368" s="320" t="n"/>
      <c r="D368" s="320" t="n"/>
      <c r="E368" s="320" t="n"/>
      <c r="F368" s="320" t="n"/>
      <c r="G368" s="320" t="n"/>
      <c r="H368" s="320" t="n"/>
      <c r="I368" s="320" t="n"/>
      <c r="J368" s="320" t="n"/>
      <c r="K368" s="320" t="n"/>
      <c r="L368" s="320" t="n"/>
      <c r="M368" s="320" t="n"/>
      <c r="N368" s="320" t="n"/>
      <c r="O368" s="320" t="n"/>
      <c r="P368" s="320" t="n"/>
      <c r="Q368" s="320" t="n"/>
      <c r="R368" s="320" t="n"/>
      <c r="S368" s="320" t="n"/>
      <c r="T368" s="320" t="n"/>
      <c r="U368" s="320" t="n"/>
      <c r="V368" s="320" t="n"/>
      <c r="W368" s="320" t="n"/>
      <c r="X368" s="320" t="n"/>
      <c r="Y368" s="325" t="n"/>
      <c r="Z368" s="325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6" t="n">
        <v>4680115881648</v>
      </c>
      <c r="E369" s="637" t="n"/>
      <c r="F369" s="669" t="n">
        <v>1</v>
      </c>
      <c r="G369" s="38" t="n">
        <v>4</v>
      </c>
      <c r="H369" s="669" t="n">
        <v>4</v>
      </c>
      <c r="I369" s="669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24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74" t="n"/>
      <c r="N370" s="675" t="inlineStr">
        <is>
          <t>Итого</t>
        </is>
      </c>
      <c r="O370" s="645" t="n"/>
      <c r="P370" s="645" t="n"/>
      <c r="Q370" s="645" t="n"/>
      <c r="R370" s="645" t="n"/>
      <c r="S370" s="645" t="n"/>
      <c r="T370" s="646" t="n"/>
      <c r="U370" s="43" t="inlineStr">
        <is>
          <t>кор</t>
        </is>
      </c>
      <c r="V370" s="676">
        <f>IFERROR(V369/H369,"0")</f>
        <v/>
      </c>
      <c r="W370" s="676">
        <f>IFERROR(W369/H369,"0")</f>
        <v/>
      </c>
      <c r="X370" s="676">
        <f>IFERROR(IF(X369="",0,X369),"0")</f>
        <v/>
      </c>
      <c r="Y370" s="677" t="n"/>
      <c r="Z370" s="677" t="n"/>
    </row>
    <row r="371">
      <c r="A371" s="320" t="n"/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кг</t>
        </is>
      </c>
      <c r="V371" s="676">
        <f>IFERROR(SUM(V369:V369),"0")</f>
        <v/>
      </c>
      <c r="W371" s="676">
        <f>IFERROR(SUM(W369:W369),"0")</f>
        <v/>
      </c>
      <c r="X371" s="43" t="n"/>
      <c r="Y371" s="677" t="n"/>
      <c r="Z371" s="677" t="n"/>
    </row>
    <row r="372" ht="14.25" customHeight="1">
      <c r="A372" s="325" t="inlineStr">
        <is>
          <t>Сыровяленые колбасы</t>
        </is>
      </c>
      <c r="B372" s="320" t="n"/>
      <c r="C372" s="320" t="n"/>
      <c r="D372" s="320" t="n"/>
      <c r="E372" s="320" t="n"/>
      <c r="F372" s="320" t="n"/>
      <c r="G372" s="320" t="n"/>
      <c r="H372" s="320" t="n"/>
      <c r="I372" s="320" t="n"/>
      <c r="J372" s="320" t="n"/>
      <c r="K372" s="320" t="n"/>
      <c r="L372" s="320" t="n"/>
      <c r="M372" s="320" t="n"/>
      <c r="N372" s="320" t="n"/>
      <c r="O372" s="320" t="n"/>
      <c r="P372" s="320" t="n"/>
      <c r="Q372" s="320" t="n"/>
      <c r="R372" s="320" t="n"/>
      <c r="S372" s="320" t="n"/>
      <c r="T372" s="320" t="n"/>
      <c r="U372" s="320" t="n"/>
      <c r="V372" s="320" t="n"/>
      <c r="W372" s="320" t="n"/>
      <c r="X372" s="320" t="n"/>
      <c r="Y372" s="325" t="n"/>
      <c r="Z372" s="325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6" t="n">
        <v>4680115882997</v>
      </c>
      <c r="E373" s="637" t="n"/>
      <c r="F373" s="669" t="n">
        <v>0.13</v>
      </c>
      <c r="G373" s="38" t="n">
        <v>10</v>
      </c>
      <c r="H373" s="669" t="n">
        <v>1.3</v>
      </c>
      <c r="I373" s="669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6" t="inlineStr">
        <is>
          <t>с/в колбасы «Филейбургская с филе сочного окорока» ф/в 0,13 н/о ТМ «Баварушка»</t>
        </is>
      </c>
      <c r="O373" s="671" t="n"/>
      <c r="P373" s="671" t="n"/>
      <c r="Q373" s="671" t="n"/>
      <c r="R373" s="637" t="n"/>
      <c r="S373" s="40" t="inlineStr"/>
      <c r="T373" s="40" t="inlineStr"/>
      <c r="U373" s="41" t="inlineStr">
        <is>
          <t>кг</t>
        </is>
      </c>
      <c r="V373" s="672" t="n">
        <v>0</v>
      </c>
      <c r="W373" s="673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24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кор</t>
        </is>
      </c>
      <c r="V374" s="676">
        <f>IFERROR(V373/H373,"0")</f>
        <v/>
      </c>
      <c r="W374" s="676">
        <f>IFERROR(W373/H373,"0")</f>
        <v/>
      </c>
      <c r="X374" s="676">
        <f>IFERROR(IF(X373="",0,X373),"0")</f>
        <v/>
      </c>
      <c r="Y374" s="677" t="n"/>
      <c r="Z374" s="677" t="n"/>
    </row>
    <row r="375">
      <c r="A375" s="320" t="n"/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кг</t>
        </is>
      </c>
      <c r="V375" s="676">
        <f>IFERROR(SUM(V373:V373),"0")</f>
        <v/>
      </c>
      <c r="W375" s="676">
        <f>IFERROR(SUM(W373:W373),"0")</f>
        <v/>
      </c>
      <c r="X375" s="43" t="n"/>
      <c r="Y375" s="677" t="n"/>
      <c r="Z375" s="677" t="n"/>
    </row>
    <row r="376" ht="16.5" customHeight="1">
      <c r="A376" s="331" t="inlineStr">
        <is>
          <t>Балыкбургская</t>
        </is>
      </c>
      <c r="B376" s="320" t="n"/>
      <c r="C376" s="320" t="n"/>
      <c r="D376" s="320" t="n"/>
      <c r="E376" s="320" t="n"/>
      <c r="F376" s="320" t="n"/>
      <c r="G376" s="320" t="n"/>
      <c r="H376" s="320" t="n"/>
      <c r="I376" s="320" t="n"/>
      <c r="J376" s="320" t="n"/>
      <c r="K376" s="320" t="n"/>
      <c r="L376" s="320" t="n"/>
      <c r="M376" s="320" t="n"/>
      <c r="N376" s="320" t="n"/>
      <c r="O376" s="320" t="n"/>
      <c r="P376" s="320" t="n"/>
      <c r="Q376" s="320" t="n"/>
      <c r="R376" s="320" t="n"/>
      <c r="S376" s="320" t="n"/>
      <c r="T376" s="320" t="n"/>
      <c r="U376" s="320" t="n"/>
      <c r="V376" s="320" t="n"/>
      <c r="W376" s="320" t="n"/>
      <c r="X376" s="320" t="n"/>
      <c r="Y376" s="331" t="n"/>
      <c r="Z376" s="331" t="n"/>
    </row>
    <row r="377" ht="14.25" customHeight="1">
      <c r="A377" s="325" t="inlineStr">
        <is>
          <t>Ветчины</t>
        </is>
      </c>
      <c r="B377" s="320" t="n"/>
      <c r="C377" s="320" t="n"/>
      <c r="D377" s="320" t="n"/>
      <c r="E377" s="320" t="n"/>
      <c r="F377" s="320" t="n"/>
      <c r="G377" s="320" t="n"/>
      <c r="H377" s="320" t="n"/>
      <c r="I377" s="320" t="n"/>
      <c r="J377" s="320" t="n"/>
      <c r="K377" s="320" t="n"/>
      <c r="L377" s="320" t="n"/>
      <c r="M377" s="320" t="n"/>
      <c r="N377" s="320" t="n"/>
      <c r="O377" s="320" t="n"/>
      <c r="P377" s="320" t="n"/>
      <c r="Q377" s="320" t="n"/>
      <c r="R377" s="320" t="n"/>
      <c r="S377" s="320" t="n"/>
      <c r="T377" s="320" t="n"/>
      <c r="U377" s="320" t="n"/>
      <c r="V377" s="320" t="n"/>
      <c r="W377" s="320" t="n"/>
      <c r="X377" s="320" t="n"/>
      <c r="Y377" s="325" t="n"/>
      <c r="Z377" s="325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6" t="n">
        <v>4607091389388</v>
      </c>
      <c r="E378" s="637" t="n"/>
      <c r="F378" s="669" t="n">
        <v>1.3</v>
      </c>
      <c r="G378" s="38" t="n">
        <v>4</v>
      </c>
      <c r="H378" s="669" t="n">
        <v>5.2</v>
      </c>
      <c r="I378" s="669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71" t="n"/>
      <c r="P378" s="671" t="n"/>
      <c r="Q378" s="671" t="n"/>
      <c r="R378" s="637" t="n"/>
      <c r="S378" s="40" t="inlineStr"/>
      <c r="T378" s="40" t="inlineStr"/>
      <c r="U378" s="41" t="inlineStr">
        <is>
          <t>кг</t>
        </is>
      </c>
      <c r="V378" s="672" t="n">
        <v>0</v>
      </c>
      <c r="W378" s="673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6" t="n">
        <v>4607091389364</v>
      </c>
      <c r="E379" s="637" t="n"/>
      <c r="F379" s="669" t="n">
        <v>0.42</v>
      </c>
      <c r="G379" s="38" t="n">
        <v>6</v>
      </c>
      <c r="H379" s="669" t="n">
        <v>2.52</v>
      </c>
      <c r="I379" s="669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24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74" t="n"/>
      <c r="N380" s="675" t="inlineStr">
        <is>
          <t>Итого</t>
        </is>
      </c>
      <c r="O380" s="645" t="n"/>
      <c r="P380" s="645" t="n"/>
      <c r="Q380" s="645" t="n"/>
      <c r="R380" s="645" t="n"/>
      <c r="S380" s="645" t="n"/>
      <c r="T380" s="646" t="n"/>
      <c r="U380" s="43" t="inlineStr">
        <is>
          <t>кор</t>
        </is>
      </c>
      <c r="V380" s="676">
        <f>IFERROR(V378/H378,"0")+IFERROR(V379/H379,"0")</f>
        <v/>
      </c>
      <c r="W380" s="676">
        <f>IFERROR(W378/H378,"0")+IFERROR(W379/H379,"0")</f>
        <v/>
      </c>
      <c r="X380" s="676">
        <f>IFERROR(IF(X378="",0,X378),"0")+IFERROR(IF(X379="",0,X379),"0")</f>
        <v/>
      </c>
      <c r="Y380" s="677" t="n"/>
      <c r="Z380" s="677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кг</t>
        </is>
      </c>
      <c r="V381" s="676">
        <f>IFERROR(SUM(V378:V379),"0")</f>
        <v/>
      </c>
      <c r="W381" s="676">
        <f>IFERROR(SUM(W378:W379),"0")</f>
        <v/>
      </c>
      <c r="X381" s="43" t="n"/>
      <c r="Y381" s="677" t="n"/>
      <c r="Z381" s="677" t="n"/>
    </row>
    <row r="382" ht="14.25" customHeight="1">
      <c r="A382" s="325" t="inlineStr">
        <is>
          <t>Копченые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25" t="n"/>
      <c r="Z382" s="325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6" t="n">
        <v>4607091389739</v>
      </c>
      <c r="E383" s="637" t="n"/>
      <c r="F383" s="669" t="n">
        <v>0.7</v>
      </c>
      <c r="G383" s="38" t="n">
        <v>6</v>
      </c>
      <c r="H383" s="669" t="n">
        <v>4.2</v>
      </c>
      <c r="I383" s="669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50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6" t="n">
        <v>4680115883048</v>
      </c>
      <c r="E384" s="637" t="n"/>
      <c r="F384" s="669" t="n">
        <v>1</v>
      </c>
      <c r="G384" s="38" t="n">
        <v>4</v>
      </c>
      <c r="H384" s="669" t="n">
        <v>4</v>
      </c>
      <c r="I384" s="669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6" t="n">
        <v>4607091389425</v>
      </c>
      <c r="E385" s="637" t="n"/>
      <c r="F385" s="669" t="n">
        <v>0.35</v>
      </c>
      <c r="G385" s="38" t="n">
        <v>6</v>
      </c>
      <c r="H385" s="669" t="n">
        <v>2.1</v>
      </c>
      <c r="I385" s="66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6" t="n">
        <v>4680115882911</v>
      </c>
      <c r="E386" s="637" t="n"/>
      <c r="F386" s="669" t="n">
        <v>0.4</v>
      </c>
      <c r="G386" s="38" t="n">
        <v>6</v>
      </c>
      <c r="H386" s="669" t="n">
        <v>2.4</v>
      </c>
      <c r="I386" s="669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2" t="inlineStr">
        <is>
          <t>П/к колбасы «Балыкбургская по-баварски» Фикс.вес 0,4 н/о мгс ТМ «Баварушка»</t>
        </is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6" t="n">
        <v>4680115880771</v>
      </c>
      <c r="E387" s="637" t="n"/>
      <c r="F387" s="669" t="n">
        <v>0.28</v>
      </c>
      <c r="G387" s="38" t="n">
        <v>6</v>
      </c>
      <c r="H387" s="669" t="n">
        <v>1.68</v>
      </c>
      <c r="I387" s="66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6" t="n">
        <v>4607091389500</v>
      </c>
      <c r="E388" s="637" t="n"/>
      <c r="F388" s="669" t="n">
        <v>0.35</v>
      </c>
      <c r="G388" s="38" t="n">
        <v>6</v>
      </c>
      <c r="H388" s="669" t="n">
        <v>2.1</v>
      </c>
      <c r="I388" s="66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197.4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6" t="n">
        <v>4680115881983</v>
      </c>
      <c r="E389" s="637" t="n"/>
      <c r="F389" s="669" t="n">
        <v>0.28</v>
      </c>
      <c r="G389" s="38" t="n">
        <v>4</v>
      </c>
      <c r="H389" s="669" t="n">
        <v>1.12</v>
      </c>
      <c r="I389" s="669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24" t="n"/>
      <c r="B390" s="320" t="n"/>
      <c r="C390" s="320" t="n"/>
      <c r="D390" s="320" t="n"/>
      <c r="E390" s="320" t="n"/>
      <c r="F390" s="320" t="n"/>
      <c r="G390" s="320" t="n"/>
      <c r="H390" s="320" t="n"/>
      <c r="I390" s="320" t="n"/>
      <c r="J390" s="320" t="n"/>
      <c r="K390" s="320" t="n"/>
      <c r="L390" s="320" t="n"/>
      <c r="M390" s="674" t="n"/>
      <c r="N390" s="675" t="inlineStr">
        <is>
          <t>Итого</t>
        </is>
      </c>
      <c r="O390" s="645" t="n"/>
      <c r="P390" s="645" t="n"/>
      <c r="Q390" s="645" t="n"/>
      <c r="R390" s="645" t="n"/>
      <c r="S390" s="645" t="n"/>
      <c r="T390" s="646" t="n"/>
      <c r="U390" s="43" t="inlineStr">
        <is>
          <t>кор</t>
        </is>
      </c>
      <c r="V390" s="676">
        <f>IFERROR(V383/H383,"0")+IFERROR(V384/H384,"0")+IFERROR(V385/H385,"0")+IFERROR(V386/H386,"0")+IFERROR(V387/H387,"0")+IFERROR(V388/H388,"0")+IFERROR(V389/H389,"0")</f>
        <v/>
      </c>
      <c r="W390" s="676">
        <f>IFERROR(W383/H383,"0")+IFERROR(W384/H384,"0")+IFERROR(W385/H385,"0")+IFERROR(W386/H386,"0")+IFERROR(W387/H387,"0")+IFERROR(W388/H388,"0")+IFERROR(W389/H389,"0")</f>
        <v/>
      </c>
      <c r="X390" s="676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7" t="n"/>
      <c r="Z390" s="677" t="n"/>
    </row>
    <row r="391">
      <c r="A391" s="320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кг</t>
        </is>
      </c>
      <c r="V391" s="676">
        <f>IFERROR(SUM(V383:V389),"0")</f>
        <v/>
      </c>
      <c r="W391" s="676">
        <f>IFERROR(SUM(W383:W389),"0")</f>
        <v/>
      </c>
      <c r="X391" s="43" t="n"/>
      <c r="Y391" s="677" t="n"/>
      <c r="Z391" s="677" t="n"/>
    </row>
    <row r="392" ht="14.25" customHeight="1">
      <c r="A392" s="325" t="inlineStr">
        <is>
          <t>Сыровяленые колбасы</t>
        </is>
      </c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320" t="n"/>
      <c r="N392" s="320" t="n"/>
      <c r="O392" s="320" t="n"/>
      <c r="P392" s="320" t="n"/>
      <c r="Q392" s="320" t="n"/>
      <c r="R392" s="320" t="n"/>
      <c r="S392" s="320" t="n"/>
      <c r="T392" s="320" t="n"/>
      <c r="U392" s="320" t="n"/>
      <c r="V392" s="320" t="n"/>
      <c r="W392" s="320" t="n"/>
      <c r="X392" s="320" t="n"/>
      <c r="Y392" s="325" t="n"/>
      <c r="Z392" s="325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6" t="n">
        <v>4680115882980</v>
      </c>
      <c r="E393" s="637" t="n"/>
      <c r="F393" s="669" t="n">
        <v>0.13</v>
      </c>
      <c r="G393" s="38" t="n">
        <v>10</v>
      </c>
      <c r="H393" s="669" t="n">
        <v>1.3</v>
      </c>
      <c r="I393" s="669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4" t="n"/>
      <c r="B394" s="320" t="n"/>
      <c r="C394" s="320" t="n"/>
      <c r="D394" s="320" t="n"/>
      <c r="E394" s="320" t="n"/>
      <c r="F394" s="320" t="n"/>
      <c r="G394" s="320" t="n"/>
      <c r="H394" s="320" t="n"/>
      <c r="I394" s="320" t="n"/>
      <c r="J394" s="320" t="n"/>
      <c r="K394" s="320" t="n"/>
      <c r="L394" s="320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IFERROR(V393/H393,"0")</f>
        <v/>
      </c>
      <c r="W394" s="676">
        <f>IFERROR(W393/H393,"0")</f>
        <v/>
      </c>
      <c r="X394" s="676">
        <f>IFERROR(IF(X393="",0,X393),"0")</f>
        <v/>
      </c>
      <c r="Y394" s="677" t="n"/>
      <c r="Z394" s="677" t="n"/>
    </row>
    <row r="395">
      <c r="A395" s="320" t="n"/>
      <c r="B395" s="320" t="n"/>
      <c r="C395" s="320" t="n"/>
      <c r="D395" s="320" t="n"/>
      <c r="E395" s="320" t="n"/>
      <c r="F395" s="320" t="n"/>
      <c r="G395" s="320" t="n"/>
      <c r="H395" s="320" t="n"/>
      <c r="I395" s="320" t="n"/>
      <c r="J395" s="320" t="n"/>
      <c r="K395" s="320" t="n"/>
      <c r="L395" s="320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IFERROR(SUM(V393:V393),"0")</f>
        <v/>
      </c>
      <c r="W395" s="676">
        <f>IFERROR(SUM(W393:W393),"0")</f>
        <v/>
      </c>
      <c r="X395" s="43" t="n"/>
      <c r="Y395" s="677" t="n"/>
      <c r="Z395" s="677" t="n"/>
    </row>
    <row r="396" ht="27.75" customHeight="1">
      <c r="A396" s="342" t="inlineStr">
        <is>
          <t>Дугушка</t>
        </is>
      </c>
      <c r="B396" s="668" t="n"/>
      <c r="C396" s="668" t="n"/>
      <c r="D396" s="668" t="n"/>
      <c r="E396" s="668" t="n"/>
      <c r="F396" s="668" t="n"/>
      <c r="G396" s="668" t="n"/>
      <c r="H396" s="668" t="n"/>
      <c r="I396" s="668" t="n"/>
      <c r="J396" s="668" t="n"/>
      <c r="K396" s="668" t="n"/>
      <c r="L396" s="668" t="n"/>
      <c r="M396" s="668" t="n"/>
      <c r="N396" s="668" t="n"/>
      <c r="O396" s="668" t="n"/>
      <c r="P396" s="668" t="n"/>
      <c r="Q396" s="668" t="n"/>
      <c r="R396" s="668" t="n"/>
      <c r="S396" s="668" t="n"/>
      <c r="T396" s="668" t="n"/>
      <c r="U396" s="668" t="n"/>
      <c r="V396" s="668" t="n"/>
      <c r="W396" s="668" t="n"/>
      <c r="X396" s="668" t="n"/>
      <c r="Y396" s="55" t="n"/>
      <c r="Z396" s="55" t="n"/>
    </row>
    <row r="397" ht="16.5" customHeight="1">
      <c r="A397" s="331" t="inlineStr">
        <is>
          <t>Дугушка</t>
        </is>
      </c>
      <c r="B397" s="320" t="n"/>
      <c r="C397" s="320" t="n"/>
      <c r="D397" s="320" t="n"/>
      <c r="E397" s="320" t="n"/>
      <c r="F397" s="320" t="n"/>
      <c r="G397" s="320" t="n"/>
      <c r="H397" s="320" t="n"/>
      <c r="I397" s="320" t="n"/>
      <c r="J397" s="320" t="n"/>
      <c r="K397" s="320" t="n"/>
      <c r="L397" s="320" t="n"/>
      <c r="M397" s="320" t="n"/>
      <c r="N397" s="320" t="n"/>
      <c r="O397" s="320" t="n"/>
      <c r="P397" s="320" t="n"/>
      <c r="Q397" s="320" t="n"/>
      <c r="R397" s="320" t="n"/>
      <c r="S397" s="320" t="n"/>
      <c r="T397" s="320" t="n"/>
      <c r="U397" s="320" t="n"/>
      <c r="V397" s="320" t="n"/>
      <c r="W397" s="320" t="n"/>
      <c r="X397" s="320" t="n"/>
      <c r="Y397" s="331" t="n"/>
      <c r="Z397" s="331" t="n"/>
    </row>
    <row r="398" ht="14.25" customHeight="1">
      <c r="A398" s="325" t="inlineStr">
        <is>
          <t>Вареные колбасы</t>
        </is>
      </c>
      <c r="B398" s="320" t="n"/>
      <c r="C398" s="320" t="n"/>
      <c r="D398" s="320" t="n"/>
      <c r="E398" s="320" t="n"/>
      <c r="F398" s="320" t="n"/>
      <c r="G398" s="320" t="n"/>
      <c r="H398" s="320" t="n"/>
      <c r="I398" s="320" t="n"/>
      <c r="J398" s="320" t="n"/>
      <c r="K398" s="320" t="n"/>
      <c r="L398" s="320" t="n"/>
      <c r="M398" s="320" t="n"/>
      <c r="N398" s="320" t="n"/>
      <c r="O398" s="320" t="n"/>
      <c r="P398" s="320" t="n"/>
      <c r="Q398" s="320" t="n"/>
      <c r="R398" s="320" t="n"/>
      <c r="S398" s="320" t="n"/>
      <c r="T398" s="320" t="n"/>
      <c r="U398" s="320" t="n"/>
      <c r="V398" s="320" t="n"/>
      <c r="W398" s="320" t="n"/>
      <c r="X398" s="320" t="n"/>
      <c r="Y398" s="325" t="n"/>
      <c r="Z398" s="325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6" t="n">
        <v>4607091389067</v>
      </c>
      <c r="E399" s="637" t="n"/>
      <c r="F399" s="669" t="n">
        <v>0.88</v>
      </c>
      <c r="G399" s="38" t="n">
        <v>6</v>
      </c>
      <c r="H399" s="669" t="n">
        <v>5.28</v>
      </c>
      <c r="I399" s="669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71" t="n"/>
      <c r="P399" s="671" t="n"/>
      <c r="Q399" s="671" t="n"/>
      <c r="R399" s="637" t="n"/>
      <c r="S399" s="40" t="inlineStr"/>
      <c r="T399" s="40" t="inlineStr"/>
      <c r="U399" s="41" t="inlineStr">
        <is>
          <t>кг</t>
        </is>
      </c>
      <c r="V399" s="672" t="n">
        <v>80</v>
      </c>
      <c r="W399" s="673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6" t="n">
        <v>4607091383522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6" t="n">
        <v>4607091384437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20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6" t="n">
        <v>4607091389104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200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6" t="n">
        <v>4680115880603</v>
      </c>
      <c r="E403" s="637" t="n"/>
      <c r="F403" s="669" t="n">
        <v>0.6</v>
      </c>
      <c r="G403" s="38" t="n">
        <v>6</v>
      </c>
      <c r="H403" s="669" t="n">
        <v>3.6</v>
      </c>
      <c r="I403" s="669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90</v>
      </c>
      <c r="W403" s="67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6" t="n">
        <v>4607091389999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6" t="n">
        <v>4680115882782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6" t="n">
        <v>4607091389098</v>
      </c>
      <c r="E406" s="637" t="n"/>
      <c r="F406" s="669" t="n">
        <v>0.4</v>
      </c>
      <c r="G406" s="38" t="n">
        <v>6</v>
      </c>
      <c r="H406" s="669" t="n">
        <v>2.4</v>
      </c>
      <c r="I406" s="669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6" t="n">
        <v>4607091389982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84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24" t="n"/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674" t="n"/>
      <c r="N408" s="675" t="inlineStr">
        <is>
          <t>Итого</t>
        </is>
      </c>
      <c r="O408" s="645" t="n"/>
      <c r="P408" s="645" t="n"/>
      <c r="Q408" s="645" t="n"/>
      <c r="R408" s="645" t="n"/>
      <c r="S408" s="645" t="n"/>
      <c r="T408" s="646" t="n"/>
      <c r="U408" s="43" t="inlineStr">
        <is>
          <t>кор</t>
        </is>
      </c>
      <c r="V408" s="676">
        <f>IFERROR(V399/H399,"0")+IFERROR(V400/H400,"0")+IFERROR(V401/H401,"0")+IFERROR(V402/H402,"0")+IFERROR(V403/H403,"0")+IFERROR(V404/H404,"0")+IFERROR(V405/H405,"0")+IFERROR(V406/H406,"0")+IFERROR(V407/H407,"0")</f>
        <v/>
      </c>
      <c r="W408" s="676">
        <f>IFERROR(W399/H399,"0")+IFERROR(W400/H400,"0")+IFERROR(W401/H401,"0")+IFERROR(W402/H402,"0")+IFERROR(W403/H403,"0")+IFERROR(W404/H404,"0")+IFERROR(W405/H405,"0")+IFERROR(W406/H406,"0")+IFERROR(W407/H407,"0")</f>
        <v/>
      </c>
      <c r="X408" s="67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7" t="n"/>
      <c r="Z408" s="677" t="n"/>
    </row>
    <row r="409">
      <c r="A409" s="320" t="n"/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кг</t>
        </is>
      </c>
      <c r="V409" s="676">
        <f>IFERROR(SUM(V399:V407),"0")</f>
        <v/>
      </c>
      <c r="W409" s="676">
        <f>IFERROR(SUM(W399:W407),"0")</f>
        <v/>
      </c>
      <c r="X409" s="43" t="n"/>
      <c r="Y409" s="677" t="n"/>
      <c r="Z409" s="677" t="n"/>
    </row>
    <row r="410" ht="14.25" customHeight="1">
      <c r="A410" s="325" t="inlineStr">
        <is>
          <t>Ветчины</t>
        </is>
      </c>
      <c r="B410" s="320" t="n"/>
      <c r="C410" s="320" t="n"/>
      <c r="D410" s="320" t="n"/>
      <c r="E410" s="320" t="n"/>
      <c r="F410" s="320" t="n"/>
      <c r="G410" s="320" t="n"/>
      <c r="H410" s="320" t="n"/>
      <c r="I410" s="320" t="n"/>
      <c r="J410" s="320" t="n"/>
      <c r="K410" s="320" t="n"/>
      <c r="L410" s="320" t="n"/>
      <c r="M410" s="320" t="n"/>
      <c r="N410" s="320" t="n"/>
      <c r="O410" s="320" t="n"/>
      <c r="P410" s="320" t="n"/>
      <c r="Q410" s="320" t="n"/>
      <c r="R410" s="320" t="n"/>
      <c r="S410" s="320" t="n"/>
      <c r="T410" s="320" t="n"/>
      <c r="U410" s="320" t="n"/>
      <c r="V410" s="320" t="n"/>
      <c r="W410" s="320" t="n"/>
      <c r="X410" s="320" t="n"/>
      <c r="Y410" s="325" t="n"/>
      <c r="Z410" s="325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6" t="n">
        <v>4607091388930</v>
      </c>
      <c r="E411" s="637" t="n"/>
      <c r="F411" s="669" t="n">
        <v>0.88</v>
      </c>
      <c r="G411" s="38" t="n">
        <v>6</v>
      </c>
      <c r="H411" s="669" t="n">
        <v>5.28</v>
      </c>
      <c r="I411" s="66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HYPERLINK("https://abi.ru/products/Охлажденные/Дугушка/Дугушка/Ветчины/P003146/","Ветчины Дугушка Дугушка Вес б/о Дугушка")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80</v>
      </c>
      <c r="W411" s="67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6" t="n">
        <v>4680115880054</v>
      </c>
      <c r="E412" s="637" t="n"/>
      <c r="F412" s="669" t="n">
        <v>0.6</v>
      </c>
      <c r="G412" s="38" t="n">
        <v>6</v>
      </c>
      <c r="H412" s="669" t="n">
        <v>3.6</v>
      </c>
      <c r="I412" s="66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HYPERLINK("https://abi.ru/products/Охлажденные/Дугушка/Дугушка/Ветчины/P002993/","Ветчины «Дугушка» Фикс.вес 0,6 П/а ТМ «Дугушка»")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24" t="n"/>
      <c r="B413" s="320" t="n"/>
      <c r="C413" s="320" t="n"/>
      <c r="D413" s="320" t="n"/>
      <c r="E413" s="320" t="n"/>
      <c r="F413" s="320" t="n"/>
      <c r="G413" s="320" t="n"/>
      <c r="H413" s="320" t="n"/>
      <c r="I413" s="320" t="n"/>
      <c r="J413" s="320" t="n"/>
      <c r="K413" s="320" t="n"/>
      <c r="L413" s="320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кор</t>
        </is>
      </c>
      <c r="V413" s="676">
        <f>IFERROR(V411/H411,"0")+IFERROR(V412/H412,"0")</f>
        <v/>
      </c>
      <c r="W413" s="676">
        <f>IFERROR(W411/H411,"0")+IFERROR(W412/H412,"0")</f>
        <v/>
      </c>
      <c r="X413" s="676">
        <f>IFERROR(IF(X411="",0,X411),"0")+IFERROR(IF(X412="",0,X412),"0")</f>
        <v/>
      </c>
      <c r="Y413" s="677" t="n"/>
      <c r="Z413" s="677" t="n"/>
    </row>
    <row r="414">
      <c r="A414" s="320" t="n"/>
      <c r="B414" s="320" t="n"/>
      <c r="C414" s="320" t="n"/>
      <c r="D414" s="320" t="n"/>
      <c r="E414" s="320" t="n"/>
      <c r="F414" s="320" t="n"/>
      <c r="G414" s="320" t="n"/>
      <c r="H414" s="320" t="n"/>
      <c r="I414" s="320" t="n"/>
      <c r="J414" s="320" t="n"/>
      <c r="K414" s="320" t="n"/>
      <c r="L414" s="320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кг</t>
        </is>
      </c>
      <c r="V414" s="676">
        <f>IFERROR(SUM(V411:V412),"0")</f>
        <v/>
      </c>
      <c r="W414" s="676">
        <f>IFERROR(SUM(W411:W412),"0")</f>
        <v/>
      </c>
      <c r="X414" s="43" t="n"/>
      <c r="Y414" s="677" t="n"/>
      <c r="Z414" s="677" t="n"/>
    </row>
    <row r="415" ht="14.25" customHeight="1">
      <c r="A415" s="325" t="inlineStr">
        <is>
          <t>Копченые колбасы</t>
        </is>
      </c>
      <c r="B415" s="320" t="n"/>
      <c r="C415" s="320" t="n"/>
      <c r="D415" s="320" t="n"/>
      <c r="E415" s="320" t="n"/>
      <c r="F415" s="320" t="n"/>
      <c r="G415" s="320" t="n"/>
      <c r="H415" s="320" t="n"/>
      <c r="I415" s="320" t="n"/>
      <c r="J415" s="320" t="n"/>
      <c r="K415" s="320" t="n"/>
      <c r="L415" s="320" t="n"/>
      <c r="M415" s="320" t="n"/>
      <c r="N415" s="320" t="n"/>
      <c r="O415" s="320" t="n"/>
      <c r="P415" s="320" t="n"/>
      <c r="Q415" s="320" t="n"/>
      <c r="R415" s="320" t="n"/>
      <c r="S415" s="320" t="n"/>
      <c r="T415" s="320" t="n"/>
      <c r="U415" s="320" t="n"/>
      <c r="V415" s="320" t="n"/>
      <c r="W415" s="320" t="n"/>
      <c r="X415" s="320" t="n"/>
      <c r="Y415" s="325" t="n"/>
      <c r="Z415" s="325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6" t="n">
        <v>4680115883116</v>
      </c>
      <c r="E416" s="637" t="n"/>
      <c r="F416" s="669" t="n">
        <v>0.88</v>
      </c>
      <c r="G416" s="38" t="n">
        <v>6</v>
      </c>
      <c r="H416" s="669" t="n">
        <v>5.28</v>
      </c>
      <c r="I416" s="66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50</v>
      </c>
      <c r="W416" s="67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6" t="n">
        <v>4680115883093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100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6" t="n">
        <v>4680115883109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50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6" t="n">
        <v>4680115882072</v>
      </c>
      <c r="E419" s="637" t="n"/>
      <c r="F419" s="669" t="n">
        <v>0.6</v>
      </c>
      <c r="G419" s="38" t="n">
        <v>6</v>
      </c>
      <c r="H419" s="669" t="n">
        <v>3.6</v>
      </c>
      <c r="I419" s="66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901" t="inlineStr">
        <is>
          <t>В/к колбасы «Рубленая Запеченная» Фикс.вес 0,6 Вектор ТМ «Дугушка»</t>
        </is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0</v>
      </c>
      <c r="W419" s="67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6" t="n">
        <v>4680115882102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2" t="inlineStr">
        <is>
          <t>В/к колбасы «Салями Запеченая»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12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6" t="n">
        <v>4680115882096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«Сервелат Запеченный»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24" t="n"/>
      <c r="B422" s="320" t="n"/>
      <c r="C422" s="320" t="n"/>
      <c r="D422" s="320" t="n"/>
      <c r="E422" s="320" t="n"/>
      <c r="F422" s="320" t="n"/>
      <c r="G422" s="320" t="n"/>
      <c r="H422" s="320" t="n"/>
      <c r="I422" s="320" t="n"/>
      <c r="J422" s="320" t="n"/>
      <c r="K422" s="320" t="n"/>
      <c r="L422" s="320" t="n"/>
      <c r="M422" s="674" t="n"/>
      <c r="N422" s="675" t="inlineStr">
        <is>
          <t>Итого</t>
        </is>
      </c>
      <c r="O422" s="645" t="n"/>
      <c r="P422" s="645" t="n"/>
      <c r="Q422" s="645" t="n"/>
      <c r="R422" s="645" t="n"/>
      <c r="S422" s="645" t="n"/>
      <c r="T422" s="646" t="n"/>
      <c r="U422" s="43" t="inlineStr">
        <is>
          <t>кор</t>
        </is>
      </c>
      <c r="V422" s="676">
        <f>IFERROR(V416/H416,"0")+IFERROR(V417/H417,"0")+IFERROR(V418/H418,"0")+IFERROR(V419/H419,"0")+IFERROR(V420/H420,"0")+IFERROR(V421/H421,"0")</f>
        <v/>
      </c>
      <c r="W422" s="676">
        <f>IFERROR(W416/H416,"0")+IFERROR(W417/H417,"0")+IFERROR(W418/H418,"0")+IFERROR(W419/H419,"0")+IFERROR(W420/H420,"0")+IFERROR(W421/H421,"0")</f>
        <v/>
      </c>
      <c r="X422" s="676">
        <f>IFERROR(IF(X416="",0,X416),"0")+IFERROR(IF(X417="",0,X417),"0")+IFERROR(IF(X418="",0,X418),"0")+IFERROR(IF(X419="",0,X419),"0")+IFERROR(IF(X420="",0,X420),"0")+IFERROR(IF(X421="",0,X421),"0")</f>
        <v/>
      </c>
      <c r="Y422" s="677" t="n"/>
      <c r="Z422" s="677" t="n"/>
    </row>
    <row r="423">
      <c r="A423" s="320" t="n"/>
      <c r="B423" s="320" t="n"/>
      <c r="C423" s="320" t="n"/>
      <c r="D423" s="320" t="n"/>
      <c r="E423" s="320" t="n"/>
      <c r="F423" s="320" t="n"/>
      <c r="G423" s="320" t="n"/>
      <c r="H423" s="320" t="n"/>
      <c r="I423" s="320" t="n"/>
      <c r="J423" s="320" t="n"/>
      <c r="K423" s="320" t="n"/>
      <c r="L423" s="320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кг</t>
        </is>
      </c>
      <c r="V423" s="676">
        <f>IFERROR(SUM(V416:V421),"0")</f>
        <v/>
      </c>
      <c r="W423" s="676">
        <f>IFERROR(SUM(W416:W421),"0")</f>
        <v/>
      </c>
      <c r="X423" s="43" t="n"/>
      <c r="Y423" s="677" t="n"/>
      <c r="Z423" s="677" t="n"/>
    </row>
    <row r="424" ht="14.25" customHeight="1">
      <c r="A424" s="325" t="inlineStr">
        <is>
          <t>Сосиски</t>
        </is>
      </c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320" t="n"/>
      <c r="N424" s="320" t="n"/>
      <c r="O424" s="320" t="n"/>
      <c r="P424" s="320" t="n"/>
      <c r="Q424" s="320" t="n"/>
      <c r="R424" s="320" t="n"/>
      <c r="S424" s="320" t="n"/>
      <c r="T424" s="320" t="n"/>
      <c r="U424" s="320" t="n"/>
      <c r="V424" s="320" t="n"/>
      <c r="W424" s="320" t="n"/>
      <c r="X424" s="320" t="n"/>
      <c r="Y424" s="325" t="n"/>
      <c r="Z424" s="325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6" t="n">
        <v>4607091383409</v>
      </c>
      <c r="E425" s="637" t="n"/>
      <c r="F425" s="669" t="n">
        <v>1.3</v>
      </c>
      <c r="G425" s="38" t="n">
        <v>6</v>
      </c>
      <c r="H425" s="669" t="n">
        <v>7.8</v>
      </c>
      <c r="I425" s="669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6" t="n">
        <v>4607091383416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24" t="n"/>
      <c r="B427" s="320" t="n"/>
      <c r="C427" s="320" t="n"/>
      <c r="D427" s="320" t="n"/>
      <c r="E427" s="320" t="n"/>
      <c r="F427" s="320" t="n"/>
      <c r="G427" s="320" t="n"/>
      <c r="H427" s="320" t="n"/>
      <c r="I427" s="320" t="n"/>
      <c r="J427" s="320" t="n"/>
      <c r="K427" s="320" t="n"/>
      <c r="L427" s="320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кор</t>
        </is>
      </c>
      <c r="V427" s="676">
        <f>IFERROR(V425/H425,"0")+IFERROR(V426/H426,"0")</f>
        <v/>
      </c>
      <c r="W427" s="676">
        <f>IFERROR(W425/H425,"0")+IFERROR(W426/H426,"0")</f>
        <v/>
      </c>
      <c r="X427" s="676">
        <f>IFERROR(IF(X425="",0,X425),"0")+IFERROR(IF(X426="",0,X426),"0")</f>
        <v/>
      </c>
      <c r="Y427" s="677" t="n"/>
      <c r="Z427" s="677" t="n"/>
    </row>
    <row r="428">
      <c r="A428" s="320" t="n"/>
      <c r="B428" s="320" t="n"/>
      <c r="C428" s="320" t="n"/>
      <c r="D428" s="320" t="n"/>
      <c r="E428" s="320" t="n"/>
      <c r="F428" s="320" t="n"/>
      <c r="G428" s="320" t="n"/>
      <c r="H428" s="320" t="n"/>
      <c r="I428" s="320" t="n"/>
      <c r="J428" s="320" t="n"/>
      <c r="K428" s="320" t="n"/>
      <c r="L428" s="320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кг</t>
        </is>
      </c>
      <c r="V428" s="676">
        <f>IFERROR(SUM(V425:V426),"0")</f>
        <v/>
      </c>
      <c r="W428" s="676">
        <f>IFERROR(SUM(W425:W426),"0")</f>
        <v/>
      </c>
      <c r="X428" s="43" t="n"/>
      <c r="Y428" s="677" t="n"/>
      <c r="Z428" s="677" t="n"/>
    </row>
    <row r="429" ht="27.75" customHeight="1">
      <c r="A429" s="342" t="inlineStr">
        <is>
          <t>Зареченские</t>
        </is>
      </c>
      <c r="B429" s="668" t="n"/>
      <c r="C429" s="668" t="n"/>
      <c r="D429" s="668" t="n"/>
      <c r="E429" s="668" t="n"/>
      <c r="F429" s="668" t="n"/>
      <c r="G429" s="668" t="n"/>
      <c r="H429" s="668" t="n"/>
      <c r="I429" s="668" t="n"/>
      <c r="J429" s="668" t="n"/>
      <c r="K429" s="668" t="n"/>
      <c r="L429" s="668" t="n"/>
      <c r="M429" s="668" t="n"/>
      <c r="N429" s="668" t="n"/>
      <c r="O429" s="668" t="n"/>
      <c r="P429" s="668" t="n"/>
      <c r="Q429" s="668" t="n"/>
      <c r="R429" s="668" t="n"/>
      <c r="S429" s="668" t="n"/>
      <c r="T429" s="668" t="n"/>
      <c r="U429" s="668" t="n"/>
      <c r="V429" s="668" t="n"/>
      <c r="W429" s="668" t="n"/>
      <c r="X429" s="668" t="n"/>
      <c r="Y429" s="55" t="n"/>
      <c r="Z429" s="55" t="n"/>
    </row>
    <row r="430" ht="16.5" customHeight="1">
      <c r="A430" s="331" t="inlineStr">
        <is>
          <t>Зареченские продукты</t>
        </is>
      </c>
      <c r="B430" s="320" t="n"/>
      <c r="C430" s="320" t="n"/>
      <c r="D430" s="320" t="n"/>
      <c r="E430" s="320" t="n"/>
      <c r="F430" s="320" t="n"/>
      <c r="G430" s="320" t="n"/>
      <c r="H430" s="320" t="n"/>
      <c r="I430" s="320" t="n"/>
      <c r="J430" s="320" t="n"/>
      <c r="K430" s="320" t="n"/>
      <c r="L430" s="320" t="n"/>
      <c r="M430" s="320" t="n"/>
      <c r="N430" s="320" t="n"/>
      <c r="O430" s="320" t="n"/>
      <c r="P430" s="320" t="n"/>
      <c r="Q430" s="320" t="n"/>
      <c r="R430" s="320" t="n"/>
      <c r="S430" s="320" t="n"/>
      <c r="T430" s="320" t="n"/>
      <c r="U430" s="320" t="n"/>
      <c r="V430" s="320" t="n"/>
      <c r="W430" s="320" t="n"/>
      <c r="X430" s="320" t="n"/>
      <c r="Y430" s="331" t="n"/>
      <c r="Z430" s="331" t="n"/>
    </row>
    <row r="431" ht="14.25" customHeight="1">
      <c r="A431" s="325" t="inlineStr">
        <is>
          <t>Вареные колбасы</t>
        </is>
      </c>
      <c r="B431" s="320" t="n"/>
      <c r="C431" s="320" t="n"/>
      <c r="D431" s="320" t="n"/>
      <c r="E431" s="320" t="n"/>
      <c r="F431" s="320" t="n"/>
      <c r="G431" s="320" t="n"/>
      <c r="H431" s="320" t="n"/>
      <c r="I431" s="320" t="n"/>
      <c r="J431" s="320" t="n"/>
      <c r="K431" s="320" t="n"/>
      <c r="L431" s="320" t="n"/>
      <c r="M431" s="320" t="n"/>
      <c r="N431" s="320" t="n"/>
      <c r="O431" s="320" t="n"/>
      <c r="P431" s="320" t="n"/>
      <c r="Q431" s="320" t="n"/>
      <c r="R431" s="320" t="n"/>
      <c r="S431" s="320" t="n"/>
      <c r="T431" s="320" t="n"/>
      <c r="U431" s="320" t="n"/>
      <c r="V431" s="320" t="n"/>
      <c r="W431" s="320" t="n"/>
      <c r="X431" s="320" t="n"/>
      <c r="Y431" s="325" t="n"/>
      <c r="Z431" s="325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6" t="n">
        <v>4640242180441</v>
      </c>
      <c r="E432" s="637" t="n"/>
      <c r="F432" s="669" t="n">
        <v>1.5</v>
      </c>
      <c r="G432" s="38" t="n">
        <v>8</v>
      </c>
      <c r="H432" s="669" t="n">
        <v>12</v>
      </c>
      <c r="I432" s="669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6" t="inlineStr">
        <is>
          <t>Вареные колбасы «Муромская» Весовой п/а ТМ «Зареченские»</t>
        </is>
      </c>
      <c r="O432" s="671" t="n"/>
      <c r="P432" s="671" t="n"/>
      <c r="Q432" s="671" t="n"/>
      <c r="R432" s="637" t="n"/>
      <c r="S432" s="40" t="inlineStr"/>
      <c r="T432" s="40" t="inlineStr"/>
      <c r="U432" s="41" t="inlineStr">
        <is>
          <t>кг</t>
        </is>
      </c>
      <c r="V432" s="672" t="n">
        <v>0</v>
      </c>
      <c r="W432" s="673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6" t="n">
        <v>4640242180564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«Нежная» НТУ Весовые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24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74" t="n"/>
      <c r="N434" s="675" t="inlineStr">
        <is>
          <t>Итого</t>
        </is>
      </c>
      <c r="O434" s="645" t="n"/>
      <c r="P434" s="645" t="n"/>
      <c r="Q434" s="645" t="n"/>
      <c r="R434" s="645" t="n"/>
      <c r="S434" s="645" t="n"/>
      <c r="T434" s="646" t="n"/>
      <c r="U434" s="43" t="inlineStr">
        <is>
          <t>кор</t>
        </is>
      </c>
      <c r="V434" s="676">
        <f>IFERROR(V432/H432,"0")+IFERROR(V433/H433,"0")</f>
        <v/>
      </c>
      <c r="W434" s="676">
        <f>IFERROR(W432/H432,"0")+IFERROR(W433/H433,"0")</f>
        <v/>
      </c>
      <c r="X434" s="676">
        <f>IFERROR(IF(X432="",0,X432),"0")+IFERROR(IF(X433="",0,X433),"0")</f>
        <v/>
      </c>
      <c r="Y434" s="677" t="n"/>
      <c r="Z434" s="677" t="n"/>
    </row>
    <row r="435">
      <c r="A435" s="320" t="n"/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кг</t>
        </is>
      </c>
      <c r="V435" s="676">
        <f>IFERROR(SUM(V432:V433),"0")</f>
        <v/>
      </c>
      <c r="W435" s="676">
        <f>IFERROR(SUM(W432:W433),"0")</f>
        <v/>
      </c>
      <c r="X435" s="43" t="n"/>
      <c r="Y435" s="677" t="n"/>
      <c r="Z435" s="677" t="n"/>
    </row>
    <row r="436" ht="14.25" customHeight="1">
      <c r="A436" s="325" t="inlineStr">
        <is>
          <t>Ветчины</t>
        </is>
      </c>
      <c r="B436" s="320" t="n"/>
      <c r="C436" s="320" t="n"/>
      <c r="D436" s="320" t="n"/>
      <c r="E436" s="320" t="n"/>
      <c r="F436" s="320" t="n"/>
      <c r="G436" s="320" t="n"/>
      <c r="H436" s="320" t="n"/>
      <c r="I436" s="320" t="n"/>
      <c r="J436" s="320" t="n"/>
      <c r="K436" s="320" t="n"/>
      <c r="L436" s="320" t="n"/>
      <c r="M436" s="320" t="n"/>
      <c r="N436" s="320" t="n"/>
      <c r="O436" s="320" t="n"/>
      <c r="P436" s="320" t="n"/>
      <c r="Q436" s="320" t="n"/>
      <c r="R436" s="320" t="n"/>
      <c r="S436" s="320" t="n"/>
      <c r="T436" s="320" t="n"/>
      <c r="U436" s="320" t="n"/>
      <c r="V436" s="320" t="n"/>
      <c r="W436" s="320" t="n"/>
      <c r="X436" s="320" t="n"/>
      <c r="Y436" s="325" t="n"/>
      <c r="Z436" s="325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6" t="n">
        <v>4640242180526</v>
      </c>
      <c r="E437" s="637" t="n"/>
      <c r="F437" s="669" t="n">
        <v>1.8</v>
      </c>
      <c r="G437" s="38" t="n">
        <v>6</v>
      </c>
      <c r="H437" s="669" t="n">
        <v>10.8</v>
      </c>
      <c r="I437" s="669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Ветчины «Нежная» Весовой п/а ТМ «Зареченские» большой батон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6" t="n">
        <v>4640242180519</v>
      </c>
      <c r="E438" s="637" t="n"/>
      <c r="F438" s="669" t="n">
        <v>1.35</v>
      </c>
      <c r="G438" s="38" t="n">
        <v>8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9" t="inlineStr">
        <is>
          <t>Ветчины «Нежная» Весовой п/а ТМ «Зареченские»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24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кор</t>
        </is>
      </c>
      <c r="V439" s="676">
        <f>IFERROR(V437/H437,"0")+IFERROR(V438/H438,"0")</f>
        <v/>
      </c>
      <c r="W439" s="676">
        <f>IFERROR(W437/H437,"0")+IFERROR(W438/H438,"0")</f>
        <v/>
      </c>
      <c r="X439" s="676">
        <f>IFERROR(IF(X437="",0,X437),"0")+IFERROR(IF(X438="",0,X438),"0")</f>
        <v/>
      </c>
      <c r="Y439" s="677" t="n"/>
      <c r="Z439" s="677" t="n"/>
    </row>
    <row r="440">
      <c r="A440" s="320" t="n"/>
      <c r="B440" s="320" t="n"/>
      <c r="C440" s="320" t="n"/>
      <c r="D440" s="320" t="n"/>
      <c r="E440" s="320" t="n"/>
      <c r="F440" s="320" t="n"/>
      <c r="G440" s="320" t="n"/>
      <c r="H440" s="320" t="n"/>
      <c r="I440" s="320" t="n"/>
      <c r="J440" s="320" t="n"/>
      <c r="K440" s="320" t="n"/>
      <c r="L440" s="320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кг</t>
        </is>
      </c>
      <c r="V440" s="676">
        <f>IFERROR(SUM(V437:V438),"0")</f>
        <v/>
      </c>
      <c r="W440" s="676">
        <f>IFERROR(SUM(W437:W438),"0")</f>
        <v/>
      </c>
      <c r="X440" s="43" t="n"/>
      <c r="Y440" s="677" t="n"/>
      <c r="Z440" s="677" t="n"/>
    </row>
    <row r="441" ht="14.25" customHeight="1">
      <c r="A441" s="325" t="inlineStr">
        <is>
          <t>Копченые колбасы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25" t="n"/>
      <c r="Z441" s="325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6" t="n">
        <v>4640242180816</v>
      </c>
      <c r="E442" s="637" t="n"/>
      <c r="F442" s="669" t="n">
        <v>0.7</v>
      </c>
      <c r="G442" s="38" t="n">
        <v>6</v>
      </c>
      <c r="H442" s="669" t="n">
        <v>4.2</v>
      </c>
      <c r="I442" s="669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10" t="inlineStr">
        <is>
          <t>Копченые колбасы «Сервелат Пражский» Весовой фиброуз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6" t="n">
        <v>4640242180595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В/к колбасы «Сервелат Рижский» НТУ Весовые Фиброуз в/у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24" t="n"/>
      <c r="B444" s="320" t="n"/>
      <c r="C444" s="320" t="n"/>
      <c r="D444" s="320" t="n"/>
      <c r="E444" s="320" t="n"/>
      <c r="F444" s="320" t="n"/>
      <c r="G444" s="320" t="n"/>
      <c r="H444" s="320" t="n"/>
      <c r="I444" s="320" t="n"/>
      <c r="J444" s="320" t="n"/>
      <c r="K444" s="320" t="n"/>
      <c r="L444" s="320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кор</t>
        </is>
      </c>
      <c r="V444" s="676">
        <f>IFERROR(V442/H442,"0")+IFERROR(V443/H443,"0")</f>
        <v/>
      </c>
      <c r="W444" s="676">
        <f>IFERROR(W442/H442,"0")+IFERROR(W443/H443,"0")</f>
        <v/>
      </c>
      <c r="X444" s="676">
        <f>IFERROR(IF(X442="",0,X442),"0")+IFERROR(IF(X443="",0,X443),"0")</f>
        <v/>
      </c>
      <c r="Y444" s="677" t="n"/>
      <c r="Z444" s="677" t="n"/>
    </row>
    <row r="445">
      <c r="A445" s="320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кг</t>
        </is>
      </c>
      <c r="V445" s="676">
        <f>IFERROR(SUM(V442:V443),"0")</f>
        <v/>
      </c>
      <c r="W445" s="676">
        <f>IFERROR(SUM(W442:W443),"0")</f>
        <v/>
      </c>
      <c r="X445" s="43" t="n"/>
      <c r="Y445" s="677" t="n"/>
      <c r="Z445" s="677" t="n"/>
    </row>
    <row r="446" ht="14.25" customHeight="1">
      <c r="A446" s="325" t="inlineStr">
        <is>
          <t>Сосиски</t>
        </is>
      </c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320" t="n"/>
      <c r="N446" s="320" t="n"/>
      <c r="O446" s="320" t="n"/>
      <c r="P446" s="320" t="n"/>
      <c r="Q446" s="320" t="n"/>
      <c r="R446" s="320" t="n"/>
      <c r="S446" s="320" t="n"/>
      <c r="T446" s="320" t="n"/>
      <c r="U446" s="320" t="n"/>
      <c r="V446" s="320" t="n"/>
      <c r="W446" s="320" t="n"/>
      <c r="X446" s="320" t="n"/>
      <c r="Y446" s="325" t="n"/>
      <c r="Z446" s="325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6" t="n">
        <v>4640242180540</v>
      </c>
      <c r="E447" s="637" t="n"/>
      <c r="F447" s="669" t="n">
        <v>1.3</v>
      </c>
      <c r="G447" s="38" t="n">
        <v>6</v>
      </c>
      <c r="H447" s="669" t="n">
        <v>7.8</v>
      </c>
      <c r="I447" s="669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2" t="inlineStr">
        <is>
          <t>Сосиски «Сочные» Весовой п/а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6" t="n">
        <v>4640242180557</v>
      </c>
      <c r="E448" s="637" t="n"/>
      <c r="F448" s="669" t="n">
        <v>0.5</v>
      </c>
      <c r="G448" s="38" t="n">
        <v>6</v>
      </c>
      <c r="H448" s="669" t="n">
        <v>3</v>
      </c>
      <c r="I448" s="669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Фикс.вес 0,5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24" t="n"/>
      <c r="B449" s="320" t="n"/>
      <c r="C449" s="320" t="n"/>
      <c r="D449" s="320" t="n"/>
      <c r="E449" s="320" t="n"/>
      <c r="F449" s="320" t="n"/>
      <c r="G449" s="320" t="n"/>
      <c r="H449" s="320" t="n"/>
      <c r="I449" s="320" t="n"/>
      <c r="J449" s="320" t="n"/>
      <c r="K449" s="320" t="n"/>
      <c r="L449" s="320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кор</t>
        </is>
      </c>
      <c r="V449" s="676">
        <f>IFERROR(V447/H447,"0")+IFERROR(V448/H448,"0")</f>
        <v/>
      </c>
      <c r="W449" s="676">
        <f>IFERROR(W447/H447,"0")+IFERROR(W448/H448,"0")</f>
        <v/>
      </c>
      <c r="X449" s="676">
        <f>IFERROR(IF(X447="",0,X447),"0")+IFERROR(IF(X448="",0,X448),"0")</f>
        <v/>
      </c>
      <c r="Y449" s="677" t="n"/>
      <c r="Z449" s="677" t="n"/>
    </row>
    <row r="450">
      <c r="A450" s="320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кг</t>
        </is>
      </c>
      <c r="V450" s="676">
        <f>IFERROR(SUM(V447:V448),"0")</f>
        <v/>
      </c>
      <c r="W450" s="676">
        <f>IFERROR(SUM(W447:W448),"0")</f>
        <v/>
      </c>
      <c r="X450" s="43" t="n"/>
      <c r="Y450" s="677" t="n"/>
      <c r="Z450" s="677" t="n"/>
    </row>
    <row r="451" ht="16.5" customHeight="1">
      <c r="A451" s="331" t="inlineStr">
        <is>
          <t>Выгодная цена</t>
        </is>
      </c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320" t="n"/>
      <c r="N451" s="320" t="n"/>
      <c r="O451" s="320" t="n"/>
      <c r="P451" s="320" t="n"/>
      <c r="Q451" s="320" t="n"/>
      <c r="R451" s="320" t="n"/>
      <c r="S451" s="320" t="n"/>
      <c r="T451" s="320" t="n"/>
      <c r="U451" s="320" t="n"/>
      <c r="V451" s="320" t="n"/>
      <c r="W451" s="320" t="n"/>
      <c r="X451" s="320" t="n"/>
      <c r="Y451" s="331" t="n"/>
      <c r="Z451" s="331" t="n"/>
    </row>
    <row r="452" ht="14.25" customHeight="1">
      <c r="A452" s="325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25" t="n"/>
      <c r="Z452" s="325" t="n"/>
    </row>
    <row r="453" ht="27" customHeight="1">
      <c r="A453" s="64" t="inlineStr">
        <is>
          <t>SU002654</t>
        </is>
      </c>
      <c r="B453" s="64" t="inlineStr">
        <is>
          <t>P003020</t>
        </is>
      </c>
      <c r="C453" s="37" t="n">
        <v>4301031156</v>
      </c>
      <c r="D453" s="326" t="n">
        <v>4680115880856</v>
      </c>
      <c r="E453" s="637" t="n"/>
      <c r="F453" s="669" t="n">
        <v>0.7</v>
      </c>
      <c r="G453" s="38" t="n">
        <v>6</v>
      </c>
      <c r="H453" s="669" t="n">
        <v>4.2</v>
      </c>
      <c r="I453" s="669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35</v>
      </c>
      <c r="N453" s="914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3" s="671" t="n"/>
      <c r="P453" s="671" t="n"/>
      <c r="Q453" s="671" t="n"/>
      <c r="R453" s="637" t="n"/>
      <c r="S453" s="40" t="inlineStr"/>
      <c r="T453" s="40" t="inlineStr"/>
      <c r="U453" s="41" t="inlineStr">
        <is>
          <t>кг</t>
        </is>
      </c>
      <c r="V453" s="672" t="n">
        <v>0</v>
      </c>
      <c r="W453" s="673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24" t="n"/>
      <c r="B454" s="320" t="n"/>
      <c r="C454" s="320" t="n"/>
      <c r="D454" s="320" t="n"/>
      <c r="E454" s="320" t="n"/>
      <c r="F454" s="320" t="n"/>
      <c r="G454" s="320" t="n"/>
      <c r="H454" s="320" t="n"/>
      <c r="I454" s="320" t="n"/>
      <c r="J454" s="320" t="n"/>
      <c r="K454" s="320" t="n"/>
      <c r="L454" s="320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кор</t>
        </is>
      </c>
      <c r="V454" s="676">
        <f>IFERROR(V453/H453,"0")</f>
        <v/>
      </c>
      <c r="W454" s="676">
        <f>IFERROR(W453/H453,"0")</f>
        <v/>
      </c>
      <c r="X454" s="676">
        <f>IFERROR(IF(X453="",0,X453),"0")</f>
        <v/>
      </c>
      <c r="Y454" s="677" t="n"/>
      <c r="Z454" s="677" t="n"/>
    </row>
    <row r="455">
      <c r="A455" s="320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кг</t>
        </is>
      </c>
      <c r="V455" s="676">
        <f>IFERROR(SUM(V453:V453),"0")</f>
        <v/>
      </c>
      <c r="W455" s="676">
        <f>IFERROR(SUM(W453:W453),"0")</f>
        <v/>
      </c>
      <c r="X455" s="43" t="n"/>
      <c r="Y455" s="677" t="n"/>
      <c r="Z455" s="677" t="n"/>
    </row>
    <row r="456" ht="14.25" customHeight="1">
      <c r="A456" s="325" t="inlineStr">
        <is>
          <t>Сосиски</t>
        </is>
      </c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320" t="n"/>
      <c r="N456" s="320" t="n"/>
      <c r="O456" s="320" t="n"/>
      <c r="P456" s="320" t="n"/>
      <c r="Q456" s="320" t="n"/>
      <c r="R456" s="320" t="n"/>
      <c r="S456" s="320" t="n"/>
      <c r="T456" s="320" t="n"/>
      <c r="U456" s="320" t="n"/>
      <c r="V456" s="320" t="n"/>
      <c r="W456" s="320" t="n"/>
      <c r="X456" s="320" t="n"/>
      <c r="Y456" s="325" t="n"/>
      <c r="Z456" s="325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6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500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4" t="n"/>
      <c r="B458" s="320" t="n"/>
      <c r="C458" s="320" t="n"/>
      <c r="D458" s="320" t="n"/>
      <c r="E458" s="320" t="n"/>
      <c r="F458" s="320" t="n"/>
      <c r="G458" s="320" t="n"/>
      <c r="H458" s="320" t="n"/>
      <c r="I458" s="320" t="n"/>
      <c r="J458" s="320" t="n"/>
      <c r="K458" s="320" t="n"/>
      <c r="L458" s="320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20" t="n"/>
      <c r="B459" s="320" t="n"/>
      <c r="C459" s="320" t="n"/>
      <c r="D459" s="320" t="n"/>
      <c r="E459" s="320" t="n"/>
      <c r="F459" s="320" t="n"/>
      <c r="G459" s="320" t="n"/>
      <c r="H459" s="320" t="n"/>
      <c r="I459" s="320" t="n"/>
      <c r="J459" s="320" t="n"/>
      <c r="K459" s="320" t="n"/>
      <c r="L459" s="320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19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/>
      </c>
      <c r="W460" s="67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/>
      </c>
      <c r="X460" s="43" t="n"/>
      <c r="Y460" s="677" t="n"/>
      <c r="Z460" s="677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/>
      </c>
      <c r="X461" s="43" t="n"/>
      <c r="Y461" s="677" t="n"/>
      <c r="Z461" s="677" t="n"/>
    </row>
    <row r="462">
      <c r="A462" s="320" t="n"/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/>
      </c>
      <c r="X462" s="43" t="n"/>
      <c r="Y462" s="677" t="n"/>
      <c r="Z462" s="677" t="n"/>
    </row>
    <row r="463">
      <c r="A463" s="320" t="n"/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20" t="n"/>
      <c r="B464" s="320" t="n"/>
      <c r="C464" s="320" t="n"/>
      <c r="D464" s="320" t="n"/>
      <c r="E464" s="320" t="n"/>
      <c r="F464" s="320" t="n"/>
      <c r="G464" s="320" t="n"/>
      <c r="H464" s="320" t="n"/>
      <c r="I464" s="320" t="n"/>
      <c r="J464" s="320" t="n"/>
      <c r="K464" s="320" t="n"/>
      <c r="L464" s="320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/>
      </c>
      <c r="W464" s="67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/>
      </c>
      <c r="X464" s="43" t="n"/>
      <c r="Y464" s="677" t="n"/>
      <c r="Z464" s="677" t="n"/>
    </row>
    <row r="465" ht="14.25" customHeight="1">
      <c r="A465" s="320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20" t="n"/>
      <c r="Z467" s="61" t="n"/>
      <c r="AC467" s="320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20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20" t="n"/>
      <c r="Z468" s="61" t="n"/>
      <c r="AC468" s="320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20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20" t="n"/>
      <c r="Z469" s="61" t="n"/>
      <c r="AC469" s="320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IFERROR(W49*1,"0")+IFERROR(W50*1,"0")</f>
        <v/>
      </c>
      <c r="D470" s="53">
        <f>IFERROR(W55*1,"0")+IFERROR(W56*1,"0")+IFERROR(W57*1,"0")+IFERROR(W58*1,"0")</f>
        <v/>
      </c>
      <c r="E47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0" s="53">
        <f>IFERROR(W128*1,"0")+IFERROR(W129*1,"0")+IFERROR(W130*1,"0")</f>
        <v/>
      </c>
      <c r="G470" s="53">
        <f>IFERROR(W136*1,"0")+IFERROR(W137*1,"0")+IFERROR(W138*1,"0")</f>
        <v/>
      </c>
      <c r="H470" s="53">
        <f>IFERROR(W143*1,"0")+IFERROR(W144*1,"0")+IFERROR(W145*1,"0")+IFERROR(W146*1,"0")+IFERROR(W147*1,"0")+IFERROR(W148*1,"0")+IFERROR(W149*1,"0")+IFERROR(W150*1,"0")</f>
        <v/>
      </c>
      <c r="I470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70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70" s="320" t="n"/>
      <c r="L470" s="53">
        <f>IFERROR(W255*1,"0")+IFERROR(W256*1,"0")+IFERROR(W257*1,"0")+IFERROR(W258*1,"0")+IFERROR(W259*1,"0")+IFERROR(W260*1,"0")+IFERROR(W261*1,"0")+IFERROR(W265*1,"0")+IFERROR(W266*1,"0")</f>
        <v/>
      </c>
      <c r="M470" s="53">
        <f>IFERROR(W271*1,"0")+IFERROR(W275*1,"0")+IFERROR(W276*1,"0")+IFERROR(W277*1,"0")+IFERROR(W281*1,"0")+IFERROR(W285*1,"0")</f>
        <v/>
      </c>
      <c r="N470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70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70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70" s="53">
        <f>IFERROR(W378*1,"0")+IFERROR(W379*1,"0")+IFERROR(W383*1,"0")+IFERROR(W384*1,"0")+IFERROR(W385*1,"0")+IFERROR(W386*1,"0")+IFERROR(W387*1,"0")+IFERROR(W388*1,"0")+IFERROR(W389*1,"0")+IFERROR(W393*1,"0")</f>
        <v/>
      </c>
      <c r="R470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70" s="53">
        <f>IFERROR(W432*1,"0")+IFERROR(W433*1,"0")+IFERROR(W437*1,"0")+IFERROR(W438*1,"0")+IFERROR(W442*1,"0")+IFERROR(W443*1,"0")+IFERROR(W447*1,"0")+IFERROR(W448*1,"0")</f>
        <v/>
      </c>
      <c r="T470" s="53">
        <f>IFERROR(W453*1,"0")+IFERROR(W457*1,"0")</f>
        <v/>
      </c>
      <c r="U470" s="320" t="n"/>
      <c r="Z470" s="61" t="n"/>
      <c r="AC470" s="320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qefytfDXfmJoCUKOFY8vw==" formatRows="1" sort="0" spinCount="100000" hashValue="6+ROcYgAILrmNVoUDjoDfKBjGvHdX6YDVe0fboAwvAm/ngFp0H4tSv1gV7t0EvK8skce8M2bW/WI8fb6k/n29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A374:M375"/>
    <mergeCell ref="N215:R215"/>
    <mergeCell ref="D112:E112"/>
    <mergeCell ref="A436:X436"/>
    <mergeCell ref="E468:E469"/>
    <mergeCell ref="N460:T460"/>
    <mergeCell ref="D348:E348"/>
    <mergeCell ref="N467:O467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D207:E207"/>
    <mergeCell ref="D256:E256"/>
    <mergeCell ref="D383:E383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C2YRLgc6kSJyA5RCg5w==" formatRows="1" sort="0" spinCount="100000" hashValue="mSUEgD5yb5DQ9IE5nL8D2gHyUFPQe4k3gTnSYAPOiFZVoqyRqqNNwT1TKHIKTOxBNAMq1rWsaomABN6uOWZz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2023-11-01T10:51:08Z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