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9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6" i="1" l="1"/>
  <c r="V455" i="1"/>
  <c r="V457" i="1" s="1"/>
  <c r="V453" i="1"/>
  <c r="W452" i="1"/>
  <c r="V452" i="1"/>
  <c r="W451" i="1"/>
  <c r="N451" i="1"/>
  <c r="V448" i="1"/>
  <c r="V447" i="1"/>
  <c r="W446" i="1"/>
  <c r="X446" i="1" s="1"/>
  <c r="X445" i="1"/>
  <c r="X447" i="1" s="1"/>
  <c r="W445" i="1"/>
  <c r="V443" i="1"/>
  <c r="V442" i="1"/>
  <c r="W441" i="1"/>
  <c r="X441" i="1" s="1"/>
  <c r="W440" i="1"/>
  <c r="W438" i="1"/>
  <c r="V438" i="1"/>
  <c r="V437" i="1"/>
  <c r="X436" i="1"/>
  <c r="W436" i="1"/>
  <c r="W435" i="1"/>
  <c r="W433" i="1"/>
  <c r="V433" i="1"/>
  <c r="V432" i="1"/>
  <c r="W431" i="1"/>
  <c r="X431" i="1" s="1"/>
  <c r="W430" i="1"/>
  <c r="V426" i="1"/>
  <c r="W425" i="1"/>
  <c r="V425" i="1"/>
  <c r="W424" i="1"/>
  <c r="X424" i="1" s="1"/>
  <c r="N424" i="1"/>
  <c r="W423" i="1"/>
  <c r="W426" i="1" s="1"/>
  <c r="N423" i="1"/>
  <c r="V421" i="1"/>
  <c r="V420" i="1"/>
  <c r="W419" i="1"/>
  <c r="X419" i="1" s="1"/>
  <c r="X418" i="1"/>
  <c r="W418" i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W412" i="1"/>
  <c r="V412" i="1"/>
  <c r="W411" i="1"/>
  <c r="V411" i="1"/>
  <c r="W410" i="1"/>
  <c r="X410" i="1" s="1"/>
  <c r="N410" i="1"/>
  <c r="X409" i="1"/>
  <c r="X411" i="1" s="1"/>
  <c r="W409" i="1"/>
  <c r="N409" i="1"/>
  <c r="V407" i="1"/>
  <c r="V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X397" i="1"/>
  <c r="W397" i="1"/>
  <c r="N397" i="1"/>
  <c r="W393" i="1"/>
  <c r="V393" i="1"/>
  <c r="W392" i="1"/>
  <c r="V392" i="1"/>
  <c r="X391" i="1"/>
  <c r="X392" i="1" s="1"/>
  <c r="W391" i="1"/>
  <c r="N391" i="1"/>
  <c r="W389" i="1"/>
  <c r="V389" i="1"/>
  <c r="V388" i="1"/>
  <c r="X387" i="1"/>
  <c r="W387" i="1"/>
  <c r="N387" i="1"/>
  <c r="X386" i="1"/>
  <c r="W386" i="1"/>
  <c r="N386" i="1"/>
  <c r="W385" i="1"/>
  <c r="X385" i="1" s="1"/>
  <c r="N385" i="1"/>
  <c r="W384" i="1"/>
  <c r="X384" i="1" s="1"/>
  <c r="X383" i="1"/>
  <c r="W383" i="1"/>
  <c r="N383" i="1"/>
  <c r="W382" i="1"/>
  <c r="X382" i="1" s="1"/>
  <c r="N382" i="1"/>
  <c r="W381" i="1"/>
  <c r="X381" i="1" s="1"/>
  <c r="N381" i="1"/>
  <c r="W379" i="1"/>
  <c r="V379" i="1"/>
  <c r="W378" i="1"/>
  <c r="V378" i="1"/>
  <c r="W377" i="1"/>
  <c r="X377" i="1" s="1"/>
  <c r="N377" i="1"/>
  <c r="X376" i="1"/>
  <c r="X378" i="1" s="1"/>
  <c r="W376" i="1"/>
  <c r="N376" i="1"/>
  <c r="W373" i="1"/>
  <c r="V373" i="1"/>
  <c r="W372" i="1"/>
  <c r="V372" i="1"/>
  <c r="X371" i="1"/>
  <c r="X372" i="1" s="1"/>
  <c r="W371" i="1"/>
  <c r="V369" i="1"/>
  <c r="V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X360" i="1"/>
  <c r="X364" i="1" s="1"/>
  <c r="W360" i="1"/>
  <c r="N360" i="1"/>
  <c r="V358" i="1"/>
  <c r="V357" i="1"/>
  <c r="X356" i="1"/>
  <c r="W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X349" i="1"/>
  <c r="W349" i="1"/>
  <c r="N349" i="1"/>
  <c r="W348" i="1"/>
  <c r="X348" i="1" s="1"/>
  <c r="N348" i="1"/>
  <c r="W347" i="1"/>
  <c r="X347" i="1" s="1"/>
  <c r="N347" i="1"/>
  <c r="W346" i="1"/>
  <c r="X346" i="1" s="1"/>
  <c r="N346" i="1"/>
  <c r="X345" i="1"/>
  <c r="W345" i="1"/>
  <c r="N345" i="1"/>
  <c r="W344" i="1"/>
  <c r="N344" i="1"/>
  <c r="V342" i="1"/>
  <c r="V341" i="1"/>
  <c r="W340" i="1"/>
  <c r="X340" i="1" s="1"/>
  <c r="N340" i="1"/>
  <c r="W339" i="1"/>
  <c r="N339" i="1"/>
  <c r="V335" i="1"/>
  <c r="V334" i="1"/>
  <c r="W333" i="1"/>
  <c r="N333" i="1"/>
  <c r="V331" i="1"/>
  <c r="W330" i="1"/>
  <c r="V330" i="1"/>
  <c r="W329" i="1"/>
  <c r="X329" i="1" s="1"/>
  <c r="N329" i="1"/>
  <c r="W328" i="1"/>
  <c r="X328" i="1" s="1"/>
  <c r="N328" i="1"/>
  <c r="X327" i="1"/>
  <c r="W327" i="1"/>
  <c r="N327" i="1"/>
  <c r="W326" i="1"/>
  <c r="W331" i="1" s="1"/>
  <c r="N326" i="1"/>
  <c r="V324" i="1"/>
  <c r="V323" i="1"/>
  <c r="W322" i="1"/>
  <c r="X322" i="1" s="1"/>
  <c r="N322" i="1"/>
  <c r="W321" i="1"/>
  <c r="N321" i="1"/>
  <c r="V319" i="1"/>
  <c r="V318" i="1"/>
  <c r="W317" i="1"/>
  <c r="X317" i="1" s="1"/>
  <c r="N317" i="1"/>
  <c r="W316" i="1"/>
  <c r="X316" i="1" s="1"/>
  <c r="N316" i="1"/>
  <c r="X315" i="1"/>
  <c r="W315" i="1"/>
  <c r="N315" i="1"/>
  <c r="W314" i="1"/>
  <c r="N314" i="1"/>
  <c r="V311" i="1"/>
  <c r="V310" i="1"/>
  <c r="W309" i="1"/>
  <c r="N309" i="1"/>
  <c r="V307" i="1"/>
  <c r="V306" i="1"/>
  <c r="W305" i="1"/>
  <c r="N305" i="1"/>
  <c r="V303" i="1"/>
  <c r="V302" i="1"/>
  <c r="W301" i="1"/>
  <c r="X301" i="1" s="1"/>
  <c r="N301" i="1"/>
  <c r="W300" i="1"/>
  <c r="N300" i="1"/>
  <c r="V298" i="1"/>
  <c r="V297" i="1"/>
  <c r="W296" i="1"/>
  <c r="X296" i="1" s="1"/>
  <c r="N296" i="1"/>
  <c r="W295" i="1"/>
  <c r="X295" i="1" s="1"/>
  <c r="N295" i="1"/>
  <c r="X294" i="1"/>
  <c r="W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N289" i="1"/>
  <c r="V285" i="1"/>
  <c r="V284" i="1"/>
  <c r="W283" i="1"/>
  <c r="N283" i="1"/>
  <c r="V281" i="1"/>
  <c r="W280" i="1"/>
  <c r="V280" i="1"/>
  <c r="W279" i="1"/>
  <c r="N279" i="1"/>
  <c r="V277" i="1"/>
  <c r="V276" i="1"/>
  <c r="W275" i="1"/>
  <c r="X275" i="1" s="1"/>
  <c r="X274" i="1"/>
  <c r="W274" i="1"/>
  <c r="N274" i="1"/>
  <c r="X273" i="1"/>
  <c r="X276" i="1" s="1"/>
  <c r="W273" i="1"/>
  <c r="N273" i="1"/>
  <c r="V271" i="1"/>
  <c r="X270" i="1"/>
  <c r="V270" i="1"/>
  <c r="X269" i="1"/>
  <c r="W269" i="1"/>
  <c r="N269" i="1"/>
  <c r="V266" i="1"/>
  <c r="V265" i="1"/>
  <c r="X264" i="1"/>
  <c r="W264" i="1"/>
  <c r="N264" i="1"/>
  <c r="W263" i="1"/>
  <c r="N263" i="1"/>
  <c r="V261" i="1"/>
  <c r="V260" i="1"/>
  <c r="W259" i="1"/>
  <c r="X259" i="1" s="1"/>
  <c r="N259" i="1"/>
  <c r="W258" i="1"/>
  <c r="X258" i="1" s="1"/>
  <c r="N258" i="1"/>
  <c r="X257" i="1"/>
  <c r="W257" i="1"/>
  <c r="N257" i="1"/>
  <c r="X256" i="1"/>
  <c r="W256" i="1"/>
  <c r="N256" i="1"/>
  <c r="W255" i="1"/>
  <c r="X255" i="1" s="1"/>
  <c r="X254" i="1"/>
  <c r="W254" i="1"/>
  <c r="N254" i="1"/>
  <c r="W253" i="1"/>
  <c r="N253" i="1"/>
  <c r="V250" i="1"/>
  <c r="V249" i="1"/>
  <c r="W248" i="1"/>
  <c r="X248" i="1" s="1"/>
  <c r="N248" i="1"/>
  <c r="W247" i="1"/>
  <c r="X247" i="1" s="1"/>
  <c r="N247" i="1"/>
  <c r="W246" i="1"/>
  <c r="N246" i="1"/>
  <c r="V244" i="1"/>
  <c r="V243" i="1"/>
  <c r="W242" i="1"/>
  <c r="X242" i="1" s="1"/>
  <c r="N242" i="1"/>
  <c r="X241" i="1"/>
  <c r="W241" i="1"/>
  <c r="W240" i="1"/>
  <c r="X240" i="1" s="1"/>
  <c r="X243" i="1" s="1"/>
  <c r="W238" i="1"/>
  <c r="V238" i="1"/>
  <c r="V237" i="1"/>
  <c r="W236" i="1"/>
  <c r="X236" i="1" s="1"/>
  <c r="N236" i="1"/>
  <c r="X235" i="1"/>
  <c r="W235" i="1"/>
  <c r="N235" i="1"/>
  <c r="X234" i="1"/>
  <c r="X237" i="1" s="1"/>
  <c r="W234" i="1"/>
  <c r="W237" i="1" s="1"/>
  <c r="N234" i="1"/>
  <c r="V232" i="1"/>
  <c r="V231" i="1"/>
  <c r="X230" i="1"/>
  <c r="W230" i="1"/>
  <c r="N230" i="1"/>
  <c r="W229" i="1"/>
  <c r="X229" i="1" s="1"/>
  <c r="N229" i="1"/>
  <c r="W228" i="1"/>
  <c r="X228" i="1" s="1"/>
  <c r="N228" i="1"/>
  <c r="X227" i="1"/>
  <c r="W227" i="1"/>
  <c r="N227" i="1"/>
  <c r="X226" i="1"/>
  <c r="W226" i="1"/>
  <c r="N226" i="1"/>
  <c r="W225" i="1"/>
  <c r="X225" i="1" s="1"/>
  <c r="N225" i="1"/>
  <c r="W224" i="1"/>
  <c r="N224" i="1"/>
  <c r="V222" i="1"/>
  <c r="V221" i="1"/>
  <c r="W220" i="1"/>
  <c r="X220" i="1" s="1"/>
  <c r="N220" i="1"/>
  <c r="X219" i="1"/>
  <c r="W219" i="1"/>
  <c r="N219" i="1"/>
  <c r="X218" i="1"/>
  <c r="W218" i="1"/>
  <c r="N218" i="1"/>
  <c r="W217" i="1"/>
  <c r="X217" i="1" s="1"/>
  <c r="N217" i="1"/>
  <c r="V215" i="1"/>
  <c r="W214" i="1"/>
  <c r="V214" i="1"/>
  <c r="W213" i="1"/>
  <c r="N213" i="1"/>
  <c r="V211" i="1"/>
  <c r="V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X202" i="1"/>
  <c r="W202" i="1"/>
  <c r="N202" i="1"/>
  <c r="W201" i="1"/>
  <c r="X201" i="1" s="1"/>
  <c r="N201" i="1"/>
  <c r="W200" i="1"/>
  <c r="X200" i="1" s="1"/>
  <c r="N200" i="1"/>
  <c r="X199" i="1"/>
  <c r="W199" i="1"/>
  <c r="N199" i="1"/>
  <c r="X198" i="1"/>
  <c r="W198" i="1"/>
  <c r="N198" i="1"/>
  <c r="W197" i="1"/>
  <c r="X197" i="1" s="1"/>
  <c r="N197" i="1"/>
  <c r="W196" i="1"/>
  <c r="X196" i="1" s="1"/>
  <c r="X210" i="1" s="1"/>
  <c r="N196" i="1"/>
  <c r="X195" i="1"/>
  <c r="W195" i="1"/>
  <c r="J464" i="1" s="1"/>
  <c r="N195" i="1"/>
  <c r="W192" i="1"/>
  <c r="V192" i="1"/>
  <c r="V191" i="1"/>
  <c r="X190" i="1"/>
  <c r="W190" i="1"/>
  <c r="N190" i="1"/>
  <c r="X189" i="1"/>
  <c r="X191" i="1" s="1"/>
  <c r="W189" i="1"/>
  <c r="W191" i="1" s="1"/>
  <c r="N189" i="1"/>
  <c r="V187" i="1"/>
  <c r="V186" i="1"/>
  <c r="X185" i="1"/>
  <c r="W185" i="1"/>
  <c r="N185" i="1"/>
  <c r="W184" i="1"/>
  <c r="X184" i="1" s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N179" i="1"/>
  <c r="X178" i="1"/>
  <c r="W178" i="1"/>
  <c r="N178" i="1"/>
  <c r="X177" i="1"/>
  <c r="W177" i="1"/>
  <c r="W176" i="1"/>
  <c r="X176" i="1" s="1"/>
  <c r="X175" i="1"/>
  <c r="W175" i="1"/>
  <c r="N175" i="1"/>
  <c r="W174" i="1"/>
  <c r="X174" i="1" s="1"/>
  <c r="N174" i="1"/>
  <c r="W173" i="1"/>
  <c r="X173" i="1" s="1"/>
  <c r="W172" i="1"/>
  <c r="X172" i="1" s="1"/>
  <c r="N172" i="1"/>
  <c r="W171" i="1"/>
  <c r="X170" i="1"/>
  <c r="W170" i="1"/>
  <c r="W186" i="1" s="1"/>
  <c r="N170" i="1"/>
  <c r="V168" i="1"/>
  <c r="V167" i="1"/>
  <c r="X166" i="1"/>
  <c r="W166" i="1"/>
  <c r="N166" i="1"/>
  <c r="X165" i="1"/>
  <c r="W165" i="1"/>
  <c r="W168" i="1" s="1"/>
  <c r="N165" i="1"/>
  <c r="W164" i="1"/>
  <c r="X164" i="1" s="1"/>
  <c r="N164" i="1"/>
  <c r="W163" i="1"/>
  <c r="X163" i="1" s="1"/>
  <c r="N163" i="1"/>
  <c r="W161" i="1"/>
  <c r="V161" i="1"/>
  <c r="W160" i="1"/>
  <c r="V160" i="1"/>
  <c r="W159" i="1"/>
  <c r="X159" i="1" s="1"/>
  <c r="N159" i="1"/>
  <c r="X158" i="1"/>
  <c r="X160" i="1" s="1"/>
  <c r="W158" i="1"/>
  <c r="V156" i="1"/>
  <c r="X155" i="1"/>
  <c r="V155" i="1"/>
  <c r="X154" i="1"/>
  <c r="W154" i="1"/>
  <c r="N154" i="1"/>
  <c r="X153" i="1"/>
  <c r="W153" i="1"/>
  <c r="N153" i="1"/>
  <c r="V150" i="1"/>
  <c r="V149" i="1"/>
  <c r="X148" i="1"/>
  <c r="W148" i="1"/>
  <c r="N148" i="1"/>
  <c r="W147" i="1"/>
  <c r="X147" i="1" s="1"/>
  <c r="N147" i="1"/>
  <c r="X146" i="1"/>
  <c r="W146" i="1"/>
  <c r="N146" i="1"/>
  <c r="X145" i="1"/>
  <c r="W145" i="1"/>
  <c r="N145" i="1"/>
  <c r="W144" i="1"/>
  <c r="X144" i="1" s="1"/>
  <c r="N144" i="1"/>
  <c r="W143" i="1"/>
  <c r="X143" i="1" s="1"/>
  <c r="N143" i="1"/>
  <c r="X142" i="1"/>
  <c r="W142" i="1"/>
  <c r="N142" i="1"/>
  <c r="W141" i="1"/>
  <c r="W150" i="1" s="1"/>
  <c r="N141" i="1"/>
  <c r="V138" i="1"/>
  <c r="V137" i="1"/>
  <c r="X136" i="1"/>
  <c r="W136" i="1"/>
  <c r="N136" i="1"/>
  <c r="X135" i="1"/>
  <c r="W135" i="1"/>
  <c r="N135" i="1"/>
  <c r="W134" i="1"/>
  <c r="N134" i="1"/>
  <c r="V130" i="1"/>
  <c r="V129" i="1"/>
  <c r="W128" i="1"/>
  <c r="X128" i="1" s="1"/>
  <c r="N128" i="1"/>
  <c r="X127" i="1"/>
  <c r="W127" i="1"/>
  <c r="N127" i="1"/>
  <c r="X126" i="1"/>
  <c r="X129" i="1" s="1"/>
  <c r="W126" i="1"/>
  <c r="F464" i="1" s="1"/>
  <c r="N126" i="1"/>
  <c r="V123" i="1"/>
  <c r="V122" i="1"/>
  <c r="X121" i="1"/>
  <c r="W121" i="1"/>
  <c r="X120" i="1"/>
  <c r="W120" i="1"/>
  <c r="N120" i="1"/>
  <c r="X119" i="1"/>
  <c r="W119" i="1"/>
  <c r="W118" i="1"/>
  <c r="W122" i="1" s="1"/>
  <c r="N118" i="1"/>
  <c r="X117" i="1"/>
  <c r="W117" i="1"/>
  <c r="W123" i="1" s="1"/>
  <c r="N117" i="1"/>
  <c r="V115" i="1"/>
  <c r="V114" i="1"/>
  <c r="X113" i="1"/>
  <c r="W113" i="1"/>
  <c r="X112" i="1"/>
  <c r="W112" i="1"/>
  <c r="N112" i="1"/>
  <c r="W111" i="1"/>
  <c r="X111" i="1" s="1"/>
  <c r="X110" i="1"/>
  <c r="W110" i="1"/>
  <c r="W109" i="1"/>
  <c r="X109" i="1" s="1"/>
  <c r="X108" i="1"/>
  <c r="W108" i="1"/>
  <c r="N108" i="1"/>
  <c r="X107" i="1"/>
  <c r="W107" i="1"/>
  <c r="N107" i="1"/>
  <c r="W106" i="1"/>
  <c r="X106" i="1" s="1"/>
  <c r="X105" i="1"/>
  <c r="W105" i="1"/>
  <c r="W115" i="1" s="1"/>
  <c r="V103" i="1"/>
  <c r="V102" i="1"/>
  <c r="X101" i="1"/>
  <c r="W101" i="1"/>
  <c r="X100" i="1"/>
  <c r="W100" i="1"/>
  <c r="X99" i="1"/>
  <c r="W99" i="1"/>
  <c r="N99" i="1"/>
  <c r="W98" i="1"/>
  <c r="X98" i="1" s="1"/>
  <c r="N98" i="1"/>
  <c r="X97" i="1"/>
  <c r="W97" i="1"/>
  <c r="N97" i="1"/>
  <c r="X96" i="1"/>
  <c r="W96" i="1"/>
  <c r="N96" i="1"/>
  <c r="X95" i="1"/>
  <c r="W95" i="1"/>
  <c r="N95" i="1"/>
  <c r="W94" i="1"/>
  <c r="X94" i="1" s="1"/>
  <c r="N94" i="1"/>
  <c r="X93" i="1"/>
  <c r="W93" i="1"/>
  <c r="N93" i="1"/>
  <c r="X92" i="1"/>
  <c r="W92" i="1"/>
  <c r="W102" i="1" s="1"/>
  <c r="N92" i="1"/>
  <c r="V90" i="1"/>
  <c r="V89" i="1"/>
  <c r="X88" i="1"/>
  <c r="W88" i="1"/>
  <c r="N88" i="1"/>
  <c r="X87" i="1"/>
  <c r="W87" i="1"/>
  <c r="N87" i="1"/>
  <c r="W86" i="1"/>
  <c r="X86" i="1" s="1"/>
  <c r="X85" i="1"/>
  <c r="W85" i="1"/>
  <c r="W84" i="1"/>
  <c r="X84" i="1" s="1"/>
  <c r="X83" i="1"/>
  <c r="W83" i="1"/>
  <c r="N83" i="1"/>
  <c r="X82" i="1"/>
  <c r="W82" i="1"/>
  <c r="W89" i="1" s="1"/>
  <c r="V80" i="1"/>
  <c r="V79" i="1"/>
  <c r="W78" i="1"/>
  <c r="X78" i="1" s="1"/>
  <c r="N78" i="1"/>
  <c r="X77" i="1"/>
  <c r="W77" i="1"/>
  <c r="N77" i="1"/>
  <c r="X76" i="1"/>
  <c r="W76" i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W63" i="1"/>
  <c r="E464" i="1" s="1"/>
  <c r="V60" i="1"/>
  <c r="V59" i="1"/>
  <c r="X58" i="1"/>
  <c r="W58" i="1"/>
  <c r="X57" i="1"/>
  <c r="W57" i="1"/>
  <c r="N57" i="1"/>
  <c r="W56" i="1"/>
  <c r="W60" i="1" s="1"/>
  <c r="N56" i="1"/>
  <c r="X55" i="1"/>
  <c r="W55" i="1"/>
  <c r="D464" i="1" s="1"/>
  <c r="W52" i="1"/>
  <c r="V52" i="1"/>
  <c r="V51" i="1"/>
  <c r="X50" i="1"/>
  <c r="W50" i="1"/>
  <c r="N50" i="1"/>
  <c r="X49" i="1"/>
  <c r="X51" i="1" s="1"/>
  <c r="W49" i="1"/>
  <c r="C464" i="1" s="1"/>
  <c r="N49" i="1"/>
  <c r="V45" i="1"/>
  <c r="V44" i="1"/>
  <c r="X43" i="1"/>
  <c r="X44" i="1" s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X28" i="1"/>
  <c r="W28" i="1"/>
  <c r="N28" i="1"/>
  <c r="X27" i="1"/>
  <c r="W27" i="1"/>
  <c r="N27" i="1"/>
  <c r="W26" i="1"/>
  <c r="W32" i="1" s="1"/>
  <c r="N26" i="1"/>
  <c r="V24" i="1"/>
  <c r="V454" i="1" s="1"/>
  <c r="V23" i="1"/>
  <c r="W22" i="1"/>
  <c r="N22" i="1"/>
  <c r="H10" i="1"/>
  <c r="A9" i="1"/>
  <c r="J9" i="1" s="1"/>
  <c r="D7" i="1"/>
  <c r="O6" i="1"/>
  <c r="N2" i="1"/>
  <c r="X102" i="1" l="1"/>
  <c r="X89" i="1"/>
  <c r="X114" i="1"/>
  <c r="A10" i="1"/>
  <c r="B464" i="1"/>
  <c r="W455" i="1"/>
  <c r="W59" i="1"/>
  <c r="W90" i="1"/>
  <c r="W114" i="1"/>
  <c r="G464" i="1"/>
  <c r="W137" i="1"/>
  <c r="X134" i="1"/>
  <c r="X137" i="1" s="1"/>
  <c r="W244" i="1"/>
  <c r="L464" i="1"/>
  <c r="W261" i="1"/>
  <c r="W285" i="1"/>
  <c r="X283" i="1"/>
  <c r="X284" i="1" s="1"/>
  <c r="W297" i="1"/>
  <c r="W302" i="1"/>
  <c r="W303" i="1"/>
  <c r="X300" i="1"/>
  <c r="X302" i="1" s="1"/>
  <c r="W306" i="1"/>
  <c r="W307" i="1"/>
  <c r="O464" i="1"/>
  <c r="W319" i="1"/>
  <c r="W335" i="1"/>
  <c r="X333" i="1"/>
  <c r="X334" i="1" s="1"/>
  <c r="X420" i="1"/>
  <c r="F9" i="1"/>
  <c r="F10" i="1"/>
  <c r="X22" i="1"/>
  <c r="X23" i="1" s="1"/>
  <c r="X26" i="1"/>
  <c r="X32" i="1" s="1"/>
  <c r="W33" i="1"/>
  <c r="W37" i="1"/>
  <c r="W41" i="1"/>
  <c r="W45" i="1"/>
  <c r="W51" i="1"/>
  <c r="X56" i="1"/>
  <c r="X59" i="1" s="1"/>
  <c r="X63" i="1"/>
  <c r="X79" i="1" s="1"/>
  <c r="W103" i="1"/>
  <c r="X118" i="1"/>
  <c r="X122" i="1" s="1"/>
  <c r="X141" i="1"/>
  <c r="X149" i="1" s="1"/>
  <c r="W210" i="1"/>
  <c r="W215" i="1"/>
  <c r="X213" i="1"/>
  <c r="X214" i="1" s="1"/>
  <c r="W221" i="1"/>
  <c r="W231" i="1"/>
  <c r="X253" i="1"/>
  <c r="X260" i="1" s="1"/>
  <c r="W260" i="1"/>
  <c r="W265" i="1"/>
  <c r="W266" i="1"/>
  <c r="X263" i="1"/>
  <c r="X265" i="1" s="1"/>
  <c r="W270" i="1"/>
  <c r="W271" i="1"/>
  <c r="X305" i="1"/>
  <c r="X306" i="1" s="1"/>
  <c r="X314" i="1"/>
  <c r="X318" i="1" s="1"/>
  <c r="W364" i="1"/>
  <c r="R464" i="1"/>
  <c r="W407" i="1"/>
  <c r="W421" i="1"/>
  <c r="W437" i="1"/>
  <c r="X435" i="1"/>
  <c r="X437" i="1" s="1"/>
  <c r="W448" i="1"/>
  <c r="W447" i="1"/>
  <c r="T464" i="1"/>
  <c r="W453" i="1"/>
  <c r="X451" i="1"/>
  <c r="X452" i="1" s="1"/>
  <c r="H464" i="1"/>
  <c r="H9" i="1"/>
  <c r="V458" i="1"/>
  <c r="W24" i="1"/>
  <c r="W80" i="1"/>
  <c r="W130" i="1"/>
  <c r="W138" i="1"/>
  <c r="W149" i="1"/>
  <c r="W155" i="1"/>
  <c r="I464" i="1"/>
  <c r="W156" i="1"/>
  <c r="W187" i="1"/>
  <c r="X171" i="1"/>
  <c r="X186" i="1" s="1"/>
  <c r="W243" i="1"/>
  <c r="W249" i="1"/>
  <c r="W276" i="1"/>
  <c r="W281" i="1"/>
  <c r="X279" i="1"/>
  <c r="X280" i="1" s="1"/>
  <c r="W284" i="1"/>
  <c r="W298" i="1"/>
  <c r="N464" i="1"/>
  <c r="X289" i="1"/>
  <c r="X297" i="1" s="1"/>
  <c r="W310" i="1"/>
  <c r="W311" i="1"/>
  <c r="W318" i="1"/>
  <c r="W323" i="1"/>
  <c r="W324" i="1"/>
  <c r="X321" i="1"/>
  <c r="X323" i="1" s="1"/>
  <c r="W334" i="1"/>
  <c r="P464" i="1"/>
  <c r="W341" i="1"/>
  <c r="W342" i="1"/>
  <c r="X339" i="1"/>
  <c r="X341" i="1" s="1"/>
  <c r="W357" i="1"/>
  <c r="W368" i="1"/>
  <c r="W369" i="1"/>
  <c r="X406" i="1"/>
  <c r="S464" i="1"/>
  <c r="W432" i="1"/>
  <c r="W456" i="1"/>
  <c r="M464" i="1"/>
  <c r="W23" i="1"/>
  <c r="W79" i="1"/>
  <c r="W129" i="1"/>
  <c r="X167" i="1"/>
  <c r="X221" i="1"/>
  <c r="W222" i="1"/>
  <c r="W277" i="1"/>
  <c r="X309" i="1"/>
  <c r="X310" i="1" s="1"/>
  <c r="X326" i="1"/>
  <c r="X330" i="1" s="1"/>
  <c r="X344" i="1"/>
  <c r="X357" i="1" s="1"/>
  <c r="W358" i="1"/>
  <c r="X367" i="1"/>
  <c r="X368" i="1" s="1"/>
  <c r="X388" i="1"/>
  <c r="W420" i="1"/>
  <c r="X430" i="1"/>
  <c r="X432" i="1" s="1"/>
  <c r="W442" i="1"/>
  <c r="Q464" i="1"/>
  <c r="W167" i="1"/>
  <c r="W232" i="1"/>
  <c r="W250" i="1"/>
  <c r="W365" i="1"/>
  <c r="W388" i="1"/>
  <c r="W406" i="1"/>
  <c r="W443" i="1"/>
  <c r="W211" i="1"/>
  <c r="X224" i="1"/>
  <c r="X231" i="1" s="1"/>
  <c r="X246" i="1"/>
  <c r="X249" i="1" s="1"/>
  <c r="X423" i="1"/>
  <c r="X425" i="1" s="1"/>
  <c r="X440" i="1"/>
  <c r="X442" i="1" s="1"/>
  <c r="W454" i="1" l="1"/>
  <c r="X459" i="1"/>
  <c r="W457" i="1"/>
  <c r="W458" i="1"/>
</calcChain>
</file>

<file path=xl/sharedStrings.xml><?xml version="1.0" encoding="utf-8"?>
<sst xmlns="http://schemas.openxmlformats.org/spreadsheetml/2006/main" count="1899" uniqueCount="644">
  <si>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</si>
  <si>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</si>
  <si>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</si>
  <si>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</si>
  <si>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</si>
  <si>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</si>
  <si>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</si>
  <si>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</si>
  <si>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</si>
  <si>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</si>
  <si>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</si>
  <si>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</si>
  <si>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</si>
  <si>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</si>
  <si>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</si>
  <si>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</si>
  <si>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</si>
  <si>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</si>
  <si>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</si>
  <si>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</si>
  <si>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</si>
  <si>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</si>
  <si>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</si>
  <si>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</si>
  <si>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</si>
  <si>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</si>
  <si>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</si>
  <si>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</si>
  <si>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</si>
  <si>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</si>
  <si>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</si>
  <si>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</si>
  <si>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</si>
  <si>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</si>
  <si>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</si>
  <si>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</si>
  <si>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</si>
  <si>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</si>
  <si>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</si>
  <si>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</si>
  <si>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</si>
  <si>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</si>
  <si>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</si>
  <si>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</si>
  <si>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</si>
  <si>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</si>
  <si>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</si>
  <si>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</si>
  <si>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</si>
  <si>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</si>
  <si>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</si>
  <si>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</si>
  <si>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</si>
  <si>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</si>
  <si>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</si>
  <si>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</si>
  <si>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</si>
  <si>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</si>
  <si>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</si>
  <si>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</si>
  <si>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</si>
  <si>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</si>
  <si>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</si>
  <si>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</si>
  <si>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</si>
  <si>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</si>
  <si>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</si>
  <si>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</si>
  <si>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</si>
  <si>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</si>
  <si>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</si>
  <si>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</si>
  <si>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</si>
  <si>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</si>
  <si>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</si>
  <si>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</si>
  <si>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</si>
  <si>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</si>
  <si>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</si>
  <si>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</si>
  <si>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</si>
  <si>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</si>
  <si>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</si>
  <si>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</si>
  <si>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</si>
  <si>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</si>
  <si>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</si>
  <si>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</si>
  <si>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</si>
  <si>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</si>
  <si>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</si>
  <si>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</si>
  <si>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</si>
  <si>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</si>
  <si>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</si>
  <si>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</si>
  <si>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</si>
  <si>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</si>
  <si>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</si>
  <si>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</si>
  <si>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</si>
  <si>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</si>
  <si>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</si>
  <si>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</si>
  <si>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</si>
  <si>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</si>
  <si>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</si>
  <si>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</si>
  <si>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</si>
  <si>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</si>
  <si>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</si>
  <si>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</si>
  <si>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</si>
  <si>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</si>
  <si>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</si>
  <si>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</si>
  <si>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</si>
  <si>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</si>
  <si>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</si>
  <si>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</si>
  <si>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</si>
  <si>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</si>
  <si>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</si>
  <si>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</si>
  <si>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</si>
  <si>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</si>
  <si>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</si>
  <si>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</si>
  <si>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</si>
  <si>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</si>
  <si>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</si>
  <si>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</si>
  <si>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</si>
  <si>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</si>
  <si>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</si>
  <si>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</si>
  <si>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</si>
  <si>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</si>
  <si>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</si>
  <si>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</si>
  <si>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</si>
  <si>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</si>
  <si>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</si>
  <si>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</si>
  <si>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</si>
  <si>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</si>
  <si>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</si>
  <si>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</si>
  <si>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</si>
  <si>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</si>
  <si>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</si>
  <si>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</si>
  <si>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</si>
  <si>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</si>
  <si>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</si>
  <si>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</si>
  <si>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</si>
  <si>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</si>
  <si>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</si>
  <si>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</si>
  <si>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</si>
  <si>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</si>
  <si>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</si>
  <si>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</si>
  <si>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</si>
  <si>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</si>
  <si>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</si>
  <si>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</si>
  <si>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</si>
  <si>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</si>
  <si>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</si>
  <si>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</si>
  <si>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</si>
  <si>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</si>
  <si>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</si>
  <si>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</si>
  <si>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</si>
  <si>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</si>
  <si>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</si>
  <si>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</si>
  <si>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</si>
  <si>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</si>
  <si>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</si>
  <si>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</si>
  <si>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</si>
  <si>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</si>
  <si>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</si>
  <si>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</si>
  <si>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</si>
  <si>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</si>
  <si>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</si>
  <si>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</si>
  <si>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</si>
  <si>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</si>
  <si>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</si>
  <si>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</si>
  <si>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</si>
  <si>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</si>
  <si>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</si>
  <si>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</si>
  <si>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</si>
  <si>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</si>
  <si>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</si>
  <si>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</si>
  <si>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</si>
  <si>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</si>
  <si>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</si>
  <si>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</si>
  <si>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</si>
  <si>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</si>
  <si>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</si>
  <si>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</si>
  <si>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</si>
  <si>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</si>
  <si>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</si>
  <si>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</si>
  <si>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</si>
  <si>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</si>
  <si>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</si>
  <si>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</si>
  <si>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</si>
  <si>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</si>
  <si>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</si>
  <si>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</si>
  <si>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</si>
  <si>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</si>
  <si>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</si>
  <si>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</si>
  <si>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</si>
  <si>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</si>
  <si>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</si>
  <si>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</si>
  <si>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</si>
  <si>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</si>
  <si>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</si>
  <si>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</si>
  <si>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</si>
  <si>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</si>
  <si>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</si>
  <si>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</si>
  <si>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</si>
  <si>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</si>
  <si>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</si>
  <si>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</si>
  <si>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</si>
  <si>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</si>
  <si>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</si>
  <si>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</si>
  <si>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</si>
  <si>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</si>
  <si>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</si>
  <si>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</si>
  <si>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</si>
  <si>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</si>
  <si>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</si>
  <si>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</si>
  <si>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</si>
  <si>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</si>
  <si>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</si>
  <si>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</si>
  <si>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</si>
  <si>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</si>
  <si>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</si>
  <si>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</si>
  <si>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</si>
  <si>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</si>
  <si>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</si>
  <si>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</si>
  <si>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</si>
  <si>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</si>
  <si>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</si>
  <si>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</si>
  <si>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</si>
  <si>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</si>
  <si>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</si>
  <si>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</si>
  <si>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</si>
  <si>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</si>
  <si>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</si>
  <si>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</si>
  <si>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</si>
  <si>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</si>
  <si>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</si>
  <si>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</si>
  <si>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</si>
  <si>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</si>
  <si>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</si>
  <si>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</si>
  <si>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</si>
  <si>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</si>
  <si>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</si>
  <si>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</si>
  <si>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</si>
  <si>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</si>
  <si>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</si>
  <si>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</si>
  <si>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</si>
  <si>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</si>
  <si>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</si>
  <si>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</si>
  <si>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</si>
  <si>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</si>
  <si>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</si>
  <si>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</si>
  <si>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</si>
  <si>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</si>
  <si>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</si>
  <si>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</si>
  <si>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</si>
  <si>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</si>
  <si>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</si>
  <si>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</si>
  <si>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</si>
  <si>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</si>
  <si>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</si>
  <si>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</si>
  <si>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</si>
  <si>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</si>
  <si>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</si>
  <si>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</si>
  <si>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</si>
  <si>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</si>
  <si>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</si>
  <si>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</si>
  <si>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</si>
  <si>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</si>
  <si>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</si>
  <si>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</si>
  <si>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</si>
  <si>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</si>
  <si>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</si>
  <si>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</si>
  <si>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</si>
  <si>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</si>
  <si>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</si>
  <si>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</si>
  <si>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</si>
  <si>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</si>
  <si>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</si>
  <si>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</si>
  <si>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</si>
  <si>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</si>
  <si>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</si>
  <si>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</si>
  <si>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</si>
  <si>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</si>
  <si>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</si>
  <si>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</si>
  <si>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</si>
  <si>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</si>
  <si>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</si>
  <si>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</si>
  <si>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</si>
  <si>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</si>
  <si>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</si>
  <si>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</si>
  <si>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</si>
  <si>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</si>
  <si>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</si>
  <si>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</si>
  <si>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</si>
  <si>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</si>
  <si>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</si>
  <si>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</si>
  <si>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</si>
  <si>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</si>
  <si>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</si>
  <si>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</si>
  <si>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</si>
  <si>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</si>
  <si>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</si>
  <si>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</si>
  <si>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</si>
  <si>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</si>
  <si>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</si>
  <si>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</si>
  <si>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</si>
  <si>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</si>
  <si>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</si>
  <si>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</si>
  <si>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</si>
  <si>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</si>
  <si>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</si>
  <si>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</si>
  <si>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</si>
  <si>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</si>
  <si>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</si>
  <si>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</si>
  <si>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</si>
  <si>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</si>
  <si>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</si>
  <si>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</si>
  <si>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</si>
  <si>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</si>
  <si>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</si>
  <si>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</si>
  <si>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</si>
  <si>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</si>
  <si>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</si>
  <si>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</si>
  <si>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</si>
  <si>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</si>
  <si>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</si>
  <si>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</si>
  <si>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</si>
  <si>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</si>
  <si>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</si>
  <si>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</si>
  <si>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</si>
  <si>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</si>
  <si>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</si>
  <si>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</si>
  <si>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</si>
  <si>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</si>
  <si>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</si>
  <si>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</si>
  <si>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</si>
  <si>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</si>
  <si>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</si>
  <si>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</si>
  <si>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</si>
  <si>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</si>
  <si>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</si>
  <si>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</si>
  <si>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</si>
  <si>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</si>
  <si>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</si>
  <si>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</si>
  <si>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</si>
  <si>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</si>
  <si>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</si>
  <si>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</si>
  <si>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</si>
  <si>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</si>
  <si>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</si>
  <si>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</si>
  <si>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</si>
  <si>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</si>
  <si>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</si>
  <si>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</si>
  <si>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</si>
  <si>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</si>
  <si>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</si>
  <si>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</si>
  <si>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</si>
  <si>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</si>
  <si>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</si>
  <si>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</si>
  <si>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</si>
  <si>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</si>
  <si>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</si>
  <si>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</si>
  <si>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</si>
  <si>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</si>
  <si>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</si>
  <si>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</si>
  <si>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</si>
  <si>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</si>
  <si>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</si>
  <si>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</si>
  <si>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</si>
  <si>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</si>
  <si>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</si>
  <si>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</si>
  <si>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</si>
  <si>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</si>
  <si>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</si>
  <si>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</si>
  <si>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</si>
  <si>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</si>
  <si>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</si>
  <si>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</si>
  <si>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</si>
  <si>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</si>
  <si>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</si>
  <si>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</si>
  <si>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</si>
  <si>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</si>
  <si>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</si>
  <si>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</si>
  <si>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</si>
  <si>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</si>
  <si>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</si>
  <si>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</si>
  <si>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</si>
  <si>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</si>
  <si>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</si>
  <si>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</si>
  <si>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</si>
  <si>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</si>
  <si>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</si>
  <si>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</si>
  <si>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</si>
  <si>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</si>
  <si>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</si>
  <si>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</si>
  <si>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</si>
  <si>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</si>
  <si>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</si>
  <si>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</si>
  <si>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</si>
  <si>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</si>
  <si>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</si>
  <si>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</si>
  <si>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</si>
  <si>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</si>
  <si>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</si>
  <si>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</si>
  <si>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</si>
  <si>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</si>
  <si>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</si>
  <si>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</si>
  <si>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</si>
  <si>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</si>
  <si>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</si>
  <si>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</si>
  <si>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</si>
  <si>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</si>
  <si>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</si>
  <si>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</si>
  <si>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</si>
  <si>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</si>
  <si>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</si>
  <si>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</si>
  <si>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</si>
  <si>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</si>
  <si>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</si>
  <si>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</si>
  <si>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</si>
  <si>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</si>
  <si>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</si>
  <si>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</si>
  <si>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</si>
  <si>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</si>
  <si>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</si>
  <si>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</si>
  <si>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</si>
  <si>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</si>
  <si>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</si>
  <si>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</si>
  <si>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</si>
  <si>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</si>
  <si>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</si>
  <si>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</si>
  <si>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</si>
  <si>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</si>
  <si>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</si>
  <si>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</si>
  <si>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</si>
  <si>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</si>
  <si>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</si>
  <si>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</si>
  <si>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</si>
  <si>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</si>
  <si>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</si>
  <si>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</si>
  <si>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</si>
  <si>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</si>
  <si>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</si>
  <si>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</si>
  <si>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</si>
  <si>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</si>
  <si>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</si>
  <si>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</si>
  <si>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</si>
  <si>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</si>
  <si>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</si>
  <si>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</si>
  <si>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</si>
  <si>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</si>
  <si>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</si>
  <si>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</si>
  <si>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</si>
  <si>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</si>
  <si>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</si>
  <si>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</si>
  <si>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</si>
  <si>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</si>
  <si>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</si>
  <si>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</si>
  <si>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</si>
  <si>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</si>
  <si>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</si>
  <si>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</si>
  <si>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</si>
  <si>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</si>
  <si>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</si>
  <si>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</si>
  <si>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</si>
  <si>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</si>
  <si>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</si>
  <si>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</si>
  <si>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</si>
  <si>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</si>
  <si>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</si>
  <si>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</si>
  <si>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</si>
  <si>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</si>
  <si>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</si>
  <si>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</si>
  <si>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</si>
  <si>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</si>
  <si>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</si>
  <si>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</si>
  <si>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</si>
  <si>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</si>
  <si>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</si>
  <si>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</si>
  <si>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</si>
  <si>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</si>
  <si>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</si>
  <si>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</si>
  <si>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</si>
  <si>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</si>
  <si>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</si>
  <si>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</si>
  <si>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</si>
  <si>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</si>
  <si>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</si>
  <si>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</si>
  <si>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</si>
  <si>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</si>
  <si>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</si>
  <si>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</si>
  <si>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</si>
  <si>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</si>
  <si>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</si>
  <si>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</si>
  <si>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</si>
  <si>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</si>
  <si>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</si>
  <si>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</si>
  <si>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</si>
  <si>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</si>
  <si>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</si>
  <si>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</si>
  <si>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</si>
  <si>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</si>
  <si>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</si>
  <si>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</si>
  <si>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</si>
  <si>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</si>
  <si>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</si>
  <si>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Краснодар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</si>
</sst>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2" zoomScaleNormal="100" zoomScaleSheetLayoutView="100" workbookViewId="0">
      <selection activeCell="V26" sqref="V26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02" t="s">
        <v>0</v>
      </c>
      <c r="E1" s="403"/>
      <c r="F1" s="403"/>
      <c r="G1" s="12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 t="s">
        <v>643</v>
      </c>
      <c r="I5" s="333"/>
      <c r="J5" s="333"/>
      <c r="K5" s="333"/>
      <c r="L5" s="334"/>
      <c r="N5" s="24" t="s">
        <v>10</v>
      </c>
      <c r="O5" s="526">
        <v>45232</v>
      </c>
      <c r="P5" s="389"/>
      <c r="R5" s="615" t="s">
        <v>11</v>
      </c>
      <c r="S5" s="361"/>
      <c r="T5" s="472" t="s">
        <v>12</v>
      </c>
      <c r="U5" s="389"/>
      <c r="Z5" s="51"/>
      <c r="AA5" s="51"/>
      <c r="AB5" s="51"/>
    </row>
    <row r="6" spans="1:29" s="300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4" t="s">
        <v>15</v>
      </c>
      <c r="O6" s="415" t="str">
        <f>IF(O5=0," ",CHOOSE(WEEKDAY(O5,2),"Понедельник","Вторник","Среда","Четверг","Пятница","Суббота","Воскресенье"))</f>
        <v>Четверг</v>
      </c>
      <c r="P6" s="308"/>
      <c r="R6" s="360" t="s">
        <v>16</v>
      </c>
      <c r="S6" s="361"/>
      <c r="T6" s="476" t="s">
        <v>17</v>
      </c>
      <c r="U6" s="34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2"/>
      <c r="S7" s="361"/>
      <c r="T7" s="477"/>
      <c r="U7" s="478"/>
      <c r="Z7" s="51"/>
      <c r="AA7" s="51"/>
      <c r="AB7" s="51"/>
    </row>
    <row r="8" spans="1:29" s="300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4" t="s">
        <v>19</v>
      </c>
      <c r="O8" s="388">
        <v>0.5</v>
      </c>
      <c r="P8" s="389"/>
      <c r="R8" s="312"/>
      <c r="S8" s="361"/>
      <c r="T8" s="477"/>
      <c r="U8" s="478"/>
      <c r="Z8" s="51"/>
      <c r="AA8" s="51"/>
      <c r="AB8" s="51"/>
    </row>
    <row r="9" spans="1:29" s="300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6" t="s">
        <v>20</v>
      </c>
      <c r="O9" s="526"/>
      <c r="P9" s="389"/>
      <c r="R9" s="312"/>
      <c r="S9" s="361"/>
      <c r="T9" s="479"/>
      <c r="U9" s="48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8"/>
      <c r="P10" s="389"/>
      <c r="S10" s="24" t="s">
        <v>22</v>
      </c>
      <c r="T10" s="347" t="s">
        <v>23</v>
      </c>
      <c r="U10" s="34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8"/>
      <c r="P11" s="389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551"/>
      <c r="P12" s="503"/>
      <c r="Q12" s="23"/>
      <c r="S12" s="24"/>
      <c r="T12" s="403"/>
      <c r="U12" s="312"/>
      <c r="Z12" s="51"/>
      <c r="AA12" s="51"/>
      <c r="AB12" s="51"/>
    </row>
    <row r="13" spans="1:29" s="300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299" t="s">
        <v>57</v>
      </c>
      <c r="T18" s="299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7"/>
      <c r="Z20" s="297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0">
        <v>4607091389258</v>
      </c>
      <c r="E22" s="308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0">
        <v>4607091383881</v>
      </c>
      <c r="E26" s="308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0">
        <v>4607091388237</v>
      </c>
      <c r="E27" s="308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4"/>
      <c r="T27" s="34"/>
      <c r="U27" s="35" t="s">
        <v>65</v>
      </c>
      <c r="V27" s="302">
        <v>2.1</v>
      </c>
      <c r="W27" s="303">
        <f t="shared" si="0"/>
        <v>2.52</v>
      </c>
      <c r="X27" s="36">
        <f t="shared" si="1"/>
        <v>7.5300000000000002E-3</v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0">
        <v>4607091383935</v>
      </c>
      <c r="E28" s="308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0">
        <v>4680115881853</v>
      </c>
      <c r="E29" s="308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0">
        <v>4607091383911</v>
      </c>
      <c r="E30" s="308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0">
        <v>4607091388244</v>
      </c>
      <c r="E31" s="308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4">
        <f>IFERROR(V26/H26,"0")+IFERROR(V27/H27,"0")+IFERROR(V28/H28,"0")+IFERROR(V29/H29,"0")+IFERROR(V30/H30,"0")+IFERROR(V31/H31,"0")</f>
        <v>0.83333333333333337</v>
      </c>
      <c r="W32" s="304">
        <f>IFERROR(W26/H26,"0")+IFERROR(W27/H27,"0")+IFERROR(W28/H28,"0")+IFERROR(W29/H29,"0")+IFERROR(W30/H30,"0")+IFERROR(W31/H31,"0")</f>
        <v>1</v>
      </c>
      <c r="X32" s="304">
        <f>IFERROR(IF(X26="",0,X26),"0")+IFERROR(IF(X27="",0,X27),"0")+IFERROR(IF(X28="",0,X28),"0")+IFERROR(IF(X29="",0,X29),"0")+IFERROR(IF(X30="",0,X30),"0")+IFERROR(IF(X31="",0,X31),"0")</f>
        <v>7.5300000000000002E-3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4">
        <f>IFERROR(SUM(V26:V31),"0")</f>
        <v>2.1</v>
      </c>
      <c r="W33" s="304">
        <f>IFERROR(SUM(W26:W31),"0")</f>
        <v>2.52</v>
      </c>
      <c r="X33" s="37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0">
        <v>4607091388503</v>
      </c>
      <c r="E35" s="308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4"/>
      <c r="T35" s="34"/>
      <c r="U35" s="35" t="s">
        <v>65</v>
      </c>
      <c r="V35" s="302">
        <v>0.75</v>
      </c>
      <c r="W35" s="303">
        <f>IFERROR(IF(V35="",0,CEILING((V35/$H35),1)*$H35),"")</f>
        <v>1.2</v>
      </c>
      <c r="X35" s="36">
        <f>IFERROR(IF(W35=0,"",ROUNDUP(W35/H35,0)*0.00753),"")</f>
        <v>1.506E-2</v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4">
        <f>IFERROR(V35/H35,"0")</f>
        <v>1.25</v>
      </c>
      <c r="W36" s="304">
        <f>IFERROR(W35/H35,"0")</f>
        <v>2</v>
      </c>
      <c r="X36" s="304">
        <f>IFERROR(IF(X35="",0,X35),"0")</f>
        <v>1.506E-2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4">
        <f>IFERROR(SUM(V35:V35),"0")</f>
        <v>0.75</v>
      </c>
      <c r="W37" s="304">
        <f>IFERROR(SUM(W35:W35),"0")</f>
        <v>1.2</v>
      </c>
      <c r="X37" s="37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0">
        <v>4607091388282</v>
      </c>
      <c r="E39" s="308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0">
        <v>4607091389111</v>
      </c>
      <c r="E43" s="308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8"/>
      <c r="Z46" s="48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7"/>
      <c r="Z47" s="297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0">
        <v>4680115881440</v>
      </c>
      <c r="E49" s="308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4"/>
      <c r="T49" s="34"/>
      <c r="U49" s="35" t="s">
        <v>65</v>
      </c>
      <c r="V49" s="302">
        <v>70</v>
      </c>
      <c r="W49" s="303">
        <f>IFERROR(IF(V49="",0,CEILING((V49/$H49),1)*$H49),"")</f>
        <v>75.600000000000009</v>
      </c>
      <c r="X49" s="36">
        <f>IFERROR(IF(W49=0,"",ROUNDUP(W49/H49,0)*0.02175),"")</f>
        <v>0.15225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0">
        <v>4680115881433</v>
      </c>
      <c r="E50" s="308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4"/>
      <c r="T50" s="34"/>
      <c r="U50" s="35" t="s">
        <v>65</v>
      </c>
      <c r="V50" s="302">
        <v>18</v>
      </c>
      <c r="W50" s="303">
        <f>IFERROR(IF(V50="",0,CEILING((V50/$H50),1)*$H50),"")</f>
        <v>18.900000000000002</v>
      </c>
      <c r="X50" s="36">
        <f>IFERROR(IF(W50=0,"",ROUNDUP(W50/H50,0)*0.00753),"")</f>
        <v>5.271E-2</v>
      </c>
      <c r="Y50" s="56"/>
      <c r="Z50" s="57"/>
      <c r="AD50" s="58"/>
      <c r="BA50" s="70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4">
        <f>IFERROR(V49/H49,"0")+IFERROR(V50/H50,"0")</f>
        <v>13.148148148148147</v>
      </c>
      <c r="W51" s="304">
        <f>IFERROR(W49/H49,"0")+IFERROR(W50/H50,"0")</f>
        <v>14</v>
      </c>
      <c r="X51" s="304">
        <f>IFERROR(IF(X49="",0,X49),"0")+IFERROR(IF(X50="",0,X50),"0")</f>
        <v>0.20496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4">
        <f>IFERROR(SUM(V49:V50),"0")</f>
        <v>88</v>
      </c>
      <c r="W52" s="304">
        <f>IFERROR(SUM(W49:W50),"0")</f>
        <v>94.500000000000014</v>
      </c>
      <c r="X52" s="37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7"/>
      <c r="Z53" s="297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0">
        <v>4680115881426</v>
      </c>
      <c r="E55" s="308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36" t="s">
        <v>107</v>
      </c>
      <c r="O55" s="307"/>
      <c r="P55" s="307"/>
      <c r="Q55" s="307"/>
      <c r="R55" s="308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0">
        <v>4680115881426</v>
      </c>
      <c r="E56" s="308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4"/>
      <c r="T56" s="34"/>
      <c r="U56" s="35" t="s">
        <v>65</v>
      </c>
      <c r="V56" s="302">
        <v>30</v>
      </c>
      <c r="W56" s="303">
        <f>IFERROR(IF(V56="",0,CEILING((V56/$H56),1)*$H56),"")</f>
        <v>32.400000000000006</v>
      </c>
      <c r="X56" s="36">
        <f>IFERROR(IF(W56=0,"",ROUNDUP(W56/H56,0)*0.02175),"")</f>
        <v>6.5250000000000002E-2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0">
        <v>4680115881419</v>
      </c>
      <c r="E57" s="308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4"/>
      <c r="T57" s="34"/>
      <c r="U57" s="35" t="s">
        <v>65</v>
      </c>
      <c r="V57" s="302">
        <v>67.5</v>
      </c>
      <c r="W57" s="303">
        <f>IFERROR(IF(V57="",0,CEILING((V57/$H57),1)*$H57),"")</f>
        <v>67.5</v>
      </c>
      <c r="X57" s="36">
        <f>IFERROR(IF(W57=0,"",ROUNDUP(W57/H57,0)*0.00937),"")</f>
        <v>0.14055000000000001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0">
        <v>4680115881525</v>
      </c>
      <c r="E58" s="308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4" t="s">
        <v>113</v>
      </c>
      <c r="O58" s="307"/>
      <c r="P58" s="307"/>
      <c r="Q58" s="307"/>
      <c r="R58" s="308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4">
        <f>IFERROR(V55/H55,"0")+IFERROR(V56/H56,"0")+IFERROR(V57/H57,"0")+IFERROR(V58/H58,"0")</f>
        <v>17.777777777777779</v>
      </c>
      <c r="W59" s="304">
        <f>IFERROR(W55/H55,"0")+IFERROR(W56/H56,"0")+IFERROR(W57/H57,"0")+IFERROR(W58/H58,"0")</f>
        <v>18</v>
      </c>
      <c r="X59" s="304">
        <f>IFERROR(IF(X55="",0,X55),"0")+IFERROR(IF(X56="",0,X56),"0")+IFERROR(IF(X57="",0,X57),"0")+IFERROR(IF(X58="",0,X58),"0")</f>
        <v>0.20580000000000001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4">
        <f>IFERROR(SUM(V55:V58),"0")</f>
        <v>97.5</v>
      </c>
      <c r="W60" s="304">
        <f>IFERROR(SUM(W55:W58),"0")</f>
        <v>99.9</v>
      </c>
      <c r="X60" s="37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7"/>
      <c r="Z61" s="297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0">
        <v>4680115882720</v>
      </c>
      <c r="E63" s="308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16" t="s">
        <v>116</v>
      </c>
      <c r="O63" s="307"/>
      <c r="P63" s="307"/>
      <c r="Q63" s="307"/>
      <c r="R63" s="308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0">
        <v>4607091382945</v>
      </c>
      <c r="E64" s="308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7"/>
      <c r="P64" s="307"/>
      <c r="Q64" s="307"/>
      <c r="R64" s="308"/>
      <c r="S64" s="34"/>
      <c r="T64" s="34"/>
      <c r="U64" s="35" t="s">
        <v>65</v>
      </c>
      <c r="V64" s="302">
        <v>60</v>
      </c>
      <c r="W64" s="303">
        <f t="shared" si="2"/>
        <v>67.199999999999989</v>
      </c>
      <c r="X64" s="36">
        <f>IFERROR(IF(W64=0,"",ROUNDUP(W64/H64,0)*0.02175),"")</f>
        <v>0.1305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0">
        <v>4607091385670</v>
      </c>
      <c r="E65" s="308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4"/>
      <c r="T65" s="34"/>
      <c r="U65" s="35" t="s">
        <v>65</v>
      </c>
      <c r="V65" s="302">
        <v>60</v>
      </c>
      <c r="W65" s="303">
        <f t="shared" si="2"/>
        <v>64.800000000000011</v>
      </c>
      <c r="X65" s="36">
        <f>IFERROR(IF(W65=0,"",ROUNDUP(W65/H65,0)*0.02175),"")</f>
        <v>0.1305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0">
        <v>4680115881327</v>
      </c>
      <c r="E66" s="308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4"/>
      <c r="T66" s="34"/>
      <c r="U66" s="35" t="s">
        <v>65</v>
      </c>
      <c r="V66" s="302">
        <v>100</v>
      </c>
      <c r="W66" s="303">
        <f t="shared" si="2"/>
        <v>108</v>
      </c>
      <c r="X66" s="36">
        <f>IFERROR(IF(W66=0,"",ROUNDUP(W66/H66,0)*0.02175),"")</f>
        <v>0.21749999999999997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0">
        <v>4680115882133</v>
      </c>
      <c r="E67" s="308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0">
        <v>4607091382952</v>
      </c>
      <c r="E68" s="308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4"/>
      <c r="T68" s="34"/>
      <c r="U68" s="35" t="s">
        <v>65</v>
      </c>
      <c r="V68" s="302">
        <v>10</v>
      </c>
      <c r="W68" s="303">
        <f t="shared" si="2"/>
        <v>12</v>
      </c>
      <c r="X68" s="36">
        <f>IFERROR(IF(W68=0,"",ROUNDUP(W68/H68,0)*0.00753),"")</f>
        <v>3.0120000000000001E-2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0">
        <v>4680115882539</v>
      </c>
      <c r="E69" s="308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0">
        <v>4607091385687</v>
      </c>
      <c r="E70" s="308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4"/>
      <c r="T70" s="34"/>
      <c r="U70" s="35" t="s">
        <v>65</v>
      </c>
      <c r="V70" s="302">
        <v>24</v>
      </c>
      <c r="W70" s="303">
        <f t="shared" si="2"/>
        <v>24</v>
      </c>
      <c r="X70" s="36">
        <f t="shared" si="3"/>
        <v>5.6219999999999999E-2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0">
        <v>4607091384604</v>
      </c>
      <c r="E71" s="308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4"/>
      <c r="T71" s="34"/>
      <c r="U71" s="35" t="s">
        <v>65</v>
      </c>
      <c r="V71" s="302">
        <v>4</v>
      </c>
      <c r="W71" s="303">
        <f t="shared" si="2"/>
        <v>4</v>
      </c>
      <c r="X71" s="36">
        <f t="shared" si="3"/>
        <v>9.3699999999999999E-3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0">
        <v>4680115880283</v>
      </c>
      <c r="E72" s="308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0">
        <v>4680115881518</v>
      </c>
      <c r="E73" s="308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0">
        <v>4680115881303</v>
      </c>
      <c r="E74" s="308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4"/>
      <c r="T74" s="34"/>
      <c r="U74" s="35" t="s">
        <v>65</v>
      </c>
      <c r="V74" s="302">
        <v>45</v>
      </c>
      <c r="W74" s="303">
        <f t="shared" si="2"/>
        <v>45</v>
      </c>
      <c r="X74" s="36">
        <f t="shared" si="3"/>
        <v>9.3700000000000006E-2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0">
        <v>4607091388466</v>
      </c>
      <c r="E75" s="308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0">
        <v>4680115880269</v>
      </c>
      <c r="E76" s="308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4"/>
      <c r="T76" s="34"/>
      <c r="U76" s="35" t="s">
        <v>65</v>
      </c>
      <c r="V76" s="302">
        <v>11.25</v>
      </c>
      <c r="W76" s="303">
        <f t="shared" si="2"/>
        <v>11.25</v>
      </c>
      <c r="X76" s="36">
        <f>IFERROR(IF(W76=0,"",ROUNDUP(W76/H76,0)*0.00937),"")</f>
        <v>2.811E-2</v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0">
        <v>4680115880429</v>
      </c>
      <c r="E77" s="308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0">
        <v>4680115881457</v>
      </c>
      <c r="E78" s="308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43.505291005290999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46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0.69601999999999997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7" t="s">
        <v>65</v>
      </c>
      <c r="V80" s="304">
        <f>IFERROR(SUM(V63:V78),"0")</f>
        <v>314.25</v>
      </c>
      <c r="W80" s="304">
        <f>IFERROR(SUM(W63:W78),"0")</f>
        <v>336.25</v>
      </c>
      <c r="X80" s="37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0">
        <v>4607091384789</v>
      </c>
      <c r="E82" s="308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1" t="s">
        <v>153</v>
      </c>
      <c r="O82" s="307"/>
      <c r="P82" s="307"/>
      <c r="Q82" s="307"/>
      <c r="R82" s="308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0">
        <v>4680115881488</v>
      </c>
      <c r="E83" s="308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0">
        <v>4607091384765</v>
      </c>
      <c r="E84" s="308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28" t="s">
        <v>158</v>
      </c>
      <c r="O84" s="307"/>
      <c r="P84" s="307"/>
      <c r="Q84" s="307"/>
      <c r="R84" s="308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0">
        <v>4680115882751</v>
      </c>
      <c r="E85" s="308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19" t="s">
        <v>161</v>
      </c>
      <c r="O85" s="307"/>
      <c r="P85" s="307"/>
      <c r="Q85" s="307"/>
      <c r="R85" s="308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0">
        <v>4680115882775</v>
      </c>
      <c r="E86" s="308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453" t="s">
        <v>165</v>
      </c>
      <c r="O86" s="307"/>
      <c r="P86" s="307"/>
      <c r="Q86" s="307"/>
      <c r="R86" s="308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0">
        <v>4680115880658</v>
      </c>
      <c r="E87" s="308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0">
        <v>4607091381962</v>
      </c>
      <c r="E88" s="308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0">
        <v>4607091387667</v>
      </c>
      <c r="E92" s="308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0">
        <v>4607091387636</v>
      </c>
      <c r="E93" s="308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0">
        <v>4607091384727</v>
      </c>
      <c r="E94" s="308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0">
        <v>4607091386745</v>
      </c>
      <c r="E95" s="308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0">
        <v>4607091382426</v>
      </c>
      <c r="E96" s="308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4"/>
      <c r="T96" s="34"/>
      <c r="U96" s="35" t="s">
        <v>65</v>
      </c>
      <c r="V96" s="302">
        <v>10</v>
      </c>
      <c r="W96" s="303">
        <f t="shared" si="5"/>
        <v>18</v>
      </c>
      <c r="X96" s="36">
        <f>IFERROR(IF(W96=0,"",ROUNDUP(W96/H96,0)*0.02175),"")</f>
        <v>4.3499999999999997E-2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0">
        <v>4607091386547</v>
      </c>
      <c r="E97" s="308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0">
        <v>4607091384734</v>
      </c>
      <c r="E98" s="308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0">
        <v>4607091382464</v>
      </c>
      <c r="E99" s="308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0">
        <v>4680115883444</v>
      </c>
      <c r="E100" s="308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8" t="s">
        <v>188</v>
      </c>
      <c r="O100" s="307"/>
      <c r="P100" s="307"/>
      <c r="Q100" s="307"/>
      <c r="R100" s="308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0">
        <v>4680115883444</v>
      </c>
      <c r="E101" s="308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0" t="s">
        <v>188</v>
      </c>
      <c r="O101" s="307"/>
      <c r="P101" s="307"/>
      <c r="Q101" s="307"/>
      <c r="R101" s="308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1.1111111111111112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2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4.3499999999999997E-2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7" t="s">
        <v>65</v>
      </c>
      <c r="V103" s="304">
        <f>IFERROR(SUM(V92:V101),"0")</f>
        <v>10</v>
      </c>
      <c r="W103" s="304">
        <f>IFERROR(SUM(W92:W101),"0")</f>
        <v>18</v>
      </c>
      <c r="X103" s="37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0">
        <v>4607091386967</v>
      </c>
      <c r="E105" s="308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564" t="s">
        <v>192</v>
      </c>
      <c r="O105" s="307"/>
      <c r="P105" s="307"/>
      <c r="Q105" s="307"/>
      <c r="R105" s="308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0">
        <v>4607091386967</v>
      </c>
      <c r="E106" s="308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4" t="s">
        <v>194</v>
      </c>
      <c r="O106" s="307"/>
      <c r="P106" s="307"/>
      <c r="Q106" s="307"/>
      <c r="R106" s="308"/>
      <c r="S106" s="34"/>
      <c r="T106" s="34"/>
      <c r="U106" s="35" t="s">
        <v>65</v>
      </c>
      <c r="V106" s="302">
        <v>30</v>
      </c>
      <c r="W106" s="303">
        <f t="shared" si="6"/>
        <v>33.6</v>
      </c>
      <c r="X106" s="36">
        <f>IFERROR(IF(W106=0,"",ROUNDUP(W106/H106,0)*0.02175),"")</f>
        <v>8.6999999999999994E-2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0">
        <v>4607091385304</v>
      </c>
      <c r="E107" s="308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4"/>
      <c r="T107" s="34"/>
      <c r="U107" s="35" t="s">
        <v>65</v>
      </c>
      <c r="V107" s="302">
        <v>15</v>
      </c>
      <c r="W107" s="303">
        <f t="shared" si="6"/>
        <v>16.2</v>
      </c>
      <c r="X107" s="36">
        <f>IFERROR(IF(W107=0,"",ROUNDUP(W107/H107,0)*0.02175),"")</f>
        <v>4.3499999999999997E-2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0">
        <v>4607091386264</v>
      </c>
      <c r="E108" s="308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4"/>
      <c r="T108" s="34"/>
      <c r="U108" s="35" t="s">
        <v>65</v>
      </c>
      <c r="V108" s="302">
        <v>5</v>
      </c>
      <c r="W108" s="303">
        <f t="shared" si="6"/>
        <v>6</v>
      </c>
      <c r="X108" s="36">
        <f>IFERROR(IF(W108=0,"",ROUNDUP(W108/H108,0)*0.00753),"")</f>
        <v>1.506E-2</v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0">
        <v>4607091385731</v>
      </c>
      <c r="E109" s="308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524" t="s">
        <v>201</v>
      </c>
      <c r="O109" s="307"/>
      <c r="P109" s="307"/>
      <c r="Q109" s="307"/>
      <c r="R109" s="308"/>
      <c r="S109" s="34"/>
      <c r="T109" s="34"/>
      <c r="U109" s="35" t="s">
        <v>65</v>
      </c>
      <c r="V109" s="302">
        <v>9</v>
      </c>
      <c r="W109" s="303">
        <f t="shared" si="6"/>
        <v>10.8</v>
      </c>
      <c r="X109" s="36">
        <f>IFERROR(IF(W109=0,"",ROUNDUP(W109/H109,0)*0.00753),"")</f>
        <v>3.0120000000000001E-2</v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0">
        <v>4680115880214</v>
      </c>
      <c r="E110" s="308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581" t="s">
        <v>204</v>
      </c>
      <c r="O110" s="307"/>
      <c r="P110" s="307"/>
      <c r="Q110" s="307"/>
      <c r="R110" s="308"/>
      <c r="S110" s="34"/>
      <c r="T110" s="34"/>
      <c r="U110" s="35" t="s">
        <v>65</v>
      </c>
      <c r="V110" s="302">
        <v>6.75</v>
      </c>
      <c r="W110" s="303">
        <f t="shared" si="6"/>
        <v>8.1000000000000014</v>
      </c>
      <c r="X110" s="36">
        <f>IFERROR(IF(W110=0,"",ROUNDUP(W110/H110,0)*0.00937),"")</f>
        <v>2.811E-2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0">
        <v>4680115880894</v>
      </c>
      <c r="E111" s="308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530" t="s">
        <v>207</v>
      </c>
      <c r="O111" s="307"/>
      <c r="P111" s="307"/>
      <c r="Q111" s="307"/>
      <c r="R111" s="308"/>
      <c r="S111" s="34"/>
      <c r="T111" s="34"/>
      <c r="U111" s="35" t="s">
        <v>65</v>
      </c>
      <c r="V111" s="302">
        <v>8.25</v>
      </c>
      <c r="W111" s="303">
        <f t="shared" si="6"/>
        <v>9.9</v>
      </c>
      <c r="X111" s="36">
        <f>IFERROR(IF(W111=0,"",ROUNDUP(W111/H111,0)*0.00753),"")</f>
        <v>3.7650000000000003E-2</v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0">
        <v>4607091385427</v>
      </c>
      <c r="E112" s="308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0">
        <v>4680115882645</v>
      </c>
      <c r="E113" s="308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212</v>
      </c>
      <c r="O113" s="307"/>
      <c r="P113" s="307"/>
      <c r="Q113" s="307"/>
      <c r="R113" s="308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17.089947089947092</v>
      </c>
      <c r="W114" s="304">
        <f>IFERROR(W105/H105,"0")+IFERROR(W106/H106,"0")+IFERROR(W107/H107,"0")+IFERROR(W108/H108,"0")+IFERROR(W109/H109,"0")+IFERROR(W110/H110,"0")+IFERROR(W111/H111,"0")+IFERROR(W112/H112,"0")+IFERROR(W113/H113,"0")</f>
        <v>20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0.24143999999999999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7" t="s">
        <v>65</v>
      </c>
      <c r="V115" s="304">
        <f>IFERROR(SUM(V105:V113),"0")</f>
        <v>74</v>
      </c>
      <c r="W115" s="304">
        <f>IFERROR(SUM(W105:W113),"0")</f>
        <v>84.6</v>
      </c>
      <c r="X115" s="37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0">
        <v>4607091383065</v>
      </c>
      <c r="E117" s="308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0">
        <v>4680115881532</v>
      </c>
      <c r="E118" s="308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0">
        <v>4680115882652</v>
      </c>
      <c r="E119" s="308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1" t="s">
        <v>220</v>
      </c>
      <c r="O119" s="307"/>
      <c r="P119" s="307"/>
      <c r="Q119" s="307"/>
      <c r="R119" s="308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0">
        <v>4680115880238</v>
      </c>
      <c r="E120" s="308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0">
        <v>4680115881464</v>
      </c>
      <c r="E121" s="308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505" t="s">
        <v>225</v>
      </c>
      <c r="O121" s="307"/>
      <c r="P121" s="307"/>
      <c r="Q121" s="307"/>
      <c r="R121" s="308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7"/>
      <c r="Z124" s="297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0">
        <v>4607091385168</v>
      </c>
      <c r="E126" s="308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4"/>
      <c r="T126" s="34"/>
      <c r="U126" s="35" t="s">
        <v>65</v>
      </c>
      <c r="V126" s="302">
        <v>30</v>
      </c>
      <c r="W126" s="303">
        <f>IFERROR(IF(V126="",0,CEILING((V126/$H126),1)*$H126),"")</f>
        <v>32.4</v>
      </c>
      <c r="X126" s="36">
        <f>IFERROR(IF(W126=0,"",ROUNDUP(W126/H126,0)*0.02175),"")</f>
        <v>8.6999999999999994E-2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0">
        <v>4607091383256</v>
      </c>
      <c r="E127" s="308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4"/>
      <c r="T127" s="34"/>
      <c r="U127" s="35" t="s">
        <v>65</v>
      </c>
      <c r="V127" s="302">
        <v>9.9</v>
      </c>
      <c r="W127" s="303">
        <f>IFERROR(IF(V127="",0,CEILING((V127/$H127),1)*$H127),"")</f>
        <v>9.9</v>
      </c>
      <c r="X127" s="36">
        <f>IFERROR(IF(W127=0,"",ROUNDUP(W127/H127,0)*0.00753),"")</f>
        <v>3.7650000000000003E-2</v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0">
        <v>4607091385748</v>
      </c>
      <c r="E128" s="308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4"/>
      <c r="T128" s="34"/>
      <c r="U128" s="35" t="s">
        <v>65</v>
      </c>
      <c r="V128" s="302">
        <v>6.75</v>
      </c>
      <c r="W128" s="303">
        <f>IFERROR(IF(V128="",0,CEILING((V128/$H128),1)*$H128),"")</f>
        <v>8.1000000000000014</v>
      </c>
      <c r="X128" s="36">
        <f>IFERROR(IF(W128=0,"",ROUNDUP(W128/H128,0)*0.00753),"")</f>
        <v>2.2589999999999999E-2</v>
      </c>
      <c r="Y128" s="56"/>
      <c r="Z128" s="57"/>
      <c r="AD128" s="58"/>
      <c r="BA128" s="124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7" t="s">
        <v>67</v>
      </c>
      <c r="V129" s="304">
        <f>IFERROR(V126/H126,"0")+IFERROR(V127/H127,"0")+IFERROR(V128/H128,"0")</f>
        <v>11.203703703703704</v>
      </c>
      <c r="W129" s="304">
        <f>IFERROR(W126/H126,"0")+IFERROR(W127/H127,"0")+IFERROR(W128/H128,"0")</f>
        <v>12</v>
      </c>
      <c r="X129" s="304">
        <f>IFERROR(IF(X126="",0,X126),"0")+IFERROR(IF(X127="",0,X127),"0")+IFERROR(IF(X128="",0,X128),"0")</f>
        <v>0.14723999999999998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7" t="s">
        <v>65</v>
      </c>
      <c r="V130" s="304">
        <f>IFERROR(SUM(V126:V128),"0")</f>
        <v>46.65</v>
      </c>
      <c r="W130" s="304">
        <f>IFERROR(SUM(W126:W128),"0")</f>
        <v>50.4</v>
      </c>
      <c r="X130" s="37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8"/>
      <c r="Z131" s="48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7"/>
      <c r="Z132" s="297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0">
        <v>4607091383423</v>
      </c>
      <c r="E134" s="308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0">
        <v>4607091381405</v>
      </c>
      <c r="E135" s="308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0">
        <v>4607091386516</v>
      </c>
      <c r="E136" s="308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7"/>
      <c r="Z139" s="297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0">
        <v>4680115880993</v>
      </c>
      <c r="E141" s="308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0">
        <v>4680115881761</v>
      </c>
      <c r="E142" s="308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0">
        <v>4680115881563</v>
      </c>
      <c r="E143" s="308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4"/>
      <c r="T143" s="34"/>
      <c r="U143" s="35" t="s">
        <v>65</v>
      </c>
      <c r="V143" s="302">
        <v>10</v>
      </c>
      <c r="W143" s="303">
        <f t="shared" si="7"/>
        <v>12.600000000000001</v>
      </c>
      <c r="X143" s="36">
        <f>IFERROR(IF(W143=0,"",ROUNDUP(W143/H143,0)*0.00753),"")</f>
        <v>2.2589999999999999E-2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0">
        <v>4680115880986</v>
      </c>
      <c r="E144" s="308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4"/>
      <c r="T144" s="34"/>
      <c r="U144" s="35" t="s">
        <v>65</v>
      </c>
      <c r="V144" s="302">
        <v>10.5</v>
      </c>
      <c r="W144" s="303">
        <f t="shared" si="7"/>
        <v>10.5</v>
      </c>
      <c r="X144" s="36">
        <f>IFERROR(IF(W144=0,"",ROUNDUP(W144/H144,0)*0.00502),"")</f>
        <v>2.5100000000000001E-2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0">
        <v>4680115880207</v>
      </c>
      <c r="E145" s="308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0">
        <v>4680115881785</v>
      </c>
      <c r="E146" s="308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0">
        <v>4680115881679</v>
      </c>
      <c r="E147" s="308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4"/>
      <c r="T147" s="34"/>
      <c r="U147" s="35" t="s">
        <v>65</v>
      </c>
      <c r="V147" s="302">
        <v>17.5</v>
      </c>
      <c r="W147" s="303">
        <f t="shared" si="7"/>
        <v>18.900000000000002</v>
      </c>
      <c r="X147" s="36">
        <f>IFERROR(IF(W147=0,"",ROUNDUP(W147/H147,0)*0.00502),"")</f>
        <v>4.5179999999999998E-2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0">
        <v>4680115880191</v>
      </c>
      <c r="E148" s="308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4"/>
      <c r="T148" s="34"/>
      <c r="U148" s="35" t="s">
        <v>65</v>
      </c>
      <c r="V148" s="302">
        <v>8</v>
      </c>
      <c r="W148" s="303">
        <f t="shared" si="7"/>
        <v>9.6</v>
      </c>
      <c r="X148" s="36">
        <f>IFERROR(IF(W148=0,"",ROUNDUP(W148/H148,0)*0.00753),"")</f>
        <v>3.0120000000000001E-2</v>
      </c>
      <c r="Y148" s="56"/>
      <c r="Z148" s="57"/>
      <c r="AD148" s="58"/>
      <c r="BA148" s="135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19.047619047619047</v>
      </c>
      <c r="W149" s="304">
        <f>IFERROR(W141/H141,"0")+IFERROR(W142/H142,"0")+IFERROR(W143/H143,"0")+IFERROR(W144/H144,"0")+IFERROR(W145/H145,"0")+IFERROR(W146/H146,"0")+IFERROR(W147/H147,"0")+IFERROR(W148/H148,"0")</f>
        <v>21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0.12298999999999999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7" t="s">
        <v>65</v>
      </c>
      <c r="V150" s="304">
        <f>IFERROR(SUM(V141:V148),"0")</f>
        <v>46</v>
      </c>
      <c r="W150" s="304">
        <f>IFERROR(SUM(W141:W148),"0")</f>
        <v>51.6</v>
      </c>
      <c r="X150" s="37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7"/>
      <c r="Z151" s="297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0">
        <v>4680115881402</v>
      </c>
      <c r="E153" s="308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0">
        <v>4680115881396</v>
      </c>
      <c r="E154" s="308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0">
        <v>4680115882935</v>
      </c>
      <c r="E158" s="308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91" t="s">
        <v>265</v>
      </c>
      <c r="O158" s="307"/>
      <c r="P158" s="307"/>
      <c r="Q158" s="307"/>
      <c r="R158" s="308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0">
        <v>4680115880764</v>
      </c>
      <c r="E159" s="308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0">
        <v>4680115882683</v>
      </c>
      <c r="E163" s="308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0">
        <v>4680115882690</v>
      </c>
      <c r="E164" s="308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0">
        <v>4680115882669</v>
      </c>
      <c r="E165" s="308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0">
        <v>4680115882676</v>
      </c>
      <c r="E166" s="308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0">
        <v>4680115881556</v>
      </c>
      <c r="E170" s="308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0">
        <v>4680115880573</v>
      </c>
      <c r="E171" s="308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4" t="s">
        <v>280</v>
      </c>
      <c r="O171" s="307"/>
      <c r="P171" s="307"/>
      <c r="Q171" s="307"/>
      <c r="R171" s="308"/>
      <c r="S171" s="34"/>
      <c r="T171" s="34"/>
      <c r="U171" s="35" t="s">
        <v>65</v>
      </c>
      <c r="V171" s="302">
        <v>120</v>
      </c>
      <c r="W171" s="303">
        <f t="shared" si="8"/>
        <v>121.79999999999998</v>
      </c>
      <c r="X171" s="36">
        <f>IFERROR(IF(W171=0,"",ROUNDUP(W171/H171,0)*0.02175),"")</f>
        <v>0.30449999999999999</v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0">
        <v>4680115881594</v>
      </c>
      <c r="E172" s="308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0">
        <v>4680115881587</v>
      </c>
      <c r="E173" s="308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285</v>
      </c>
      <c r="O173" s="307"/>
      <c r="P173" s="307"/>
      <c r="Q173" s="307"/>
      <c r="R173" s="308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0">
        <v>4680115880962</v>
      </c>
      <c r="E174" s="308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0">
        <v>4680115881617</v>
      </c>
      <c r="E175" s="308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0">
        <v>4680115881228</v>
      </c>
      <c r="E176" s="308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7" t="s">
        <v>292</v>
      </c>
      <c r="O176" s="307"/>
      <c r="P176" s="307"/>
      <c r="Q176" s="307"/>
      <c r="R176" s="308"/>
      <c r="S176" s="34"/>
      <c r="T176" s="34"/>
      <c r="U176" s="35" t="s">
        <v>65</v>
      </c>
      <c r="V176" s="302">
        <v>24</v>
      </c>
      <c r="W176" s="303">
        <f t="shared" si="8"/>
        <v>24</v>
      </c>
      <c r="X176" s="36">
        <f>IFERROR(IF(W176=0,"",ROUNDUP(W176/H176,0)*0.00753),"")</f>
        <v>7.5300000000000006E-2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0">
        <v>4680115881037</v>
      </c>
      <c r="E177" s="308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5" t="s">
        <v>295</v>
      </c>
      <c r="O177" s="307"/>
      <c r="P177" s="307"/>
      <c r="Q177" s="307"/>
      <c r="R177" s="308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0">
        <v>4680115881211</v>
      </c>
      <c r="E178" s="308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4"/>
      <c r="T178" s="34"/>
      <c r="U178" s="35" t="s">
        <v>65</v>
      </c>
      <c r="V178" s="302">
        <v>16</v>
      </c>
      <c r="W178" s="303">
        <f t="shared" si="8"/>
        <v>16.8</v>
      </c>
      <c r="X178" s="36">
        <f>IFERROR(IF(W178=0,"",ROUNDUP(W178/H178,0)*0.00753),"")</f>
        <v>5.271E-2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0">
        <v>4680115881020</v>
      </c>
      <c r="E179" s="308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0">
        <v>4680115882195</v>
      </c>
      <c r="E180" s="308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0">
        <v>4680115880092</v>
      </c>
      <c r="E181" s="308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4"/>
      <c r="T181" s="34"/>
      <c r="U181" s="35" t="s">
        <v>65</v>
      </c>
      <c r="V181" s="302">
        <v>20</v>
      </c>
      <c r="W181" s="303">
        <f t="shared" si="8"/>
        <v>21.599999999999998</v>
      </c>
      <c r="X181" s="36">
        <f t="shared" si="9"/>
        <v>6.7769999999999997E-2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0">
        <v>4680115880221</v>
      </c>
      <c r="E182" s="308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4"/>
      <c r="T182" s="34"/>
      <c r="U182" s="35" t="s">
        <v>65</v>
      </c>
      <c r="V182" s="302">
        <v>20</v>
      </c>
      <c r="W182" s="303">
        <f t="shared" si="8"/>
        <v>21.599999999999998</v>
      </c>
      <c r="X182" s="36">
        <f t="shared" si="9"/>
        <v>6.7769999999999997E-2</v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0">
        <v>4680115882942</v>
      </c>
      <c r="E183" s="308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0">
        <v>4680115880504</v>
      </c>
      <c r="E184" s="308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4"/>
      <c r="T184" s="34"/>
      <c r="U184" s="35" t="s">
        <v>65</v>
      </c>
      <c r="V184" s="302">
        <v>8</v>
      </c>
      <c r="W184" s="303">
        <f t="shared" si="8"/>
        <v>9.6</v>
      </c>
      <c r="X184" s="36">
        <f t="shared" si="9"/>
        <v>3.0120000000000001E-2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0">
        <v>4680115882164</v>
      </c>
      <c r="E185" s="308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50.459770114942536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53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0.59817000000000009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7" t="s">
        <v>65</v>
      </c>
      <c r="V187" s="304">
        <f>IFERROR(SUM(V170:V185),"0")</f>
        <v>208</v>
      </c>
      <c r="W187" s="304">
        <f>IFERROR(SUM(W170:W185),"0")</f>
        <v>215.39999999999998</v>
      </c>
      <c r="X187" s="37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0">
        <v>4680115880801</v>
      </c>
      <c r="E189" s="308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4"/>
      <c r="T189" s="34"/>
      <c r="U189" s="35" t="s">
        <v>65</v>
      </c>
      <c r="V189" s="302">
        <v>12</v>
      </c>
      <c r="W189" s="303">
        <f>IFERROR(IF(V189="",0,CEILING((V189/$H189),1)*$H189),"")</f>
        <v>12</v>
      </c>
      <c r="X189" s="36">
        <f>IFERROR(IF(W189=0,"",ROUNDUP(W189/H189,0)*0.00753),"")</f>
        <v>3.7650000000000003E-2</v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0">
        <v>4680115880818</v>
      </c>
      <c r="E190" s="308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4"/>
      <c r="T190" s="34"/>
      <c r="U190" s="35" t="s">
        <v>65</v>
      </c>
      <c r="V190" s="302">
        <v>8</v>
      </c>
      <c r="W190" s="303">
        <f>IFERROR(IF(V190="",0,CEILING((V190/$H190),1)*$H190),"")</f>
        <v>9.6</v>
      </c>
      <c r="X190" s="36">
        <f>IFERROR(IF(W190=0,"",ROUNDUP(W190/H190,0)*0.00753),"")</f>
        <v>3.0120000000000001E-2</v>
      </c>
      <c r="Y190" s="56"/>
      <c r="Z190" s="57"/>
      <c r="AD190" s="58"/>
      <c r="BA190" s="161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7" t="s">
        <v>67</v>
      </c>
      <c r="V191" s="304">
        <f>IFERROR(V189/H189,"0")+IFERROR(V190/H190,"0")</f>
        <v>8.3333333333333339</v>
      </c>
      <c r="W191" s="304">
        <f>IFERROR(W189/H189,"0")+IFERROR(W190/H190,"0")</f>
        <v>9</v>
      </c>
      <c r="X191" s="304">
        <f>IFERROR(IF(X189="",0,X189),"0")+IFERROR(IF(X190="",0,X190),"0")</f>
        <v>6.7769999999999997E-2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7" t="s">
        <v>65</v>
      </c>
      <c r="V192" s="304">
        <f>IFERROR(SUM(V189:V190),"0")</f>
        <v>20</v>
      </c>
      <c r="W192" s="304">
        <f>IFERROR(SUM(W189:W190),"0")</f>
        <v>21.6</v>
      </c>
      <c r="X192" s="37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7"/>
      <c r="Z193" s="297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0">
        <v>4607091387445</v>
      </c>
      <c r="E195" s="308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0">
        <v>4607091386004</v>
      </c>
      <c r="E196" s="308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0">
        <v>4607091386004</v>
      </c>
      <c r="E197" s="308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4"/>
      <c r="T197" s="34"/>
      <c r="U197" s="35" t="s">
        <v>65</v>
      </c>
      <c r="V197" s="302">
        <v>200</v>
      </c>
      <c r="W197" s="303">
        <f t="shared" si="10"/>
        <v>205.20000000000002</v>
      </c>
      <c r="X197" s="36">
        <f>IFERROR(IF(W197=0,"",ROUNDUP(W197/H197,0)*0.02175),"")</f>
        <v>0.41324999999999995</v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0">
        <v>4607091386073</v>
      </c>
      <c r="E198" s="308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0">
        <v>4607091387322</v>
      </c>
      <c r="E199" s="308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4"/>
      <c r="T199" s="34"/>
      <c r="U199" s="35" t="s">
        <v>65</v>
      </c>
      <c r="V199" s="302">
        <v>30</v>
      </c>
      <c r="W199" s="303">
        <f t="shared" si="10"/>
        <v>32.400000000000006</v>
      </c>
      <c r="X199" s="36">
        <f>IFERROR(IF(W199=0,"",ROUNDUP(W199/H199,0)*0.02175),"")</f>
        <v>6.5250000000000002E-2</v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0">
        <v>4607091387322</v>
      </c>
      <c r="E200" s="308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0">
        <v>4607091387377</v>
      </c>
      <c r="E201" s="308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4"/>
      <c r="T201" s="34"/>
      <c r="U201" s="35" t="s">
        <v>65</v>
      </c>
      <c r="V201" s="302">
        <v>25</v>
      </c>
      <c r="W201" s="303">
        <f t="shared" si="10"/>
        <v>32.400000000000006</v>
      </c>
      <c r="X201" s="36">
        <f>IFERROR(IF(W201=0,"",ROUNDUP(W201/H201,0)*0.02175),"")</f>
        <v>6.5250000000000002E-2</v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0">
        <v>4607091387353</v>
      </c>
      <c r="E202" s="308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4"/>
      <c r="T202" s="34"/>
      <c r="U202" s="35" t="s">
        <v>65</v>
      </c>
      <c r="V202" s="302">
        <v>0</v>
      </c>
      <c r="W202" s="30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0">
        <v>4607091386011</v>
      </c>
      <c r="E203" s="308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4"/>
      <c r="T203" s="34"/>
      <c r="U203" s="35" t="s">
        <v>65</v>
      </c>
      <c r="V203" s="302">
        <v>15</v>
      </c>
      <c r="W203" s="303">
        <f t="shared" si="10"/>
        <v>15</v>
      </c>
      <c r="X203" s="36">
        <f t="shared" ref="X203:X209" si="11">IFERROR(IF(W203=0,"",ROUNDUP(W203/H203,0)*0.00937),"")</f>
        <v>2.811E-2</v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0">
        <v>4607091387308</v>
      </c>
      <c r="E204" s="308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0">
        <v>4607091387339</v>
      </c>
      <c r="E205" s="308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4"/>
      <c r="T205" s="34"/>
      <c r="U205" s="35" t="s">
        <v>65</v>
      </c>
      <c r="V205" s="302">
        <v>7.5</v>
      </c>
      <c r="W205" s="303">
        <f t="shared" si="10"/>
        <v>10</v>
      </c>
      <c r="X205" s="36">
        <f t="shared" si="11"/>
        <v>1.874E-2</v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0">
        <v>4680115882638</v>
      </c>
      <c r="E206" s="308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0">
        <v>4680115881938</v>
      </c>
      <c r="E207" s="308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0">
        <v>4607091387346</v>
      </c>
      <c r="E208" s="308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0">
        <v>4607091389807</v>
      </c>
      <c r="E209" s="308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28.111111111111114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30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0.5905999999999999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7" t="s">
        <v>65</v>
      </c>
      <c r="V211" s="304">
        <f>IFERROR(SUM(V195:V209),"0")</f>
        <v>277.5</v>
      </c>
      <c r="W211" s="304">
        <f>IFERROR(SUM(W195:W209),"0")</f>
        <v>295</v>
      </c>
      <c r="X211" s="37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0">
        <v>4680115881914</v>
      </c>
      <c r="E213" s="308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0">
        <v>4607091387193</v>
      </c>
      <c r="E217" s="308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4"/>
      <c r="T217" s="34"/>
      <c r="U217" s="35" t="s">
        <v>65</v>
      </c>
      <c r="V217" s="302">
        <v>100</v>
      </c>
      <c r="W217" s="303">
        <f>IFERROR(IF(V217="",0,CEILING((V217/$H217),1)*$H217),"")</f>
        <v>100.80000000000001</v>
      </c>
      <c r="X217" s="36">
        <f>IFERROR(IF(W217=0,"",ROUNDUP(W217/H217,0)*0.00753),"")</f>
        <v>0.18071999999999999</v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0">
        <v>4607091387230</v>
      </c>
      <c r="E218" s="308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4"/>
      <c r="T218" s="34"/>
      <c r="U218" s="35" t="s">
        <v>65</v>
      </c>
      <c r="V218" s="302">
        <v>25</v>
      </c>
      <c r="W218" s="303">
        <f>IFERROR(IF(V218="",0,CEILING((V218/$H218),1)*$H218),"")</f>
        <v>25.200000000000003</v>
      </c>
      <c r="X218" s="36">
        <f>IFERROR(IF(W218=0,"",ROUNDUP(W218/H218,0)*0.00753),"")</f>
        <v>4.5179999999999998E-2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0">
        <v>4607091387285</v>
      </c>
      <c r="E219" s="308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4"/>
      <c r="T219" s="34"/>
      <c r="U219" s="35" t="s">
        <v>65</v>
      </c>
      <c r="V219" s="302">
        <v>24.5</v>
      </c>
      <c r="W219" s="303">
        <f>IFERROR(IF(V219="",0,CEILING((V219/$H219),1)*$H219),"")</f>
        <v>25.200000000000003</v>
      </c>
      <c r="X219" s="36">
        <f>IFERROR(IF(W219=0,"",ROUNDUP(W219/H219,0)*0.00502),"")</f>
        <v>6.0240000000000002E-2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0">
        <v>4607091389845</v>
      </c>
      <c r="E220" s="308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4"/>
      <c r="T220" s="34"/>
      <c r="U220" s="35" t="s">
        <v>65</v>
      </c>
      <c r="V220" s="302">
        <v>8.75</v>
      </c>
      <c r="W220" s="303">
        <f>IFERROR(IF(V220="",0,CEILING((V220/$H220),1)*$H220),"")</f>
        <v>10.5</v>
      </c>
      <c r="X220" s="36">
        <f>IFERROR(IF(W220=0,"",ROUNDUP(W220/H220,0)*0.00502),"")</f>
        <v>2.5100000000000001E-2</v>
      </c>
      <c r="Y220" s="56"/>
      <c r="Z220" s="57"/>
      <c r="AD220" s="58"/>
      <c r="BA220" s="181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7" t="s">
        <v>67</v>
      </c>
      <c r="V221" s="304">
        <f>IFERROR(V217/H217,"0")+IFERROR(V218/H218,"0")+IFERROR(V219/H219,"0")+IFERROR(V220/H220,"0")</f>
        <v>45.595238095238095</v>
      </c>
      <c r="W221" s="304">
        <f>IFERROR(W217/H217,"0")+IFERROR(W218/H218,"0")+IFERROR(W219/H219,"0")+IFERROR(W220/H220,"0")</f>
        <v>47</v>
      </c>
      <c r="X221" s="304">
        <f>IFERROR(IF(X217="",0,X217),"0")+IFERROR(IF(X218="",0,X218),"0")+IFERROR(IF(X219="",0,X219),"0")+IFERROR(IF(X220="",0,X220),"0")</f>
        <v>0.31124000000000002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7" t="s">
        <v>65</v>
      </c>
      <c r="V222" s="304">
        <f>IFERROR(SUM(V217:V220),"0")</f>
        <v>158.25</v>
      </c>
      <c r="W222" s="304">
        <f>IFERROR(SUM(W217:W220),"0")</f>
        <v>161.70000000000002</v>
      </c>
      <c r="X222" s="37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0">
        <v>4607091387766</v>
      </c>
      <c r="E224" s="308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4"/>
      <c r="T224" s="34"/>
      <c r="U224" s="35" t="s">
        <v>65</v>
      </c>
      <c r="V224" s="302">
        <v>700</v>
      </c>
      <c r="W224" s="303">
        <f t="shared" ref="W224:W230" si="12">IFERROR(IF(V224="",0,CEILING((V224/$H224),1)*$H224),"")</f>
        <v>704.69999999999993</v>
      </c>
      <c r="X224" s="36">
        <f>IFERROR(IF(W224=0,"",ROUNDUP(W224/H224,0)*0.02175),"")</f>
        <v>1.8922499999999998</v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0">
        <v>4607091387957</v>
      </c>
      <c r="E225" s="308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0">
        <v>4607091387964</v>
      </c>
      <c r="E226" s="308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0">
        <v>4607091381672</v>
      </c>
      <c r="E227" s="308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4"/>
      <c r="T227" s="34"/>
      <c r="U227" s="35" t="s">
        <v>65</v>
      </c>
      <c r="V227" s="302">
        <v>120</v>
      </c>
      <c r="W227" s="303">
        <f t="shared" si="12"/>
        <v>122.4</v>
      </c>
      <c r="X227" s="36">
        <f>IFERROR(IF(W227=0,"",ROUNDUP(W227/H227,0)*0.00937),"")</f>
        <v>0.31857999999999997</v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0">
        <v>4607091387537</v>
      </c>
      <c r="E228" s="308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4"/>
      <c r="T228" s="34"/>
      <c r="U228" s="35" t="s">
        <v>65</v>
      </c>
      <c r="V228" s="302">
        <v>4.5</v>
      </c>
      <c r="W228" s="303">
        <f t="shared" si="12"/>
        <v>5.4</v>
      </c>
      <c r="X228" s="36">
        <f>IFERROR(IF(W228=0,"",ROUNDUP(W228/H228,0)*0.00753),"")</f>
        <v>1.506E-2</v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0">
        <v>4607091387513</v>
      </c>
      <c r="E229" s="308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0">
        <v>4680115880511</v>
      </c>
      <c r="E230" s="308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7" t="s">
        <v>67</v>
      </c>
      <c r="V231" s="304">
        <f>IFERROR(V224/H224,"0")+IFERROR(V225/H225,"0")+IFERROR(V226/H226,"0")+IFERROR(V227/H227,"0")+IFERROR(V228/H228,"0")+IFERROR(V229/H229,"0")+IFERROR(V230/H230,"0")</f>
        <v>121.41975308641976</v>
      </c>
      <c r="W231" s="304">
        <f>IFERROR(W224/H224,"0")+IFERROR(W225/H225,"0")+IFERROR(W226/H226,"0")+IFERROR(W227/H227,"0")+IFERROR(W228/H228,"0")+IFERROR(W229/H229,"0")+IFERROR(W230/H230,"0")</f>
        <v>123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2.2258899999999997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7" t="s">
        <v>65</v>
      </c>
      <c r="V232" s="304">
        <f>IFERROR(SUM(V224:V230),"0")</f>
        <v>824.5</v>
      </c>
      <c r="W232" s="304">
        <f>IFERROR(SUM(W224:W230),"0")</f>
        <v>832.49999999999989</v>
      </c>
      <c r="X232" s="37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0">
        <v>4607091380880</v>
      </c>
      <c r="E234" s="308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4"/>
      <c r="T234" s="34"/>
      <c r="U234" s="35" t="s">
        <v>65</v>
      </c>
      <c r="V234" s="302">
        <v>70</v>
      </c>
      <c r="W234" s="303">
        <f>IFERROR(IF(V234="",0,CEILING((V234/$H234),1)*$H234),"")</f>
        <v>75.600000000000009</v>
      </c>
      <c r="X234" s="36">
        <f>IFERROR(IF(W234=0,"",ROUNDUP(W234/H234,0)*0.02175),"")</f>
        <v>0.19574999999999998</v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0">
        <v>4607091384482</v>
      </c>
      <c r="E235" s="308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4"/>
      <c r="T235" s="34"/>
      <c r="U235" s="35" t="s">
        <v>65</v>
      </c>
      <c r="V235" s="302">
        <v>75</v>
      </c>
      <c r="W235" s="303">
        <f>IFERROR(IF(V235="",0,CEILING((V235/$H235),1)*$H235),"")</f>
        <v>78</v>
      </c>
      <c r="X235" s="36">
        <f>IFERROR(IF(W235=0,"",ROUNDUP(W235/H235,0)*0.02175),"")</f>
        <v>0.21749999999999997</v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0">
        <v>4607091380897</v>
      </c>
      <c r="E236" s="308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4"/>
      <c r="T236" s="34"/>
      <c r="U236" s="35" t="s">
        <v>65</v>
      </c>
      <c r="V236" s="302">
        <v>20</v>
      </c>
      <c r="W236" s="303">
        <f>IFERROR(IF(V236="",0,CEILING((V236/$H236),1)*$H236),"")</f>
        <v>25.200000000000003</v>
      </c>
      <c r="X236" s="36">
        <f>IFERROR(IF(W236=0,"",ROUNDUP(W236/H236,0)*0.02175),"")</f>
        <v>6.5250000000000002E-2</v>
      </c>
      <c r="Y236" s="56"/>
      <c r="Z236" s="57"/>
      <c r="AD236" s="58"/>
      <c r="BA236" s="191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7" t="s">
        <v>67</v>
      </c>
      <c r="V237" s="304">
        <f>IFERROR(V234/H234,"0")+IFERROR(V235/H235,"0")+IFERROR(V236/H236,"0")</f>
        <v>20.329670329670328</v>
      </c>
      <c r="W237" s="304">
        <f>IFERROR(W234/H234,"0")+IFERROR(W235/H235,"0")+IFERROR(W236/H236,"0")</f>
        <v>22</v>
      </c>
      <c r="X237" s="304">
        <f>IFERROR(IF(X234="",0,X234),"0")+IFERROR(IF(X235="",0,X235),"0")+IFERROR(IF(X236="",0,X236),"0")</f>
        <v>0.47849999999999993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7" t="s">
        <v>65</v>
      </c>
      <c r="V238" s="304">
        <f>IFERROR(SUM(V234:V236),"0")</f>
        <v>165</v>
      </c>
      <c r="W238" s="304">
        <f>IFERROR(SUM(W234:W236),"0")</f>
        <v>178.8</v>
      </c>
      <c r="X238" s="37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0">
        <v>4607091388374</v>
      </c>
      <c r="E240" s="308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">
        <v>377</v>
      </c>
      <c r="O240" s="307"/>
      <c r="P240" s="307"/>
      <c r="Q240" s="307"/>
      <c r="R240" s="308"/>
      <c r="S240" s="34"/>
      <c r="T240" s="34"/>
      <c r="U240" s="35" t="s">
        <v>65</v>
      </c>
      <c r="V240" s="302">
        <v>5</v>
      </c>
      <c r="W240" s="303">
        <f>IFERROR(IF(V240="",0,CEILING((V240/$H240),1)*$H240),"")</f>
        <v>6.08</v>
      </c>
      <c r="X240" s="36">
        <f>IFERROR(IF(W240=0,"",ROUNDUP(W240/H240,0)*0.00753),"")</f>
        <v>1.506E-2</v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0">
        <v>4607091388381</v>
      </c>
      <c r="E241" s="308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28" t="s">
        <v>380</v>
      </c>
      <c r="O241" s="307"/>
      <c r="P241" s="307"/>
      <c r="Q241" s="307"/>
      <c r="R241" s="308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0">
        <v>4607091388404</v>
      </c>
      <c r="E242" s="308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4"/>
      <c r="T242" s="34"/>
      <c r="U242" s="35" t="s">
        <v>65</v>
      </c>
      <c r="V242" s="302">
        <v>0</v>
      </c>
      <c r="W242" s="303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7" t="s">
        <v>67</v>
      </c>
      <c r="V243" s="304">
        <f>IFERROR(V240/H240,"0")+IFERROR(V241/H241,"0")+IFERROR(V242/H242,"0")</f>
        <v>1.6447368421052631</v>
      </c>
      <c r="W243" s="304">
        <f>IFERROR(W240/H240,"0")+IFERROR(W241/H241,"0")+IFERROR(W242/H242,"0")</f>
        <v>2</v>
      </c>
      <c r="X243" s="304">
        <f>IFERROR(IF(X240="",0,X240),"0")+IFERROR(IF(X241="",0,X241),"0")+IFERROR(IF(X242="",0,X242),"0")</f>
        <v>1.506E-2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7" t="s">
        <v>65</v>
      </c>
      <c r="V244" s="304">
        <f>IFERROR(SUM(V240:V242),"0")</f>
        <v>5</v>
      </c>
      <c r="W244" s="304">
        <f>IFERROR(SUM(W240:W242),"0")</f>
        <v>6.08</v>
      </c>
      <c r="X244" s="37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0">
        <v>4680115881808</v>
      </c>
      <c r="E246" s="308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4"/>
      <c r="T246" s="34"/>
      <c r="U246" s="35" t="s">
        <v>65</v>
      </c>
      <c r="V246" s="302">
        <v>6</v>
      </c>
      <c r="W246" s="303">
        <f>IFERROR(IF(V246="",0,CEILING((V246/$H246),1)*$H246),"")</f>
        <v>6</v>
      </c>
      <c r="X246" s="36">
        <f>IFERROR(IF(W246=0,"",ROUNDUP(W246/H246,0)*0.00474),"")</f>
        <v>1.422E-2</v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0">
        <v>4680115881822</v>
      </c>
      <c r="E247" s="308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4"/>
      <c r="T247" s="34"/>
      <c r="U247" s="35" t="s">
        <v>65</v>
      </c>
      <c r="V247" s="302">
        <v>7</v>
      </c>
      <c r="W247" s="303">
        <f>IFERROR(IF(V247="",0,CEILING((V247/$H247),1)*$H247),"")</f>
        <v>8</v>
      </c>
      <c r="X247" s="36">
        <f>IFERROR(IF(W247=0,"",ROUNDUP(W247/H247,0)*0.00474),"")</f>
        <v>1.8960000000000001E-2</v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0">
        <v>4680115880016</v>
      </c>
      <c r="E248" s="308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7" t="s">
        <v>67</v>
      </c>
      <c r="V249" s="304">
        <f>IFERROR(V246/H246,"0")+IFERROR(V247/H247,"0")+IFERROR(V248/H248,"0")</f>
        <v>6.5</v>
      </c>
      <c r="W249" s="304">
        <f>IFERROR(W246/H246,"0")+IFERROR(W247/H247,"0")+IFERROR(W248/H248,"0")</f>
        <v>7</v>
      </c>
      <c r="X249" s="304">
        <f>IFERROR(IF(X246="",0,X246),"0")+IFERROR(IF(X247="",0,X247),"0")+IFERROR(IF(X248="",0,X248),"0")</f>
        <v>3.3180000000000001E-2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7" t="s">
        <v>65</v>
      </c>
      <c r="V250" s="304">
        <f>IFERROR(SUM(V246:V248),"0")</f>
        <v>13</v>
      </c>
      <c r="W250" s="304">
        <f>IFERROR(SUM(W246:W248),"0")</f>
        <v>14</v>
      </c>
      <c r="X250" s="37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7"/>
      <c r="Z251" s="297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0">
        <v>4607091387421</v>
      </c>
      <c r="E253" s="308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4"/>
      <c r="T253" s="34"/>
      <c r="U253" s="35" t="s">
        <v>65</v>
      </c>
      <c r="V253" s="302">
        <v>120</v>
      </c>
      <c r="W253" s="303">
        <f t="shared" ref="W253:W259" si="13">IFERROR(IF(V253="",0,CEILING((V253/$H253),1)*$H253),"")</f>
        <v>129.60000000000002</v>
      </c>
      <c r="X253" s="36">
        <f>IFERROR(IF(W253=0,"",ROUNDUP(W253/H253,0)*0.02175),"")</f>
        <v>0.26100000000000001</v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0">
        <v>4607091387421</v>
      </c>
      <c r="E254" s="308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0">
        <v>4607091387452</v>
      </c>
      <c r="E255" s="308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6" t="s">
        <v>398</v>
      </c>
      <c r="O255" s="307"/>
      <c r="P255" s="307"/>
      <c r="Q255" s="307"/>
      <c r="R255" s="308"/>
      <c r="S255" s="34"/>
      <c r="T255" s="34"/>
      <c r="U255" s="35" t="s">
        <v>65</v>
      </c>
      <c r="V255" s="302">
        <v>40</v>
      </c>
      <c r="W255" s="303">
        <f t="shared" si="13"/>
        <v>46.4</v>
      </c>
      <c r="X255" s="36">
        <f>IFERROR(IF(W255=0,"",ROUNDUP(W255/H255,0)*0.02175),"")</f>
        <v>8.6999999999999994E-2</v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0">
        <v>4607091387452</v>
      </c>
      <c r="E256" s="308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0">
        <v>4607091385984</v>
      </c>
      <c r="E257" s="308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4"/>
      <c r="T257" s="34"/>
      <c r="U257" s="35" t="s">
        <v>65</v>
      </c>
      <c r="V257" s="302">
        <v>80</v>
      </c>
      <c r="W257" s="303">
        <f t="shared" si="13"/>
        <v>86.4</v>
      </c>
      <c r="X257" s="36">
        <f>IFERROR(IF(W257=0,"",ROUNDUP(W257/H257,0)*0.02175),"")</f>
        <v>0.17399999999999999</v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0">
        <v>4607091387438</v>
      </c>
      <c r="E258" s="308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4"/>
      <c r="T258" s="34"/>
      <c r="U258" s="35" t="s">
        <v>65</v>
      </c>
      <c r="V258" s="302">
        <v>30</v>
      </c>
      <c r="W258" s="303">
        <f t="shared" si="13"/>
        <v>30</v>
      </c>
      <c r="X258" s="36">
        <f>IFERROR(IF(W258=0,"",ROUNDUP(W258/H258,0)*0.00937),"")</f>
        <v>5.6219999999999999E-2</v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0">
        <v>4607091387469</v>
      </c>
      <c r="E259" s="308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4"/>
      <c r="T259" s="34"/>
      <c r="U259" s="35" t="s">
        <v>65</v>
      </c>
      <c r="V259" s="302">
        <v>10</v>
      </c>
      <c r="W259" s="303">
        <f t="shared" si="13"/>
        <v>10</v>
      </c>
      <c r="X259" s="36">
        <f>IFERROR(IF(W259=0,"",ROUNDUP(W259/H259,0)*0.00937),"")</f>
        <v>1.874E-2</v>
      </c>
      <c r="Y259" s="56"/>
      <c r="Z259" s="57"/>
      <c r="AD259" s="58"/>
      <c r="BA259" s="204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7" t="s">
        <v>67</v>
      </c>
      <c r="V260" s="304">
        <f>IFERROR(V253/H253,"0")+IFERROR(V254/H254,"0")+IFERROR(V255/H255,"0")+IFERROR(V256/H256,"0")+IFERROR(V257/H257,"0")+IFERROR(V258/H258,"0")+IFERROR(V259/H259,"0")</f>
        <v>29.966794380587483</v>
      </c>
      <c r="W260" s="304">
        <f>IFERROR(W253/H253,"0")+IFERROR(W254/H254,"0")+IFERROR(W255/H255,"0")+IFERROR(W256/H256,"0")+IFERROR(W257/H257,"0")+IFERROR(W258/H258,"0")+IFERROR(W259/H259,"0")</f>
        <v>32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0.59696000000000005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7" t="s">
        <v>65</v>
      </c>
      <c r="V261" s="304">
        <f>IFERROR(SUM(V253:V259),"0")</f>
        <v>280</v>
      </c>
      <c r="W261" s="304">
        <f>IFERROR(SUM(W253:W259),"0")</f>
        <v>302.40000000000003</v>
      </c>
      <c r="X261" s="37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0">
        <v>4607091387292</v>
      </c>
      <c r="E263" s="308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0">
        <v>4607091387315</v>
      </c>
      <c r="E264" s="308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7"/>
      <c r="Z267" s="297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0">
        <v>4607091383836</v>
      </c>
      <c r="E269" s="308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4"/>
      <c r="T269" s="34"/>
      <c r="U269" s="35" t="s">
        <v>65</v>
      </c>
      <c r="V269" s="302">
        <v>9</v>
      </c>
      <c r="W269" s="303">
        <f>IFERROR(IF(V269="",0,CEILING((V269/$H269),1)*$H269),"")</f>
        <v>9</v>
      </c>
      <c r="X269" s="36">
        <f>IFERROR(IF(W269=0,"",ROUNDUP(W269/H269,0)*0.00753),"")</f>
        <v>3.7650000000000003E-2</v>
      </c>
      <c r="Y269" s="56"/>
      <c r="Z269" s="57"/>
      <c r="AD269" s="58"/>
      <c r="BA269" s="207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7" t="s">
        <v>67</v>
      </c>
      <c r="V270" s="304">
        <f>IFERROR(V269/H269,"0")</f>
        <v>5</v>
      </c>
      <c r="W270" s="304">
        <f>IFERROR(W269/H269,"0")</f>
        <v>5</v>
      </c>
      <c r="X270" s="304">
        <f>IFERROR(IF(X269="",0,X269),"0")</f>
        <v>3.7650000000000003E-2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7" t="s">
        <v>65</v>
      </c>
      <c r="V271" s="304">
        <f>IFERROR(SUM(V269:V269),"0")</f>
        <v>9</v>
      </c>
      <c r="W271" s="304">
        <f>IFERROR(SUM(W269:W269),"0")</f>
        <v>9</v>
      </c>
      <c r="X271" s="37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0">
        <v>4607091387919</v>
      </c>
      <c r="E273" s="308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4"/>
      <c r="T273" s="34"/>
      <c r="U273" s="35" t="s">
        <v>65</v>
      </c>
      <c r="V273" s="302">
        <v>20</v>
      </c>
      <c r="W273" s="303">
        <f>IFERROR(IF(V273="",0,CEILING((V273/$H273),1)*$H273),"")</f>
        <v>24.299999999999997</v>
      </c>
      <c r="X273" s="36">
        <f>IFERROR(IF(W273=0,"",ROUNDUP(W273/H273,0)*0.02175),"")</f>
        <v>6.5250000000000002E-2</v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0">
        <v>4607091383942</v>
      </c>
      <c r="E274" s="308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4"/>
      <c r="T274" s="34"/>
      <c r="U274" s="35" t="s">
        <v>65</v>
      </c>
      <c r="V274" s="302">
        <v>63</v>
      </c>
      <c r="W274" s="303">
        <f>IFERROR(IF(V274="",0,CEILING((V274/$H274),1)*$H274),"")</f>
        <v>63</v>
      </c>
      <c r="X274" s="36">
        <f>IFERROR(IF(W274=0,"",ROUNDUP(W274/H274,0)*0.00753),"")</f>
        <v>0.18825</v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0">
        <v>4607091383959</v>
      </c>
      <c r="E275" s="308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337" t="s">
        <v>419</v>
      </c>
      <c r="O275" s="307"/>
      <c r="P275" s="307"/>
      <c r="Q275" s="307"/>
      <c r="R275" s="308"/>
      <c r="S275" s="34"/>
      <c r="T275" s="34"/>
      <c r="U275" s="35" t="s">
        <v>65</v>
      </c>
      <c r="V275" s="302">
        <v>42</v>
      </c>
      <c r="W275" s="303">
        <f>IFERROR(IF(V275="",0,CEILING((V275/$H275),1)*$H275),"")</f>
        <v>42.84</v>
      </c>
      <c r="X275" s="36">
        <f>IFERROR(IF(W275=0,"",ROUNDUP(W275/H275,0)*0.00753),"")</f>
        <v>0.12801000000000001</v>
      </c>
      <c r="Y275" s="56"/>
      <c r="Z275" s="57"/>
      <c r="AD275" s="58"/>
      <c r="BA275" s="210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7" t="s">
        <v>67</v>
      </c>
      <c r="V276" s="304">
        <f>IFERROR(V273/H273,"0")+IFERROR(V274/H274,"0")+IFERROR(V275/H275,"0")</f>
        <v>44.135802469135804</v>
      </c>
      <c r="W276" s="304">
        <f>IFERROR(W273/H273,"0")+IFERROR(W274/H274,"0")+IFERROR(W275/H275,"0")</f>
        <v>45</v>
      </c>
      <c r="X276" s="304">
        <f>IFERROR(IF(X273="",0,X273),"0")+IFERROR(IF(X274="",0,X274),"0")+IFERROR(IF(X275="",0,X275),"0")</f>
        <v>0.38151000000000002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7" t="s">
        <v>65</v>
      </c>
      <c r="V277" s="304">
        <f>IFERROR(SUM(V273:V275),"0")</f>
        <v>125</v>
      </c>
      <c r="W277" s="304">
        <f>IFERROR(SUM(W273:W275),"0")</f>
        <v>130.13999999999999</v>
      </c>
      <c r="X277" s="37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0">
        <v>4607091388831</v>
      </c>
      <c r="E279" s="308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4"/>
      <c r="T279" s="34"/>
      <c r="U279" s="35" t="s">
        <v>65</v>
      </c>
      <c r="V279" s="302">
        <v>7.6</v>
      </c>
      <c r="W279" s="303">
        <f>IFERROR(IF(V279="",0,CEILING((V279/$H279),1)*$H279),"")</f>
        <v>9.1199999999999992</v>
      </c>
      <c r="X279" s="36">
        <f>IFERROR(IF(W279=0,"",ROUNDUP(W279/H279,0)*0.00753),"")</f>
        <v>3.0120000000000001E-2</v>
      </c>
      <c r="Y279" s="56"/>
      <c r="Z279" s="57"/>
      <c r="AD279" s="58"/>
      <c r="BA279" s="211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7" t="s">
        <v>67</v>
      </c>
      <c r="V280" s="304">
        <f>IFERROR(V279/H279,"0")</f>
        <v>3.3333333333333335</v>
      </c>
      <c r="W280" s="304">
        <f>IFERROR(W279/H279,"0")</f>
        <v>4</v>
      </c>
      <c r="X280" s="304">
        <f>IFERROR(IF(X279="",0,X279),"0")</f>
        <v>3.0120000000000001E-2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7" t="s">
        <v>65</v>
      </c>
      <c r="V281" s="304">
        <f>IFERROR(SUM(V279:V279),"0")</f>
        <v>7.6</v>
      </c>
      <c r="W281" s="304">
        <f>IFERROR(SUM(W279:W279),"0")</f>
        <v>9.1199999999999992</v>
      </c>
      <c r="X281" s="37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0">
        <v>4607091383102</v>
      </c>
      <c r="E283" s="308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4"/>
      <c r="T283" s="34"/>
      <c r="U283" s="35" t="s">
        <v>65</v>
      </c>
      <c r="V283" s="302">
        <v>1.7</v>
      </c>
      <c r="W283" s="303">
        <f>IFERROR(IF(V283="",0,CEILING((V283/$H283),1)*$H283),"")</f>
        <v>2.5499999999999998</v>
      </c>
      <c r="X283" s="36">
        <f>IFERROR(IF(W283=0,"",ROUNDUP(W283/H283,0)*0.00753),"")</f>
        <v>7.5300000000000002E-3</v>
      </c>
      <c r="Y283" s="56"/>
      <c r="Z283" s="57"/>
      <c r="AD283" s="58"/>
      <c r="BA283" s="212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7" t="s">
        <v>67</v>
      </c>
      <c r="V284" s="304">
        <f>IFERROR(V283/H283,"0")</f>
        <v>0.66666666666666674</v>
      </c>
      <c r="W284" s="304">
        <f>IFERROR(W283/H283,"0")</f>
        <v>1</v>
      </c>
      <c r="X284" s="304">
        <f>IFERROR(IF(X283="",0,X283),"0")</f>
        <v>7.5300000000000002E-3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7" t="s">
        <v>65</v>
      </c>
      <c r="V285" s="304">
        <f>IFERROR(SUM(V283:V283),"0")</f>
        <v>1.7</v>
      </c>
      <c r="W285" s="304">
        <f>IFERROR(SUM(W283:W283),"0")</f>
        <v>2.5499999999999998</v>
      </c>
      <c r="X285" s="37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8"/>
      <c r="Z286" s="48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7"/>
      <c r="Z287" s="297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0">
        <v>4607091383997</v>
      </c>
      <c r="E289" s="308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4"/>
      <c r="T289" s="34"/>
      <c r="U289" s="35" t="s">
        <v>65</v>
      </c>
      <c r="V289" s="302">
        <v>350</v>
      </c>
      <c r="W289" s="303">
        <f t="shared" ref="W289:W296" si="14">IFERROR(IF(V289="",0,CEILING((V289/$H289),1)*$H289),"")</f>
        <v>360</v>
      </c>
      <c r="X289" s="36">
        <f>IFERROR(IF(W289=0,"",ROUNDUP(W289/H289,0)*0.02175),"")</f>
        <v>0.52200000000000002</v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0">
        <v>4607091383997</v>
      </c>
      <c r="E290" s="308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0">
        <v>4607091384130</v>
      </c>
      <c r="E291" s="308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4"/>
      <c r="T291" s="34"/>
      <c r="U291" s="35" t="s">
        <v>65</v>
      </c>
      <c r="V291" s="302">
        <v>100</v>
      </c>
      <c r="W291" s="303">
        <f t="shared" si="14"/>
        <v>105</v>
      </c>
      <c r="X291" s="36">
        <f>IFERROR(IF(W291=0,"",ROUNDUP(W291/H291,0)*0.02175),"")</f>
        <v>0.15225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0">
        <v>4607091384130</v>
      </c>
      <c r="E292" s="308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0">
        <v>4607091384147</v>
      </c>
      <c r="E293" s="308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4"/>
      <c r="T293" s="34"/>
      <c r="U293" s="35" t="s">
        <v>65</v>
      </c>
      <c r="V293" s="302">
        <v>150</v>
      </c>
      <c r="W293" s="303">
        <f t="shared" si="14"/>
        <v>150</v>
      </c>
      <c r="X293" s="36">
        <f>IFERROR(IF(W293=0,"",ROUNDUP(W293/H293,0)*0.02175),"")</f>
        <v>0.21749999999999997</v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0">
        <v>4607091384147</v>
      </c>
      <c r="E294" s="308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5" t="s">
        <v>435</v>
      </c>
      <c r="O294" s="307"/>
      <c r="P294" s="307"/>
      <c r="Q294" s="307"/>
      <c r="R294" s="308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0">
        <v>4607091384154</v>
      </c>
      <c r="E295" s="308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4"/>
      <c r="T295" s="34"/>
      <c r="U295" s="35" t="s">
        <v>65</v>
      </c>
      <c r="V295" s="302">
        <v>22.5</v>
      </c>
      <c r="W295" s="303">
        <f t="shared" si="14"/>
        <v>25</v>
      </c>
      <c r="X295" s="36">
        <f>IFERROR(IF(W295=0,"",ROUNDUP(W295/H295,0)*0.00937),"")</f>
        <v>4.6850000000000003E-2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0">
        <v>4607091384161</v>
      </c>
      <c r="E296" s="308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4"/>
      <c r="T296" s="34"/>
      <c r="U296" s="35" t="s">
        <v>65</v>
      </c>
      <c r="V296" s="302">
        <v>20</v>
      </c>
      <c r="W296" s="303">
        <f t="shared" si="14"/>
        <v>20</v>
      </c>
      <c r="X296" s="36">
        <f>IFERROR(IF(W296=0,"",ROUNDUP(W296/H296,0)*0.00937),"")</f>
        <v>3.7479999999999999E-2</v>
      </c>
      <c r="Y296" s="56"/>
      <c r="Z296" s="57"/>
      <c r="AD296" s="58"/>
      <c r="BA296" s="220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48.5</v>
      </c>
      <c r="W297" s="304">
        <f>IFERROR(W289/H289,"0")+IFERROR(W290/H290,"0")+IFERROR(W291/H291,"0")+IFERROR(W292/H292,"0")+IFERROR(W293/H293,"0")+IFERROR(W294/H294,"0")+IFERROR(W295/H295,"0")+IFERROR(W296/H296,"0")</f>
        <v>50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0.97608000000000006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7" t="s">
        <v>65</v>
      </c>
      <c r="V298" s="304">
        <f>IFERROR(SUM(V289:V296),"0")</f>
        <v>642.5</v>
      </c>
      <c r="W298" s="304">
        <f>IFERROR(SUM(W289:W296),"0")</f>
        <v>660</v>
      </c>
      <c r="X298" s="37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0">
        <v>4607091383980</v>
      </c>
      <c r="E300" s="308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4"/>
      <c r="T300" s="34"/>
      <c r="U300" s="35" t="s">
        <v>65</v>
      </c>
      <c r="V300" s="302">
        <v>150</v>
      </c>
      <c r="W300" s="303">
        <f>IFERROR(IF(V300="",0,CEILING((V300/$H300),1)*$H300),"")</f>
        <v>150</v>
      </c>
      <c r="X300" s="36">
        <f>IFERROR(IF(W300=0,"",ROUNDUP(W300/H300,0)*0.02175),"")</f>
        <v>0.21749999999999997</v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0">
        <v>4607091384178</v>
      </c>
      <c r="E301" s="308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4"/>
      <c r="T301" s="34"/>
      <c r="U301" s="35" t="s">
        <v>65</v>
      </c>
      <c r="V301" s="302">
        <v>4</v>
      </c>
      <c r="W301" s="303">
        <f>IFERROR(IF(V301="",0,CEILING((V301/$H301),1)*$H301),"")</f>
        <v>4</v>
      </c>
      <c r="X301" s="36">
        <f>IFERROR(IF(W301=0,"",ROUNDUP(W301/H301,0)*0.00937),"")</f>
        <v>9.3699999999999999E-3</v>
      </c>
      <c r="Y301" s="56"/>
      <c r="Z301" s="57"/>
      <c r="AD301" s="58"/>
      <c r="BA301" s="222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7" t="s">
        <v>67</v>
      </c>
      <c r="V302" s="304">
        <f>IFERROR(V300/H300,"0")+IFERROR(V301/H301,"0")</f>
        <v>11</v>
      </c>
      <c r="W302" s="304">
        <f>IFERROR(W300/H300,"0")+IFERROR(W301/H301,"0")</f>
        <v>11</v>
      </c>
      <c r="X302" s="304">
        <f>IFERROR(IF(X300="",0,X300),"0")+IFERROR(IF(X301="",0,X301),"0")</f>
        <v>0.22686999999999996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7" t="s">
        <v>65</v>
      </c>
      <c r="V303" s="304">
        <f>IFERROR(SUM(V300:V301),"0")</f>
        <v>154</v>
      </c>
      <c r="W303" s="304">
        <f>IFERROR(SUM(W300:W301),"0")</f>
        <v>154</v>
      </c>
      <c r="X303" s="37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0">
        <v>4607091384260</v>
      </c>
      <c r="E305" s="308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4"/>
      <c r="T305" s="34"/>
      <c r="U305" s="35" t="s">
        <v>65</v>
      </c>
      <c r="V305" s="302">
        <v>25</v>
      </c>
      <c r="W305" s="303">
        <f>IFERROR(IF(V305="",0,CEILING((V305/$H305),1)*$H305),"")</f>
        <v>31.2</v>
      </c>
      <c r="X305" s="36">
        <f>IFERROR(IF(W305=0,"",ROUNDUP(W305/H305,0)*0.02175),"")</f>
        <v>8.6999999999999994E-2</v>
      </c>
      <c r="Y305" s="56"/>
      <c r="Z305" s="57"/>
      <c r="AD305" s="58"/>
      <c r="BA305" s="223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7" t="s">
        <v>67</v>
      </c>
      <c r="V306" s="304">
        <f>IFERROR(V305/H305,"0")</f>
        <v>3.2051282051282053</v>
      </c>
      <c r="W306" s="304">
        <f>IFERROR(W305/H305,"0")</f>
        <v>4</v>
      </c>
      <c r="X306" s="304">
        <f>IFERROR(IF(X305="",0,X305),"0")</f>
        <v>8.6999999999999994E-2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7" t="s">
        <v>65</v>
      </c>
      <c r="V307" s="304">
        <f>IFERROR(SUM(V305:V305),"0")</f>
        <v>25</v>
      </c>
      <c r="W307" s="304">
        <f>IFERROR(SUM(W305:W305),"0")</f>
        <v>31.2</v>
      </c>
      <c r="X307" s="37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0">
        <v>4607091384673</v>
      </c>
      <c r="E309" s="308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7"/>
      <c r="Z312" s="297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0">
        <v>4607091384185</v>
      </c>
      <c r="E314" s="308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0">
        <v>4607091384192</v>
      </c>
      <c r="E315" s="308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0">
        <v>4680115881907</v>
      </c>
      <c r="E316" s="308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0">
        <v>4607091384680</v>
      </c>
      <c r="E317" s="308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7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7" t="s">
        <v>65</v>
      </c>
      <c r="V319" s="304">
        <f>IFERROR(SUM(V314:V317),"0")</f>
        <v>0</v>
      </c>
      <c r="W319" s="304">
        <f>IFERROR(SUM(W314:W317),"0")</f>
        <v>0</v>
      </c>
      <c r="X319" s="37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0">
        <v>4607091384802</v>
      </c>
      <c r="E321" s="308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4"/>
      <c r="T321" s="34"/>
      <c r="U321" s="35" t="s">
        <v>65</v>
      </c>
      <c r="V321" s="302">
        <v>10</v>
      </c>
      <c r="W321" s="303">
        <f>IFERROR(IF(V321="",0,CEILING((V321/$H321),1)*$H321),"")</f>
        <v>13.14</v>
      </c>
      <c r="X321" s="36">
        <f>IFERROR(IF(W321=0,"",ROUNDUP(W321/H321,0)*0.00753),"")</f>
        <v>2.2589999999999999E-2</v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0">
        <v>4607091384826</v>
      </c>
      <c r="E322" s="308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7" t="s">
        <v>67</v>
      </c>
      <c r="V323" s="304">
        <f>IFERROR(V321/H321,"0")+IFERROR(V322/H322,"0")</f>
        <v>2.2831050228310503</v>
      </c>
      <c r="W323" s="304">
        <f>IFERROR(W321/H321,"0")+IFERROR(W322/H322,"0")</f>
        <v>3</v>
      </c>
      <c r="X323" s="304">
        <f>IFERROR(IF(X321="",0,X321),"0")+IFERROR(IF(X322="",0,X322),"0")</f>
        <v>2.2589999999999999E-2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7" t="s">
        <v>65</v>
      </c>
      <c r="V324" s="304">
        <f>IFERROR(SUM(V321:V322),"0")</f>
        <v>10</v>
      </c>
      <c r="W324" s="304">
        <f>IFERROR(SUM(W321:W322),"0")</f>
        <v>13.14</v>
      </c>
      <c r="X324" s="37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0">
        <v>4607091384246</v>
      </c>
      <c r="E326" s="308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4"/>
      <c r="T326" s="34"/>
      <c r="U326" s="35" t="s">
        <v>65</v>
      </c>
      <c r="V326" s="302">
        <v>20</v>
      </c>
      <c r="W326" s="303">
        <f>IFERROR(IF(V326="",0,CEILING((V326/$H326),1)*$H326),"")</f>
        <v>23.4</v>
      </c>
      <c r="X326" s="36">
        <f>IFERROR(IF(W326=0,"",ROUNDUP(W326/H326,0)*0.02175),"")</f>
        <v>6.5250000000000002E-2</v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0">
        <v>4680115881976</v>
      </c>
      <c r="E327" s="308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0">
        <v>4607091384253</v>
      </c>
      <c r="E328" s="308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4"/>
      <c r="T328" s="34"/>
      <c r="U328" s="35" t="s">
        <v>65</v>
      </c>
      <c r="V328" s="302">
        <v>20</v>
      </c>
      <c r="W328" s="303">
        <f>IFERROR(IF(V328="",0,CEILING((V328/$H328),1)*$H328),"")</f>
        <v>21.599999999999998</v>
      </c>
      <c r="X328" s="36">
        <f>IFERROR(IF(W328=0,"",ROUNDUP(W328/H328,0)*0.00753),"")</f>
        <v>6.7769999999999997E-2</v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0">
        <v>4680115881969</v>
      </c>
      <c r="E329" s="308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7" t="s">
        <v>67</v>
      </c>
      <c r="V330" s="304">
        <f>IFERROR(V326/H326,"0")+IFERROR(V327/H327,"0")+IFERROR(V328/H328,"0")+IFERROR(V329/H329,"0")</f>
        <v>10.897435897435898</v>
      </c>
      <c r="W330" s="304">
        <f>IFERROR(W326/H326,"0")+IFERROR(W327/H327,"0")+IFERROR(W328/H328,"0")+IFERROR(W329/H329,"0")</f>
        <v>12</v>
      </c>
      <c r="X330" s="304">
        <f>IFERROR(IF(X326="",0,X326),"0")+IFERROR(IF(X327="",0,X327),"0")+IFERROR(IF(X328="",0,X328),"0")+IFERROR(IF(X329="",0,X329),"0")</f>
        <v>0.13302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7" t="s">
        <v>65</v>
      </c>
      <c r="V331" s="304">
        <f>IFERROR(SUM(V326:V329),"0")</f>
        <v>40</v>
      </c>
      <c r="W331" s="304">
        <f>IFERROR(SUM(W326:W329),"0")</f>
        <v>45</v>
      </c>
      <c r="X331" s="37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0">
        <v>4607091389357</v>
      </c>
      <c r="E333" s="308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8"/>
      <c r="Z336" s="48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7"/>
      <c r="Z337" s="297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0">
        <v>4607091389708</v>
      </c>
      <c r="E339" s="308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0">
        <v>4607091389692</v>
      </c>
      <c r="E340" s="308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4"/>
      <c r="T340" s="34"/>
      <c r="U340" s="35" t="s">
        <v>65</v>
      </c>
      <c r="V340" s="302">
        <v>4.5</v>
      </c>
      <c r="W340" s="303">
        <f>IFERROR(IF(V340="",0,CEILING((V340/$H340),1)*$H340),"")</f>
        <v>5.4</v>
      </c>
      <c r="X340" s="36">
        <f>IFERROR(IF(W340=0,"",ROUNDUP(W340/H340,0)*0.00753),"")</f>
        <v>1.506E-2</v>
      </c>
      <c r="Y340" s="56"/>
      <c r="Z340" s="57"/>
      <c r="AD340" s="58"/>
      <c r="BA340" s="237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7" t="s">
        <v>67</v>
      </c>
      <c r="V341" s="304">
        <f>IFERROR(V339/H339,"0")+IFERROR(V340/H340,"0")</f>
        <v>1.6666666666666665</v>
      </c>
      <c r="W341" s="304">
        <f>IFERROR(W339/H339,"0")+IFERROR(W340/H340,"0")</f>
        <v>2</v>
      </c>
      <c r="X341" s="304">
        <f>IFERROR(IF(X339="",0,X339),"0")+IFERROR(IF(X340="",0,X340),"0")</f>
        <v>1.506E-2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7" t="s">
        <v>65</v>
      </c>
      <c r="V342" s="304">
        <f>IFERROR(SUM(V339:V340),"0")</f>
        <v>4.5</v>
      </c>
      <c r="W342" s="304">
        <f>IFERROR(SUM(W339:W340),"0")</f>
        <v>5.4</v>
      </c>
      <c r="X342" s="37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0">
        <v>4607091389753</v>
      </c>
      <c r="E344" s="308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4"/>
      <c r="T344" s="34"/>
      <c r="U344" s="35" t="s">
        <v>65</v>
      </c>
      <c r="V344" s="302">
        <v>12.635</v>
      </c>
      <c r="W344" s="303">
        <f t="shared" ref="W344:W356" si="15">IFERROR(IF(V344="",0,CEILING((V344/$H344),1)*$H344),"")</f>
        <v>16.8</v>
      </c>
      <c r="X344" s="36">
        <f>IFERROR(IF(W344=0,"",ROUNDUP(W344/H344,0)*0.00753),"")</f>
        <v>3.0120000000000001E-2</v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0">
        <v>4607091389760</v>
      </c>
      <c r="E345" s="308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4"/>
      <c r="T345" s="34"/>
      <c r="U345" s="35" t="s">
        <v>65</v>
      </c>
      <c r="V345" s="302">
        <v>0</v>
      </c>
      <c r="W345" s="303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0">
        <v>4607091389746</v>
      </c>
      <c r="E346" s="308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4"/>
      <c r="T346" s="34"/>
      <c r="U346" s="35" t="s">
        <v>65</v>
      </c>
      <c r="V346" s="302">
        <v>0</v>
      </c>
      <c r="W346" s="303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0">
        <v>4680115882928</v>
      </c>
      <c r="E347" s="308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4"/>
      <c r="T347" s="34"/>
      <c r="U347" s="35" t="s">
        <v>65</v>
      </c>
      <c r="V347" s="302">
        <v>5.6000000000000014</v>
      </c>
      <c r="W347" s="303">
        <f t="shared" si="15"/>
        <v>6.72</v>
      </c>
      <c r="X347" s="36">
        <f>IFERROR(IF(W347=0,"",ROUNDUP(W347/H347,0)*0.00753),"")</f>
        <v>3.0120000000000001E-2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0">
        <v>4680115883147</v>
      </c>
      <c r="E348" s="308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0">
        <v>4607091384338</v>
      </c>
      <c r="E349" s="308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4"/>
      <c r="T349" s="34"/>
      <c r="U349" s="35" t="s">
        <v>65</v>
      </c>
      <c r="V349" s="302">
        <v>3.5</v>
      </c>
      <c r="W349" s="303">
        <f t="shared" si="15"/>
        <v>4.2</v>
      </c>
      <c r="X349" s="36">
        <f t="shared" si="16"/>
        <v>1.004E-2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0">
        <v>4680115883154</v>
      </c>
      <c r="E350" s="308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0">
        <v>4607091389524</v>
      </c>
      <c r="E351" s="308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4"/>
      <c r="T351" s="34"/>
      <c r="U351" s="35" t="s">
        <v>65</v>
      </c>
      <c r="V351" s="302">
        <v>7</v>
      </c>
      <c r="W351" s="303">
        <f t="shared" si="15"/>
        <v>8.4</v>
      </c>
      <c r="X351" s="36">
        <f t="shared" si="16"/>
        <v>2.0080000000000001E-2</v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0">
        <v>4680115883161</v>
      </c>
      <c r="E352" s="308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0">
        <v>4607091384345</v>
      </c>
      <c r="E353" s="308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4"/>
      <c r="T353" s="34"/>
      <c r="U353" s="35" t="s">
        <v>65</v>
      </c>
      <c r="V353" s="302">
        <v>3.5</v>
      </c>
      <c r="W353" s="303">
        <f t="shared" si="15"/>
        <v>4.2</v>
      </c>
      <c r="X353" s="36">
        <f t="shared" si="16"/>
        <v>1.004E-2</v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0">
        <v>4680115883178</v>
      </c>
      <c r="E354" s="308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4"/>
      <c r="T354" s="34"/>
      <c r="U354" s="35" t="s">
        <v>65</v>
      </c>
      <c r="V354" s="302">
        <v>8.4</v>
      </c>
      <c r="W354" s="303">
        <f t="shared" si="15"/>
        <v>8.4</v>
      </c>
      <c r="X354" s="36">
        <f t="shared" si="16"/>
        <v>2.5100000000000001E-2</v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0">
        <v>4607091389531</v>
      </c>
      <c r="E355" s="308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4"/>
      <c r="T355" s="34"/>
      <c r="U355" s="35" t="s">
        <v>65</v>
      </c>
      <c r="V355" s="302">
        <v>7</v>
      </c>
      <c r="W355" s="303">
        <f t="shared" si="15"/>
        <v>8.4</v>
      </c>
      <c r="X355" s="36">
        <f t="shared" si="16"/>
        <v>2.0080000000000001E-2</v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0">
        <v>4680115883185</v>
      </c>
      <c r="E356" s="308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578" t="s">
        <v>503</v>
      </c>
      <c r="O356" s="307"/>
      <c r="P356" s="307"/>
      <c r="Q356" s="307"/>
      <c r="R356" s="308"/>
      <c r="S356" s="34"/>
      <c r="T356" s="34"/>
      <c r="U356" s="35" t="s">
        <v>65</v>
      </c>
      <c r="V356" s="302">
        <v>5.6000000000000014</v>
      </c>
      <c r="W356" s="303">
        <f t="shared" si="15"/>
        <v>6.72</v>
      </c>
      <c r="X356" s="36">
        <f t="shared" si="16"/>
        <v>2.0080000000000001E-2</v>
      </c>
      <c r="Y356" s="56"/>
      <c r="Z356" s="57"/>
      <c r="AD356" s="58"/>
      <c r="BA356" s="250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24.675000000000001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29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0.16566000000000003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7" t="s">
        <v>65</v>
      </c>
      <c r="V358" s="304">
        <f>IFERROR(SUM(V344:V356),"0")</f>
        <v>53.234999999999999</v>
      </c>
      <c r="W358" s="304">
        <f>IFERROR(SUM(W344:W356),"0")</f>
        <v>63.839999999999996</v>
      </c>
      <c r="X358" s="37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0">
        <v>4607091389685</v>
      </c>
      <c r="E360" s="308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0">
        <v>4607091389654</v>
      </c>
      <c r="E361" s="308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0">
        <v>4607091384352</v>
      </c>
      <c r="E362" s="308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0">
        <v>4607091389661</v>
      </c>
      <c r="E363" s="308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0">
        <v>4680115881648</v>
      </c>
      <c r="E367" s="308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0">
        <v>4680115882997</v>
      </c>
      <c r="E371" s="308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448" t="s">
        <v>518</v>
      </c>
      <c r="O371" s="307"/>
      <c r="P371" s="307"/>
      <c r="Q371" s="307"/>
      <c r="R371" s="308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7"/>
      <c r="Z374" s="297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0">
        <v>4607091389388</v>
      </c>
      <c r="E376" s="308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0">
        <v>4607091389364</v>
      </c>
      <c r="E377" s="308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0">
        <v>4607091389739</v>
      </c>
      <c r="E381" s="308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0">
        <v>4680115883048</v>
      </c>
      <c r="E382" s="308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0">
        <v>4607091389425</v>
      </c>
      <c r="E383" s="308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4"/>
      <c r="T383" s="34"/>
      <c r="U383" s="35" t="s">
        <v>65</v>
      </c>
      <c r="V383" s="302">
        <v>3.5</v>
      </c>
      <c r="W383" s="303">
        <f t="shared" si="17"/>
        <v>4.2</v>
      </c>
      <c r="X383" s="36">
        <f>IFERROR(IF(W383=0,"",ROUNDUP(W383/H383,0)*0.00502),"")</f>
        <v>1.004E-2</v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0">
        <v>4680115882911</v>
      </c>
      <c r="E384" s="308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455" t="s">
        <v>532</v>
      </c>
      <c r="O384" s="307"/>
      <c r="P384" s="307"/>
      <c r="Q384" s="307"/>
      <c r="R384" s="308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0">
        <v>4680115880771</v>
      </c>
      <c r="E385" s="308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0">
        <v>4607091389500</v>
      </c>
      <c r="E386" s="308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4"/>
      <c r="T386" s="34"/>
      <c r="U386" s="35" t="s">
        <v>65</v>
      </c>
      <c r="V386" s="302">
        <v>12.25</v>
      </c>
      <c r="W386" s="303">
        <f t="shared" si="17"/>
        <v>12.600000000000001</v>
      </c>
      <c r="X386" s="36">
        <f>IFERROR(IF(W386=0,"",ROUNDUP(W386/H386,0)*0.00502),"")</f>
        <v>3.0120000000000001E-2</v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0">
        <v>4680115881983</v>
      </c>
      <c r="E387" s="308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7" t="s">
        <v>67</v>
      </c>
      <c r="V388" s="304">
        <f>IFERROR(V381/H381,"0")+IFERROR(V382/H382,"0")+IFERROR(V383/H383,"0")+IFERROR(V384/H384,"0")+IFERROR(V385/H385,"0")+IFERROR(V386/H386,"0")+IFERROR(V387/H387,"0")</f>
        <v>7.5</v>
      </c>
      <c r="W388" s="304">
        <f>IFERROR(W381/H381,"0")+IFERROR(W382/H382,"0")+IFERROR(W383/H383,"0")+IFERROR(W384/H384,"0")+IFERROR(W385/H385,"0")+IFERROR(W386/H386,"0")+IFERROR(W387/H387,"0")</f>
        <v>8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4.0160000000000001E-2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7" t="s">
        <v>65</v>
      </c>
      <c r="V389" s="304">
        <f>IFERROR(SUM(V381:V387),"0")</f>
        <v>15.75</v>
      </c>
      <c r="W389" s="304">
        <f>IFERROR(SUM(W381:W387),"0")</f>
        <v>16.8</v>
      </c>
      <c r="X389" s="37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0">
        <v>4680115882980</v>
      </c>
      <c r="E391" s="308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8"/>
      <c r="Z394" s="48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7"/>
      <c r="Z395" s="297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0">
        <v>4607091389067</v>
      </c>
      <c r="E397" s="308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0">
        <v>4607091383522</v>
      </c>
      <c r="E398" s="308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4"/>
      <c r="T398" s="34"/>
      <c r="U398" s="35" t="s">
        <v>65</v>
      </c>
      <c r="V398" s="302">
        <v>163.90059999999991</v>
      </c>
      <c r="W398" s="303">
        <f t="shared" si="18"/>
        <v>168.96</v>
      </c>
      <c r="X398" s="36">
        <f>IFERROR(IF(W398=0,"",ROUNDUP(W398/H398,0)*0.01196),"")</f>
        <v>0.38272</v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0">
        <v>4607091384437</v>
      </c>
      <c r="E399" s="308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4"/>
      <c r="T399" s="34"/>
      <c r="U399" s="35" t="s">
        <v>65</v>
      </c>
      <c r="V399" s="302">
        <v>30</v>
      </c>
      <c r="W399" s="303">
        <f t="shared" si="18"/>
        <v>31.68</v>
      </c>
      <c r="X399" s="36">
        <f>IFERROR(IF(W399=0,"",ROUNDUP(W399/H399,0)*0.01196),"")</f>
        <v>7.1760000000000004E-2</v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0">
        <v>4607091389104</v>
      </c>
      <c r="E400" s="308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4"/>
      <c r="T400" s="34"/>
      <c r="U400" s="35" t="s">
        <v>65</v>
      </c>
      <c r="V400" s="302">
        <v>30</v>
      </c>
      <c r="W400" s="303">
        <f t="shared" si="18"/>
        <v>31.68</v>
      </c>
      <c r="X400" s="36">
        <f>IFERROR(IF(W400=0,"",ROUNDUP(W400/H400,0)*0.01196),"")</f>
        <v>7.1760000000000004E-2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0">
        <v>4680115880603</v>
      </c>
      <c r="E401" s="308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0">
        <v>4607091389999</v>
      </c>
      <c r="E402" s="308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0">
        <v>4680115882782</v>
      </c>
      <c r="E403" s="308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0">
        <v>4607091389098</v>
      </c>
      <c r="E404" s="308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0">
        <v>4607091389982</v>
      </c>
      <c r="E405" s="308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42.405416666666646</v>
      </c>
      <c r="W406" s="304">
        <f>IFERROR(W397/H397,"0")+IFERROR(W398/H398,"0")+IFERROR(W399/H399,"0")+IFERROR(W400/H400,"0")+IFERROR(W401/H401,"0")+IFERROR(W402/H402,"0")+IFERROR(W403/H403,"0")+IFERROR(W404/H404,"0")+IFERROR(W405/H405,"0")</f>
        <v>44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0.52624000000000004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7" t="s">
        <v>65</v>
      </c>
      <c r="V407" s="304">
        <f>IFERROR(SUM(V397:V405),"0")</f>
        <v>223.90059999999991</v>
      </c>
      <c r="W407" s="304">
        <f>IFERROR(SUM(W397:W405),"0")</f>
        <v>232.32000000000002</v>
      </c>
      <c r="X407" s="37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0">
        <v>4607091388930</v>
      </c>
      <c r="E409" s="308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4"/>
      <c r="T409" s="34"/>
      <c r="U409" s="35" t="s">
        <v>65</v>
      </c>
      <c r="V409" s="302">
        <v>0</v>
      </c>
      <c r="W409" s="303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0">
        <v>4680115880054</v>
      </c>
      <c r="E410" s="308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7" t="s">
        <v>67</v>
      </c>
      <c r="V411" s="304">
        <f>IFERROR(V409/H409,"0")+IFERROR(V410/H410,"0")</f>
        <v>0</v>
      </c>
      <c r="W411" s="304">
        <f>IFERROR(W409/H409,"0")+IFERROR(W410/H410,"0")</f>
        <v>0</v>
      </c>
      <c r="X411" s="304">
        <f>IFERROR(IF(X409="",0,X409),"0")+IFERROR(IF(X410="",0,X410),"0")</f>
        <v>0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7" t="s">
        <v>65</v>
      </c>
      <c r="V412" s="304">
        <f>IFERROR(SUM(V409:V410),"0")</f>
        <v>0</v>
      </c>
      <c r="W412" s="304">
        <f>IFERROR(SUM(W409:W410),"0")</f>
        <v>0</v>
      </c>
      <c r="X412" s="37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0">
        <v>4680115883116</v>
      </c>
      <c r="E414" s="308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4"/>
      <c r="T414" s="34"/>
      <c r="U414" s="35" t="s">
        <v>65</v>
      </c>
      <c r="V414" s="302">
        <v>30</v>
      </c>
      <c r="W414" s="303">
        <f t="shared" ref="W414:W419" si="19">IFERROR(IF(V414="",0,CEILING((V414/$H414),1)*$H414),"")</f>
        <v>31.68</v>
      </c>
      <c r="X414" s="36">
        <f>IFERROR(IF(W414=0,"",ROUNDUP(W414/H414,0)*0.01196),"")</f>
        <v>7.1760000000000004E-2</v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0">
        <v>4680115883093</v>
      </c>
      <c r="E415" s="308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4"/>
      <c r="T415" s="34"/>
      <c r="U415" s="35" t="s">
        <v>65</v>
      </c>
      <c r="V415" s="302">
        <v>30</v>
      </c>
      <c r="W415" s="303">
        <f t="shared" si="19"/>
        <v>31.68</v>
      </c>
      <c r="X415" s="36">
        <f>IFERROR(IF(W415=0,"",ROUNDUP(W415/H415,0)*0.01196),"")</f>
        <v>7.1760000000000004E-2</v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0">
        <v>4680115883109</v>
      </c>
      <c r="E416" s="308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4"/>
      <c r="T416" s="34"/>
      <c r="U416" s="35" t="s">
        <v>65</v>
      </c>
      <c r="V416" s="302">
        <v>26.114399999999989</v>
      </c>
      <c r="W416" s="303">
        <f t="shared" si="19"/>
        <v>26.400000000000002</v>
      </c>
      <c r="X416" s="36">
        <f>IFERROR(IF(W416=0,"",ROUNDUP(W416/H416,0)*0.01196),"")</f>
        <v>5.9799999999999999E-2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0">
        <v>4680115882072</v>
      </c>
      <c r="E417" s="308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549" t="s">
        <v>572</v>
      </c>
      <c r="O417" s="307"/>
      <c r="P417" s="307"/>
      <c r="Q417" s="307"/>
      <c r="R417" s="308"/>
      <c r="S417" s="34"/>
      <c r="T417" s="34"/>
      <c r="U417" s="35" t="s">
        <v>65</v>
      </c>
      <c r="V417" s="302">
        <v>24</v>
      </c>
      <c r="W417" s="303">
        <f t="shared" si="19"/>
        <v>25.2</v>
      </c>
      <c r="X417" s="36">
        <f>IFERROR(IF(W417=0,"",ROUNDUP(W417/H417,0)*0.00937),"")</f>
        <v>6.5589999999999996E-2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0">
        <v>4680115882102</v>
      </c>
      <c r="E418" s="308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577" t="s">
        <v>575</v>
      </c>
      <c r="O418" s="307"/>
      <c r="P418" s="307"/>
      <c r="Q418" s="307"/>
      <c r="R418" s="308"/>
      <c r="S418" s="34"/>
      <c r="T418" s="34"/>
      <c r="U418" s="35" t="s">
        <v>65</v>
      </c>
      <c r="V418" s="302">
        <v>24</v>
      </c>
      <c r="W418" s="303">
        <f t="shared" si="19"/>
        <v>25.2</v>
      </c>
      <c r="X418" s="36">
        <f>IFERROR(IF(W418=0,"",ROUNDUP(W418/H418,0)*0.00937),"")</f>
        <v>6.5589999999999996E-2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0">
        <v>4680115882096</v>
      </c>
      <c r="E419" s="308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59" t="s">
        <v>578</v>
      </c>
      <c r="O419" s="307"/>
      <c r="P419" s="307"/>
      <c r="Q419" s="307"/>
      <c r="R419" s="308"/>
      <c r="S419" s="34"/>
      <c r="T419" s="34"/>
      <c r="U419" s="35" t="s">
        <v>65</v>
      </c>
      <c r="V419" s="302">
        <v>24</v>
      </c>
      <c r="W419" s="303">
        <f t="shared" si="19"/>
        <v>25.2</v>
      </c>
      <c r="X419" s="36">
        <f>IFERROR(IF(W419=0,"",ROUNDUP(W419/H419,0)*0.00937),"")</f>
        <v>6.5589999999999996E-2</v>
      </c>
      <c r="Y419" s="56"/>
      <c r="Z419" s="57"/>
      <c r="AD419" s="58"/>
      <c r="BA419" s="283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7" t="s">
        <v>67</v>
      </c>
      <c r="V420" s="304">
        <f>IFERROR(V414/H414,"0")+IFERROR(V415/H415,"0")+IFERROR(V416/H416,"0")+IFERROR(V417/H417,"0")+IFERROR(V418/H418,"0")+IFERROR(V419/H419,"0")</f>
        <v>36.309545454545443</v>
      </c>
      <c r="W420" s="304">
        <f>IFERROR(W414/H414,"0")+IFERROR(W415/H415,"0")+IFERROR(W416/H416,"0")+IFERROR(W417/H417,"0")+IFERROR(W418/H418,"0")+IFERROR(W419/H419,"0")</f>
        <v>38</v>
      </c>
      <c r="X420" s="304">
        <f>IFERROR(IF(X414="",0,X414),"0")+IFERROR(IF(X415="",0,X415),"0")+IFERROR(IF(X416="",0,X416),"0")+IFERROR(IF(X417="",0,X417),"0")+IFERROR(IF(X418="",0,X418),"0")+IFERROR(IF(X419="",0,X419),"0")</f>
        <v>0.40008999999999995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7" t="s">
        <v>65</v>
      </c>
      <c r="V421" s="304">
        <f>IFERROR(SUM(V414:V419),"0")</f>
        <v>158.11439999999999</v>
      </c>
      <c r="W421" s="304">
        <f>IFERROR(SUM(W414:W419),"0")</f>
        <v>165.35999999999999</v>
      </c>
      <c r="X421" s="37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0">
        <v>4607091383409</v>
      </c>
      <c r="E423" s="308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0">
        <v>4607091383416</v>
      </c>
      <c r="E424" s="308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8"/>
      <c r="Z427" s="48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7"/>
      <c r="Z428" s="297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0">
        <v>4640242180441</v>
      </c>
      <c r="E430" s="308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568" t="s">
        <v>587</v>
      </c>
      <c r="O430" s="307"/>
      <c r="P430" s="307"/>
      <c r="Q430" s="307"/>
      <c r="R430" s="308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0">
        <v>4640242180564</v>
      </c>
      <c r="E431" s="308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49" t="s">
        <v>590</v>
      </c>
      <c r="O431" s="307"/>
      <c r="P431" s="307"/>
      <c r="Q431" s="307"/>
      <c r="R431" s="308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0">
        <v>4640242180526</v>
      </c>
      <c r="E435" s="308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608" t="s">
        <v>593</v>
      </c>
      <c r="O435" s="307"/>
      <c r="P435" s="307"/>
      <c r="Q435" s="307"/>
      <c r="R435" s="308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0">
        <v>4640242180519</v>
      </c>
      <c r="E436" s="308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442" t="s">
        <v>596</v>
      </c>
      <c r="O436" s="307"/>
      <c r="P436" s="307"/>
      <c r="Q436" s="307"/>
      <c r="R436" s="308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0">
        <v>4640242180816</v>
      </c>
      <c r="E440" s="308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599" t="s">
        <v>599</v>
      </c>
      <c r="O440" s="307"/>
      <c r="P440" s="307"/>
      <c r="Q440" s="307"/>
      <c r="R440" s="308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0">
        <v>4640242180595</v>
      </c>
      <c r="E441" s="308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5" t="s">
        <v>602</v>
      </c>
      <c r="O441" s="307"/>
      <c r="P441" s="307"/>
      <c r="Q441" s="307"/>
      <c r="R441" s="308"/>
      <c r="S441" s="34"/>
      <c r="T441" s="34"/>
      <c r="U441" s="35" t="s">
        <v>65</v>
      </c>
      <c r="V441" s="302">
        <v>20</v>
      </c>
      <c r="W441" s="303">
        <f>IFERROR(IF(V441="",0,CEILING((V441/$H441),1)*$H441),"")</f>
        <v>21</v>
      </c>
      <c r="X441" s="36">
        <f>IFERROR(IF(W441=0,"",ROUNDUP(W441/H441,0)*0.00753),"")</f>
        <v>3.7650000000000003E-2</v>
      </c>
      <c r="Y441" s="56"/>
      <c r="Z441" s="57"/>
      <c r="AD441" s="58"/>
      <c r="BA441" s="291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7" t="s">
        <v>67</v>
      </c>
      <c r="V442" s="304">
        <f>IFERROR(V440/H440,"0")+IFERROR(V441/H441,"0")</f>
        <v>4.7619047619047619</v>
      </c>
      <c r="W442" s="304">
        <f>IFERROR(W440/H440,"0")+IFERROR(W441/H441,"0")</f>
        <v>5</v>
      </c>
      <c r="X442" s="304">
        <f>IFERROR(IF(X440="",0,X440),"0")+IFERROR(IF(X441="",0,X441),"0")</f>
        <v>3.7650000000000003E-2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7" t="s">
        <v>65</v>
      </c>
      <c r="V443" s="304">
        <f>IFERROR(SUM(V440:V441),"0")</f>
        <v>20</v>
      </c>
      <c r="W443" s="304">
        <f>IFERROR(SUM(W440:W441),"0")</f>
        <v>21</v>
      </c>
      <c r="X443" s="37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0">
        <v>4640242180540</v>
      </c>
      <c r="E445" s="308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5" t="s">
        <v>605</v>
      </c>
      <c r="O445" s="307"/>
      <c r="P445" s="307"/>
      <c r="Q445" s="307"/>
      <c r="R445" s="308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0">
        <v>4640242180557</v>
      </c>
      <c r="E446" s="308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509" t="s">
        <v>608</v>
      </c>
      <c r="O446" s="307"/>
      <c r="P446" s="307"/>
      <c r="Q446" s="307"/>
      <c r="R446" s="308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7"/>
      <c r="Z449" s="297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0">
        <v>4680115880870</v>
      </c>
      <c r="E451" s="308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4"/>
      <c r="T451" s="34"/>
      <c r="U451" s="35" t="s">
        <v>65</v>
      </c>
      <c r="V451" s="302">
        <v>50</v>
      </c>
      <c r="W451" s="303">
        <f>IFERROR(IF(V451="",0,CEILING((V451/$H451),1)*$H451),"")</f>
        <v>54.6</v>
      </c>
      <c r="X451" s="36">
        <f>IFERROR(IF(W451=0,"",ROUNDUP(W451/H451,0)*0.02175),"")</f>
        <v>0.15225</v>
      </c>
      <c r="Y451" s="56"/>
      <c r="Z451" s="57"/>
      <c r="AD451" s="58"/>
      <c r="BA451" s="294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7" t="s">
        <v>67</v>
      </c>
      <c r="V452" s="304">
        <f>IFERROR(V451/H451,"0")</f>
        <v>6.4102564102564106</v>
      </c>
      <c r="W452" s="304">
        <f>IFERROR(W451/H451,"0")</f>
        <v>7</v>
      </c>
      <c r="X452" s="304">
        <f>IFERROR(IF(X451="",0,X451),"0")</f>
        <v>0.15225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7" t="s">
        <v>65</v>
      </c>
      <c r="V453" s="304">
        <f>IFERROR(SUM(V451:V451),"0")</f>
        <v>50</v>
      </c>
      <c r="W453" s="304">
        <f>IFERROR(SUM(W451:W451),"0")</f>
        <v>54.6</v>
      </c>
      <c r="X453" s="37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4170.8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4379.92</v>
      </c>
      <c r="X454" s="37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4419.4246074125604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4642.0530000000008</v>
      </c>
      <c r="X455" s="37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8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9</v>
      </c>
      <c r="X456" s="37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7" t="s">
        <v>65</v>
      </c>
      <c r="V457" s="304">
        <f>GrossWeightTotal+PalletQtyTotal*25</f>
        <v>4619.4246074125604</v>
      </c>
      <c r="W457" s="304">
        <f>GrossWeightTotalR+PalletQtyTotalR*25</f>
        <v>4867.0530000000008</v>
      </c>
      <c r="X457" s="37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690.07760006490992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729</v>
      </c>
      <c r="X458" s="37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9.8413900000000005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5" t="s">
        <v>541</v>
      </c>
      <c r="S461" s="329" t="s">
        <v>583</v>
      </c>
      <c r="T461" s="379"/>
      <c r="U461" s="296"/>
      <c r="Z461" s="52"/>
      <c r="AC461" s="296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6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6"/>
      <c r="Z462" s="52"/>
      <c r="AC462" s="296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6"/>
      <c r="L463" s="330"/>
      <c r="M463" s="330"/>
      <c r="N463" s="330"/>
      <c r="O463" s="330"/>
      <c r="P463" s="330"/>
      <c r="Q463" s="330"/>
      <c r="R463" s="330"/>
      <c r="S463" s="330"/>
      <c r="T463" s="330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3.7199999999999998</v>
      </c>
      <c r="C464" s="46">
        <f>IFERROR(W49*1,"0")+IFERROR(W50*1,"0")</f>
        <v>94.500000000000014</v>
      </c>
      <c r="D464" s="46">
        <f>IFERROR(W55*1,"0")+IFERROR(W56*1,"0")+IFERROR(W57*1,"0")+IFERROR(W58*1,"0")</f>
        <v>99.9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438.85</v>
      </c>
      <c r="F464" s="46">
        <f>IFERROR(W126*1,"0")+IFERROR(W127*1,"0")+IFERROR(W128*1,"0")</f>
        <v>50.4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51.6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236.99999999999997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1488.08</v>
      </c>
      <c r="K464" s="296"/>
      <c r="L464" s="46">
        <f>IFERROR(W253*1,"0")+IFERROR(W254*1,"0")+IFERROR(W255*1,"0")+IFERROR(W256*1,"0")+IFERROR(W257*1,"0")+IFERROR(W258*1,"0")+IFERROR(W259*1,"0")+IFERROR(W263*1,"0")+IFERROR(W264*1,"0")</f>
        <v>302.40000000000003</v>
      </c>
      <c r="M464" s="46">
        <f>IFERROR(W269*1,"0")+IFERROR(W273*1,"0")+IFERROR(W274*1,"0")+IFERROR(W275*1,"0")+IFERROR(W279*1,"0")+IFERROR(W283*1,"0")</f>
        <v>150.81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845.2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58.14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69.240000000000009</v>
      </c>
      <c r="Q464" s="46">
        <f>IFERROR(W376*1,"0")+IFERROR(W377*1,"0")+IFERROR(W381*1,"0")+IFERROR(W382*1,"0")+IFERROR(W383*1,"0")+IFERROR(W384*1,"0")+IFERROR(W385*1,"0")+IFERROR(W386*1,"0")+IFERROR(W387*1,"0")+IFERROR(W391*1,"0")</f>
        <v>16.8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397.67999999999995</v>
      </c>
      <c r="S464" s="46">
        <f>IFERROR(W430*1,"0")+IFERROR(W431*1,"0")+IFERROR(W435*1,"0")+IFERROR(W436*1,"0")+IFERROR(W440*1,"0")+IFERROR(W441*1,"0")+IFERROR(W445*1,"0")+IFERROR(W446*1,"0")</f>
        <v>21</v>
      </c>
      <c r="T464" s="46">
        <f>IFERROR(W451*1,"0")</f>
        <v>54.6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318:T318"/>
    <mergeCell ref="D35:E35"/>
    <mergeCell ref="N356:R356"/>
    <mergeCell ref="D228:E228"/>
    <mergeCell ref="D333:E333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2023-10-31T10:49:06Z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