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6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W458" i="1" s="1"/>
  <c r="N457" i="1"/>
  <c r="V455" i="1"/>
  <c r="V454" i="1"/>
  <c r="W453" i="1"/>
  <c r="T470" i="1" s="1"/>
  <c r="N453" i="1"/>
  <c r="V450" i="1"/>
  <c r="V449" i="1"/>
  <c r="W448" i="1"/>
  <c r="X448" i="1" s="1"/>
  <c r="W447" i="1"/>
  <c r="W449" i="1" s="1"/>
  <c r="V445" i="1"/>
  <c r="V444" i="1"/>
  <c r="X443" i="1"/>
  <c r="W443" i="1"/>
  <c r="W442" i="1"/>
  <c r="W444" i="1" s="1"/>
  <c r="V440" i="1"/>
  <c r="V439" i="1"/>
  <c r="X438" i="1"/>
  <c r="W438" i="1"/>
  <c r="W437" i="1"/>
  <c r="W439" i="1" s="1"/>
  <c r="V435" i="1"/>
  <c r="V434" i="1"/>
  <c r="W433" i="1"/>
  <c r="X433" i="1" s="1"/>
  <c r="W432" i="1"/>
  <c r="W435" i="1" s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W423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R470" i="1" s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W378" i="1"/>
  <c r="Q470" i="1" s="1"/>
  <c r="N378" i="1"/>
  <c r="W375" i="1"/>
  <c r="V375" i="1"/>
  <c r="W374" i="1"/>
  <c r="V374" i="1"/>
  <c r="X373" i="1"/>
  <c r="X374" i="1" s="1"/>
  <c r="W373" i="1"/>
  <c r="V371" i="1"/>
  <c r="V370" i="1"/>
  <c r="W369" i="1"/>
  <c r="W370" i="1" s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X362" i="1"/>
  <c r="X366" i="1" s="1"/>
  <c r="W362" i="1"/>
  <c r="W366" i="1" s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W346" i="1"/>
  <c r="W359" i="1" s="1"/>
  <c r="N346" i="1"/>
  <c r="V344" i="1"/>
  <c r="V343" i="1"/>
  <c r="W342" i="1"/>
  <c r="X342" i="1" s="1"/>
  <c r="N342" i="1"/>
  <c r="W341" i="1"/>
  <c r="P470" i="1" s="1"/>
  <c r="N341" i="1"/>
  <c r="V337" i="1"/>
  <c r="W336" i="1"/>
  <c r="V336" i="1"/>
  <c r="W335" i="1"/>
  <c r="W337" i="1" s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W332" i="1" s="1"/>
  <c r="N328" i="1"/>
  <c r="V326" i="1"/>
  <c r="V325" i="1"/>
  <c r="W324" i="1"/>
  <c r="X324" i="1" s="1"/>
  <c r="N324" i="1"/>
  <c r="W323" i="1"/>
  <c r="W325" i="1" s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W320" i="1" s="1"/>
  <c r="N316" i="1"/>
  <c r="V313" i="1"/>
  <c r="V312" i="1"/>
  <c r="W311" i="1"/>
  <c r="W312" i="1" s="1"/>
  <c r="N311" i="1"/>
  <c r="V309" i="1"/>
  <c r="V308" i="1"/>
  <c r="W307" i="1"/>
  <c r="W308" i="1" s="1"/>
  <c r="N307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N292" i="1"/>
  <c r="W291" i="1"/>
  <c r="W300" i="1" s="1"/>
  <c r="N291" i="1"/>
  <c r="V287" i="1"/>
  <c r="W286" i="1"/>
  <c r="V286" i="1"/>
  <c r="W285" i="1"/>
  <c r="W287" i="1" s="1"/>
  <c r="N285" i="1"/>
  <c r="V283" i="1"/>
  <c r="W282" i="1"/>
  <c r="V282" i="1"/>
  <c r="W281" i="1"/>
  <c r="W283" i="1" s="1"/>
  <c r="N281" i="1"/>
  <c r="V279" i="1"/>
  <c r="V278" i="1"/>
  <c r="W277" i="1"/>
  <c r="X277" i="1" s="1"/>
  <c r="X276" i="1"/>
  <c r="W276" i="1"/>
  <c r="N276" i="1"/>
  <c r="W275" i="1"/>
  <c r="W278" i="1" s="1"/>
  <c r="N275" i="1"/>
  <c r="V273" i="1"/>
  <c r="V272" i="1"/>
  <c r="W271" i="1"/>
  <c r="W272" i="1" s="1"/>
  <c r="N271" i="1"/>
  <c r="V268" i="1"/>
  <c r="V267" i="1"/>
  <c r="W266" i="1"/>
  <c r="X266" i="1" s="1"/>
  <c r="N266" i="1"/>
  <c r="W265" i="1"/>
  <c r="W267" i="1" s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W256" i="1"/>
  <c r="N256" i="1"/>
  <c r="W255" i="1"/>
  <c r="L470" i="1" s="1"/>
  <c r="N255" i="1"/>
  <c r="V252" i="1"/>
  <c r="V251" i="1"/>
  <c r="W250" i="1"/>
  <c r="X250" i="1" s="1"/>
  <c r="N250" i="1"/>
  <c r="W249" i="1"/>
  <c r="W251" i="1" s="1"/>
  <c r="N249" i="1"/>
  <c r="X248" i="1"/>
  <c r="W248" i="1"/>
  <c r="W252" i="1" s="1"/>
  <c r="N248" i="1"/>
  <c r="W246" i="1"/>
  <c r="V246" i="1"/>
  <c r="V245" i="1"/>
  <c r="X244" i="1"/>
  <c r="W244" i="1"/>
  <c r="N244" i="1"/>
  <c r="X243" i="1"/>
  <c r="W243" i="1"/>
  <c r="W242" i="1"/>
  <c r="X242" i="1" s="1"/>
  <c r="X245" i="1" s="1"/>
  <c r="V240" i="1"/>
  <c r="V239" i="1"/>
  <c r="X238" i="1"/>
  <c r="W238" i="1"/>
  <c r="N238" i="1"/>
  <c r="X237" i="1"/>
  <c r="W237" i="1"/>
  <c r="N237" i="1"/>
  <c r="W236" i="1"/>
  <c r="W240" i="1" s="1"/>
  <c r="N236" i="1"/>
  <c r="V234" i="1"/>
  <c r="V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W233" i="1" s="1"/>
  <c r="N226" i="1"/>
  <c r="V224" i="1"/>
  <c r="V223" i="1"/>
  <c r="X222" i="1"/>
  <c r="W222" i="1"/>
  <c r="N222" i="1"/>
  <c r="X221" i="1"/>
  <c r="W221" i="1"/>
  <c r="N221" i="1"/>
  <c r="W220" i="1"/>
  <c r="W224" i="1" s="1"/>
  <c r="N220" i="1"/>
  <c r="W219" i="1"/>
  <c r="X219" i="1" s="1"/>
  <c r="N219" i="1"/>
  <c r="V217" i="1"/>
  <c r="W216" i="1"/>
  <c r="V216" i="1"/>
  <c r="W215" i="1"/>
  <c r="W217" i="1" s="1"/>
  <c r="N215" i="1"/>
  <c r="V213" i="1"/>
  <c r="V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W212" i="1" s="1"/>
  <c r="N200" i="1"/>
  <c r="W199" i="1"/>
  <c r="X199" i="1" s="1"/>
  <c r="N199" i="1"/>
  <c r="X198" i="1"/>
  <c r="W198" i="1"/>
  <c r="N198" i="1"/>
  <c r="X197" i="1"/>
  <c r="W197" i="1"/>
  <c r="J470" i="1" s="1"/>
  <c r="N197" i="1"/>
  <c r="V194" i="1"/>
  <c r="V193" i="1"/>
  <c r="X192" i="1"/>
  <c r="W192" i="1"/>
  <c r="N192" i="1"/>
  <c r="W191" i="1"/>
  <c r="W193" i="1" s="1"/>
  <c r="N191" i="1"/>
  <c r="V189" i="1"/>
  <c r="V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X172" i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X165" i="1"/>
  <c r="X169" i="1" s="1"/>
  <c r="W165" i="1"/>
  <c r="N165" i="1"/>
  <c r="W163" i="1"/>
  <c r="V163" i="1"/>
  <c r="W162" i="1"/>
  <c r="V162" i="1"/>
  <c r="X161" i="1"/>
  <c r="W161" i="1"/>
  <c r="N161" i="1"/>
  <c r="X160" i="1"/>
  <c r="X162" i="1" s="1"/>
  <c r="W160" i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X129" i="1"/>
  <c r="W129" i="1"/>
  <c r="N129" i="1"/>
  <c r="W128" i="1"/>
  <c r="F470" i="1" s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3" i="1" s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W59" i="1" s="1"/>
  <c r="X55" i="1"/>
  <c r="W55" i="1"/>
  <c r="N55" i="1"/>
  <c r="V52" i="1"/>
  <c r="V51" i="1"/>
  <c r="X50" i="1"/>
  <c r="W50" i="1"/>
  <c r="N50" i="1"/>
  <c r="W49" i="1"/>
  <c r="C47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V24" i="1"/>
  <c r="W23" i="1"/>
  <c r="V23" i="1"/>
  <c r="X22" i="1"/>
  <c r="X23" i="1" s="1"/>
  <c r="W22" i="1"/>
  <c r="W24" i="1" s="1"/>
  <c r="N22" i="1"/>
  <c r="H10" i="1"/>
  <c r="A9" i="1"/>
  <c r="F10" i="1" s="1"/>
  <c r="D7" i="1"/>
  <c r="O6" i="1"/>
  <c r="N2" i="1"/>
  <c r="W299" i="1" l="1"/>
  <c r="V463" i="1"/>
  <c r="X59" i="1"/>
  <c r="X80" i="1"/>
  <c r="X116" i="1"/>
  <c r="V464" i="1"/>
  <c r="W36" i="1"/>
  <c r="W40" i="1"/>
  <c r="W44" i="1"/>
  <c r="W464" i="1" s="1"/>
  <c r="D470" i="1"/>
  <c r="X83" i="1"/>
  <c r="X90" i="1" s="1"/>
  <c r="X119" i="1"/>
  <c r="X124" i="1" s="1"/>
  <c r="X128" i="1"/>
  <c r="X131" i="1" s="1"/>
  <c r="W131" i="1"/>
  <c r="G470" i="1"/>
  <c r="W139" i="1"/>
  <c r="W152" i="1"/>
  <c r="H470" i="1"/>
  <c r="W157" i="1"/>
  <c r="W169" i="1"/>
  <c r="W188" i="1"/>
  <c r="X233" i="1"/>
  <c r="X380" i="1"/>
  <c r="X390" i="1"/>
  <c r="X408" i="1"/>
  <c r="H9" i="1"/>
  <c r="J9" i="1"/>
  <c r="W60" i="1"/>
  <c r="W104" i="1"/>
  <c r="W117" i="1"/>
  <c r="X151" i="1"/>
  <c r="W151" i="1"/>
  <c r="X188" i="1"/>
  <c r="A10" i="1"/>
  <c r="B470" i="1"/>
  <c r="W461" i="1"/>
  <c r="W46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E470" i="1"/>
  <c r="W81" i="1"/>
  <c r="W132" i="1"/>
  <c r="F9" i="1"/>
  <c r="V460" i="1"/>
  <c r="W51" i="1"/>
  <c r="W80" i="1"/>
  <c r="W124" i="1"/>
  <c r="W170" i="1"/>
  <c r="X191" i="1"/>
  <c r="X193" i="1" s="1"/>
  <c r="W194" i="1"/>
  <c r="X200" i="1"/>
  <c r="X212" i="1" s="1"/>
  <c r="X220" i="1"/>
  <c r="X223" i="1" s="1"/>
  <c r="W223" i="1"/>
  <c r="X236" i="1"/>
  <c r="X239" i="1" s="1"/>
  <c r="W239" i="1"/>
  <c r="W245" i="1"/>
  <c r="X255" i="1"/>
  <c r="X262" i="1" s="1"/>
  <c r="X271" i="1"/>
  <c r="X272" i="1" s="1"/>
  <c r="X275" i="1"/>
  <c r="X278" i="1" s="1"/>
  <c r="X292" i="1"/>
  <c r="X307" i="1"/>
  <c r="X308" i="1" s="1"/>
  <c r="X311" i="1"/>
  <c r="X312" i="1" s="1"/>
  <c r="X316" i="1"/>
  <c r="X320" i="1" s="1"/>
  <c r="X328" i="1"/>
  <c r="X332" i="1" s="1"/>
  <c r="X346" i="1"/>
  <c r="X359" i="1" s="1"/>
  <c r="W360" i="1"/>
  <c r="X369" i="1"/>
  <c r="X370" i="1" s="1"/>
  <c r="W391" i="1"/>
  <c r="W409" i="1"/>
  <c r="W422" i="1"/>
  <c r="X432" i="1"/>
  <c r="X434" i="1" s="1"/>
  <c r="W434" i="1"/>
  <c r="W440" i="1"/>
  <c r="M470" i="1"/>
  <c r="W140" i="1"/>
  <c r="X155" i="1"/>
  <c r="X157" i="1" s="1"/>
  <c r="W158" i="1"/>
  <c r="W189" i="1"/>
  <c r="X215" i="1"/>
  <c r="X216" i="1" s="1"/>
  <c r="W234" i="1"/>
  <c r="X249" i="1"/>
  <c r="X251" i="1" s="1"/>
  <c r="X265" i="1"/>
  <c r="X267" i="1" s="1"/>
  <c r="W268" i="1"/>
  <c r="W273" i="1"/>
  <c r="X281" i="1"/>
  <c r="X282" i="1" s="1"/>
  <c r="X285" i="1"/>
  <c r="X286" i="1" s="1"/>
  <c r="X291" i="1"/>
  <c r="X302" i="1"/>
  <c r="X304" i="1" s="1"/>
  <c r="W305" i="1"/>
  <c r="W309" i="1"/>
  <c r="W313" i="1"/>
  <c r="X323" i="1"/>
  <c r="X325" i="1" s="1"/>
  <c r="W326" i="1"/>
  <c r="X335" i="1"/>
  <c r="X336" i="1" s="1"/>
  <c r="X341" i="1"/>
  <c r="X343" i="1" s="1"/>
  <c r="W344" i="1"/>
  <c r="W367" i="1"/>
  <c r="W371" i="1"/>
  <c r="W390" i="1"/>
  <c r="W408" i="1"/>
  <c r="X417" i="1"/>
  <c r="X422" i="1" s="1"/>
  <c r="X437" i="1"/>
  <c r="X439" i="1" s="1"/>
  <c r="W445" i="1"/>
  <c r="X453" i="1"/>
  <c r="X454" i="1" s="1"/>
  <c r="X457" i="1"/>
  <c r="X458" i="1" s="1"/>
  <c r="I470" i="1"/>
  <c r="N470" i="1"/>
  <c r="W213" i="1"/>
  <c r="W263" i="1"/>
  <c r="W279" i="1"/>
  <c r="W321" i="1"/>
  <c r="W333" i="1"/>
  <c r="W343" i="1"/>
  <c r="X425" i="1"/>
  <c r="X427" i="1" s="1"/>
  <c r="X442" i="1"/>
  <c r="X444" i="1" s="1"/>
  <c r="W450" i="1"/>
  <c r="W455" i="1"/>
  <c r="W459" i="1"/>
  <c r="O470" i="1"/>
  <c r="S470" i="1"/>
  <c r="W262" i="1"/>
  <c r="X447" i="1"/>
  <c r="X449" i="1" s="1"/>
  <c r="W454" i="1"/>
  <c r="W460" i="1" l="1"/>
  <c r="W463" i="1"/>
  <c r="X299" i="1"/>
  <c r="X465" i="1" s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<sst xmlns="http://schemas.openxmlformats.org/spreadsheetml/2006/main" count="1923" uniqueCount="651">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</sst>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92" sqref="V29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45233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635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Пятница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0.33333333333333331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30</v>
      </c>
      <c r="W49" s="30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90</v>
      </c>
      <c r="W50" s="30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36.111111111111107</v>
      </c>
      <c r="W51" s="307">
        <f>IFERROR(W49/H49,"0")+IFERROR(W50/H50,"0")</f>
        <v>37</v>
      </c>
      <c r="X51" s="307">
        <f>IFERROR(IF(X49="",0,X49),"0")+IFERROR(IF(X50="",0,X50),"0")</f>
        <v>0.32127000000000006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120</v>
      </c>
      <c r="W52" s="307">
        <f>IFERROR(SUM(W49:W50),"0")</f>
        <v>124.20000000000002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100</v>
      </c>
      <c r="W55" s="306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909.9</v>
      </c>
      <c r="W57" s="306">
        <f>IFERROR(IF(V57="",0,CEILING((V57/$H57),1)*$H57),"")</f>
        <v>913.5</v>
      </c>
      <c r="X57" s="36">
        <f>IFERROR(IF(W57=0,"",ROUNDUP(W57/H57,0)*0.00937),"")</f>
        <v>1.90211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211.45925925925926</v>
      </c>
      <c r="W59" s="307">
        <f>IFERROR(W55/H55,"0")+IFERROR(W56/H56,"0")+IFERROR(W57/H57,"0")+IFERROR(W58/H58,"0")</f>
        <v>213</v>
      </c>
      <c r="X59" s="307">
        <f>IFERROR(IF(X55="",0,X55),"0")+IFERROR(IF(X56="",0,X56),"0")+IFERROR(IF(X57="",0,X57),"0")+IFERROR(IF(X58="",0,X58),"0")</f>
        <v>2.1196099999999998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1009.9</v>
      </c>
      <c r="W60" s="307">
        <f>IFERROR(SUM(W55:W58),"0")</f>
        <v>1021.5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100</v>
      </c>
      <c r="W65" s="306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100</v>
      </c>
      <c r="W66" s="306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36</v>
      </c>
      <c r="W69" s="306">
        <f t="shared" si="2"/>
        <v>36</v>
      </c>
      <c r="X69" s="36">
        <f t="shared" ref="X69:X74" si="3">IFERROR(IF(W69=0,"",ROUNDUP(W69/H69,0)*0.00937),"")</f>
        <v>8.4330000000000002E-2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936</v>
      </c>
      <c r="W74" s="306">
        <f t="shared" si="2"/>
        <v>936</v>
      </c>
      <c r="X74" s="36">
        <f t="shared" si="3"/>
        <v>1.94896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630</v>
      </c>
      <c r="W78" s="306">
        <f t="shared" si="2"/>
        <v>630</v>
      </c>
      <c r="X78" s="36">
        <f>IFERROR(IF(W78=0,"",ROUNDUP(W78/H78,0)*0.00937),"")</f>
        <v>1.3118000000000001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375.51851851851853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377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3.7800900000000004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1802</v>
      </c>
      <c r="W81" s="307">
        <f>IFERROR(SUM(W63:W79),"0")</f>
        <v>1818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140</v>
      </c>
      <c r="W101" s="306">
        <f t="shared" si="5"/>
        <v>140</v>
      </c>
      <c r="X101" s="36">
        <f>IFERROR(IF(W101=0,"",ROUNDUP(W101/H101,0)*0.00753),"")</f>
        <v>0.3765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50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50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0.3765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140</v>
      </c>
      <c r="W104" s="307">
        <f>IFERROR(SUM(W93:W102),"0")</f>
        <v>140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50</v>
      </c>
      <c r="W107" s="306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100</v>
      </c>
      <c r="W108" s="306">
        <f t="shared" si="6"/>
        <v>105.3</v>
      </c>
      <c r="X108" s="36">
        <f>IFERROR(IF(W108=0,"",ROUNDUP(W108/H108,0)*0.02175),"")</f>
        <v>0.28275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49.5</v>
      </c>
      <c r="W110" s="306">
        <f t="shared" si="6"/>
        <v>50.160000000000004</v>
      </c>
      <c r="X110" s="36">
        <f>IFERROR(IF(W110=0,"",ROUNDUP(W110/H110,0)*0.00753),"")</f>
        <v>0.14307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864.9</v>
      </c>
      <c r="W111" s="306">
        <f t="shared" si="6"/>
        <v>866.7</v>
      </c>
      <c r="X111" s="36">
        <f>IFERROR(IF(W111=0,"",ROUNDUP(W111/H111,0)*0.00753),"")</f>
        <v>2.4171300000000002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20</v>
      </c>
      <c r="W114" s="306">
        <f t="shared" si="6"/>
        <v>21</v>
      </c>
      <c r="X114" s="36">
        <f>IFERROR(IF(W114=0,"",ROUNDUP(W114/H114,0)*0.00753),"")</f>
        <v>5.271E-2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364.04805996472663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366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3.02616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1084.4000000000001</v>
      </c>
      <c r="W117" s="307">
        <f>IFERROR(SUM(W106:W115),"0")</f>
        <v>1093.56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100</v>
      </c>
      <c r="W120" s="306">
        <f>IFERROR(IF(V120="",0,CEILING((V120/$H120),1)*$H120),"")</f>
        <v>105.3</v>
      </c>
      <c r="X120" s="36">
        <f>IFERROR(IF(W120=0,"",ROUNDUP(W120/H120,0)*0.02175),"")</f>
        <v>0.28275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12.345679012345679</v>
      </c>
      <c r="W124" s="307">
        <f>IFERROR(W119/H119,"0")+IFERROR(W120/H120,"0")+IFERROR(W121/H121,"0")+IFERROR(W122/H122,"0")+IFERROR(W123/H123,"0")</f>
        <v>13</v>
      </c>
      <c r="X124" s="307">
        <f>IFERROR(IF(X119="",0,X119),"0")+IFERROR(IF(X120="",0,X120),"0")+IFERROR(IF(X121="",0,X121),"0")+IFERROR(IF(X122="",0,X122),"0")+IFERROR(IF(X123="",0,X123),"0")</f>
        <v>0.28275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100</v>
      </c>
      <c r="W125" s="307">
        <f>IFERROR(SUM(W119:W123),"0")</f>
        <v>105.3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200</v>
      </c>
      <c r="W128" s="306">
        <f>IFERROR(IF(V128="",0,CEILING((V128/$H128),1)*$H128),"")</f>
        <v>202.5</v>
      </c>
      <c r="X128" s="36">
        <f>IFERROR(IF(W128=0,"",ROUNDUP(W128/H128,0)*0.02175),"")</f>
        <v>0.54374999999999996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1189.8</v>
      </c>
      <c r="W130" s="306">
        <f>IFERROR(IF(V130="",0,CEILING((V130/$H130),1)*$H130),"")</f>
        <v>1190.7</v>
      </c>
      <c r="X130" s="36">
        <f>IFERROR(IF(W130=0,"",ROUNDUP(W130/H130,0)*0.00753),"")</f>
        <v>3.3207300000000002</v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465.35802469135797</v>
      </c>
      <c r="W131" s="307">
        <f>IFERROR(W128/H128,"0")+IFERROR(W129/H129,"0")+IFERROR(W130/H130,"0")</f>
        <v>466</v>
      </c>
      <c r="X131" s="307">
        <f>IFERROR(IF(X128="",0,X128),"0")+IFERROR(IF(X129="",0,X129),"0")+IFERROR(IF(X130="",0,X130),"0")</f>
        <v>3.8644800000000004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1389.8</v>
      </c>
      <c r="W132" s="307">
        <f>IFERROR(SUM(W128:W130),"0")</f>
        <v>1393.2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200</v>
      </c>
      <c r="W143" s="306">
        <f t="shared" ref="W143:W150" si="7">IFERROR(IF(V143="",0,CEILING((V143/$H143),1)*$H143),"")</f>
        <v>201.60000000000002</v>
      </c>
      <c r="X143" s="36">
        <f>IFERROR(IF(W143=0,"",ROUNDUP(W143/H143,0)*0.00753),"")</f>
        <v>0.36143999999999998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52.5</v>
      </c>
      <c r="W148" s="306">
        <f t="shared" si="7"/>
        <v>52.5</v>
      </c>
      <c r="X148" s="36">
        <f>IFERROR(IF(W148=0,"",ROUNDUP(W148/H148,0)*0.00502),"")</f>
        <v>0.1255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72.61904761904762</v>
      </c>
      <c r="W151" s="307">
        <f>IFERROR(W143/H143,"0")+IFERROR(W144/H144,"0")+IFERROR(W145/H145,"0")+IFERROR(W146/H146,"0")+IFERROR(W147/H147,"0")+IFERROR(W148/H148,"0")+IFERROR(W149/H149,"0")+IFERROR(W150/H150,"0")</f>
        <v>73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0.48693999999999998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252.5</v>
      </c>
      <c r="W152" s="307">
        <f>IFERROR(SUM(W143:W150),"0")</f>
        <v>254.10000000000002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50</v>
      </c>
      <c r="W165" s="306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200</v>
      </c>
      <c r="W167" s="306">
        <f>IFERROR(IF(V167="",0,CEILING((V167/$H167),1)*$H167),"")</f>
        <v>205.20000000000002</v>
      </c>
      <c r="X167" s="36">
        <f>IFERROR(IF(W167=0,"",ROUNDUP(W167/H167,0)*0.00937),"")</f>
        <v>0.35605999999999999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100</v>
      </c>
      <c r="W168" s="306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64.81481481481481</v>
      </c>
      <c r="W169" s="307">
        <f>IFERROR(W165/H165,"0")+IFERROR(W166/H166,"0")+IFERROR(W167/H167,"0")+IFERROR(W168/H168,"0")</f>
        <v>67</v>
      </c>
      <c r="X169" s="307">
        <f>IFERROR(IF(X165="",0,X165),"0")+IFERROR(IF(X166="",0,X166),"0")+IFERROR(IF(X167="",0,X167),"0")+IFERROR(IF(X168="",0,X168),"0")</f>
        <v>0.62778999999999996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350</v>
      </c>
      <c r="W170" s="307">
        <f>IFERROR(SUM(W165:W168),"0")</f>
        <v>361.80000000000007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120</v>
      </c>
      <c r="W178" s="306">
        <f t="shared" si="8"/>
        <v>120</v>
      </c>
      <c r="X178" s="36">
        <f>IFERROR(IF(W178=0,"",ROUNDUP(W178/H178,0)*0.00753),"")</f>
        <v>0.3765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200</v>
      </c>
      <c r="W180" s="306">
        <f t="shared" si="8"/>
        <v>201.6</v>
      </c>
      <c r="X180" s="36">
        <f>IFERROR(IF(W180=0,"",ROUNDUP(W180/H180,0)*0.00753),"")</f>
        <v>0.63251999999999997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240</v>
      </c>
      <c r="W182" s="306">
        <f t="shared" si="8"/>
        <v>240</v>
      </c>
      <c r="X182" s="36">
        <f t="shared" ref="X182:X187" si="9">IFERROR(IF(W182=0,"",ROUNDUP(W182/H182,0)*0.00753),"")</f>
        <v>0.753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120</v>
      </c>
      <c r="W183" s="306">
        <f t="shared" si="8"/>
        <v>120</v>
      </c>
      <c r="X183" s="36">
        <f t="shared" si="9"/>
        <v>0.3765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40</v>
      </c>
      <c r="W186" s="306">
        <f t="shared" si="8"/>
        <v>40.799999999999997</v>
      </c>
      <c r="X186" s="36">
        <f t="shared" si="9"/>
        <v>0.12801000000000001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120</v>
      </c>
      <c r="W187" s="306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350.00000000000006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351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2.6430300000000004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840</v>
      </c>
      <c r="W189" s="307">
        <f>IFERROR(SUM(W172:W187),"0")</f>
        <v>842.4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14</v>
      </c>
      <c r="W221" s="306">
        <f>IFERROR(IF(V221="",0,CEILING((V221/$H221),1)*$H221),"")</f>
        <v>14.700000000000001</v>
      </c>
      <c r="X221" s="36">
        <f>IFERROR(IF(W221=0,"",ROUNDUP(W221/H221,0)*0.00502),"")</f>
        <v>3.5140000000000005E-2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175</v>
      </c>
      <c r="W222" s="306">
        <f>IFERROR(IF(V222="",0,CEILING((V222/$H222),1)*$H222),"")</f>
        <v>176.4</v>
      </c>
      <c r="X222" s="36">
        <f>IFERROR(IF(W222=0,"",ROUNDUP(W222/H222,0)*0.00502),"")</f>
        <v>0.42168</v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90</v>
      </c>
      <c r="W223" s="307">
        <f>IFERROR(W219/H219,"0")+IFERROR(W220/H220,"0")+IFERROR(W221/H221,"0")+IFERROR(W222/H222,"0")</f>
        <v>91</v>
      </c>
      <c r="X223" s="307">
        <f>IFERROR(IF(X219="",0,X219),"0")+IFERROR(IF(X220="",0,X220),"0")+IFERROR(IF(X221="",0,X221),"0")+IFERROR(IF(X222="",0,X222),"0")</f>
        <v>0.45682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189</v>
      </c>
      <c r="W224" s="307">
        <f>IFERROR(SUM(W219:W222),"0")</f>
        <v>191.1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250</v>
      </c>
      <c r="W237" s="306">
        <f>IFERROR(IF(V237="",0,CEILING((V237/$H237),1)*$H237),"")</f>
        <v>257.39999999999998</v>
      </c>
      <c r="X237" s="36">
        <f>IFERROR(IF(W237=0,"",ROUNDUP(W237/H237,0)*0.02175),"")</f>
        <v>0.71775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32.051282051282051</v>
      </c>
      <c r="W239" s="307">
        <f>IFERROR(W236/H236,"0")+IFERROR(W237/H237,"0")+IFERROR(W238/H238,"0")</f>
        <v>33</v>
      </c>
      <c r="X239" s="307">
        <f>IFERROR(IF(X236="",0,X236),"0")+IFERROR(IF(X237="",0,X237),"0")+IFERROR(IF(X238="",0,X238),"0")</f>
        <v>0.71775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250</v>
      </c>
      <c r="W240" s="307">
        <f>IFERROR(SUM(W236:W238),"0")</f>
        <v>257.39999999999998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85</v>
      </c>
      <c r="W244" s="306">
        <f>IFERROR(IF(V244="",0,CEILING((V244/$H244),1)*$H244),"")</f>
        <v>86.699999999999989</v>
      </c>
      <c r="X244" s="36">
        <f>IFERROR(IF(W244=0,"",ROUNDUP(W244/H244,0)*0.00753),"")</f>
        <v>0.25602000000000003</v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33.333333333333336</v>
      </c>
      <c r="W245" s="307">
        <f>IFERROR(W242/H242,"0")+IFERROR(W243/H243,"0")+IFERROR(W244/H244,"0")</f>
        <v>34</v>
      </c>
      <c r="X245" s="307">
        <f>IFERROR(IF(X242="",0,X242),"0")+IFERROR(IF(X243="",0,X243),"0")+IFERROR(IF(X244="",0,X244),"0")</f>
        <v>0.25602000000000003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85</v>
      </c>
      <c r="W246" s="307">
        <f>IFERROR(SUM(W242:W244),"0")</f>
        <v>86.699999999999989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50</v>
      </c>
      <c r="W255" s="306">
        <f t="shared" ref="W255:W261" si="13">IFERROR(IF(V255="",0,CEILING((V255/$H255),1)*$H255),"")</f>
        <v>54</v>
      </c>
      <c r="X255" s="36">
        <f>IFERROR(IF(W255=0,"",ROUNDUP(W255/H255,0)*0.02175),"")</f>
        <v>0.10874999999999999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4.6296296296296298</v>
      </c>
      <c r="W262" s="307">
        <f>IFERROR(W255/H255,"0")+IFERROR(W256/H256,"0")+IFERROR(W257/H257,"0")+IFERROR(W258/H258,"0")+IFERROR(W259/H259,"0")+IFERROR(W260/H260,"0")+IFERROR(W261/H261,"0")</f>
        <v>5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0.10874999999999999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50</v>
      </c>
      <c r="W263" s="307">
        <f>IFERROR(SUM(W255:W261),"0")</f>
        <v>54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15</v>
      </c>
      <c r="W271" s="306">
        <f>IFERROR(IF(V271="",0,CEILING((V271/$H271),1)*$H271),"")</f>
        <v>16.2</v>
      </c>
      <c r="X271" s="36">
        <f>IFERROR(IF(W271=0,"",ROUNDUP(W271/H271,0)*0.00753),"")</f>
        <v>6.7769999999999997E-2</v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8.3333333333333339</v>
      </c>
      <c r="W272" s="307">
        <f>IFERROR(W271/H271,"0")</f>
        <v>9</v>
      </c>
      <c r="X272" s="307">
        <f>IFERROR(IF(X271="",0,X271),"0")</f>
        <v>6.7769999999999997E-2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15</v>
      </c>
      <c r="W273" s="307">
        <f>IFERROR(SUM(W271:W271),"0")</f>
        <v>16.2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714</v>
      </c>
      <c r="W276" s="306">
        <f>IFERROR(IF(V276="",0,CEILING((V276/$H276),1)*$H276),"")</f>
        <v>715.68</v>
      </c>
      <c r="X276" s="36">
        <f>IFERROR(IF(W276=0,"",ROUNDUP(W276/H276,0)*0.00753),"")</f>
        <v>2.1385200000000002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714</v>
      </c>
      <c r="W277" s="306">
        <f>IFERROR(IF(V277="",0,CEILING((V277/$H277),1)*$H277),"")</f>
        <v>715.68</v>
      </c>
      <c r="X277" s="36">
        <f>IFERROR(IF(W277=0,"",ROUNDUP(W277/H277,0)*0.00753),"")</f>
        <v>2.1385200000000002</v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566.66666666666663</v>
      </c>
      <c r="W278" s="307">
        <f>IFERROR(W275/H275,"0")+IFERROR(W276/H276,"0")+IFERROR(W277/H277,"0")</f>
        <v>568</v>
      </c>
      <c r="X278" s="307">
        <f>IFERROR(IF(X275="",0,X275),"0")+IFERROR(IF(X276="",0,X276),"0")+IFERROR(IF(X277="",0,X277),"0")</f>
        <v>4.2770400000000004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1428</v>
      </c>
      <c r="W279" s="307">
        <f>IFERROR(SUM(W275:W277),"0")</f>
        <v>1431.36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11.4</v>
      </c>
      <c r="W281" s="306">
        <f>IFERROR(IF(V281="",0,CEILING((V281/$H281),1)*$H281),"")</f>
        <v>11.399999999999999</v>
      </c>
      <c r="X281" s="36">
        <f>IFERROR(IF(W281=0,"",ROUNDUP(W281/H281,0)*0.00753),"")</f>
        <v>3.7650000000000003E-2</v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5.0000000000000009</v>
      </c>
      <c r="W282" s="307">
        <f>IFERROR(W281/H281,"0")</f>
        <v>5</v>
      </c>
      <c r="X282" s="307">
        <f>IFERROR(IF(X281="",0,X281),"0")</f>
        <v>3.7650000000000003E-2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11.4</v>
      </c>
      <c r="W283" s="307">
        <f>IFERROR(SUM(W281:W281),"0")</f>
        <v>11.399999999999999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34</v>
      </c>
      <c r="W285" s="306">
        <f>IFERROR(IF(V285="",0,CEILING((V285/$H285),1)*$H285),"")</f>
        <v>35.699999999999996</v>
      </c>
      <c r="X285" s="36">
        <f>IFERROR(IF(W285=0,"",ROUNDUP(W285/H285,0)*0.00753),"")</f>
        <v>0.10542</v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13.333333333333334</v>
      </c>
      <c r="W286" s="307">
        <f>IFERROR(W285/H285,"0")</f>
        <v>14</v>
      </c>
      <c r="X286" s="307">
        <f>IFERROR(IF(X285="",0,X285),"0")</f>
        <v>0.10542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34</v>
      </c>
      <c r="W287" s="307">
        <f>IFERROR(SUM(W285:W285),"0")</f>
        <v>35.699999999999996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3600</v>
      </c>
      <c r="W291" s="306">
        <f t="shared" ref="W291:W298" si="14">IFERROR(IF(V291="",0,CEILING((V291/$H291),1)*$H291),"")</f>
        <v>3600</v>
      </c>
      <c r="X291" s="36">
        <f>IFERROR(IF(W291=0,"",ROUNDUP(W291/H291,0)*0.02175),"")</f>
        <v>5.22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500</v>
      </c>
      <c r="W293" s="306">
        <f t="shared" si="14"/>
        <v>510</v>
      </c>
      <c r="X293" s="36">
        <f>IFERROR(IF(W293=0,"",ROUNDUP(W293/H293,0)*0.02175),"")</f>
        <v>0.73949999999999994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500</v>
      </c>
      <c r="W295" s="306">
        <f t="shared" si="14"/>
        <v>510</v>
      </c>
      <c r="X295" s="36">
        <f>IFERROR(IF(W295=0,"",ROUNDUP(W295/H295,0)*0.02175),"")</f>
        <v>0.73949999999999994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50</v>
      </c>
      <c r="W297" s="306">
        <f t="shared" si="14"/>
        <v>50</v>
      </c>
      <c r="X297" s="36">
        <f>IFERROR(IF(W297=0,"",ROUNDUP(W297/H297,0)*0.00937),"")</f>
        <v>9.3700000000000006E-2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316.66666666666663</v>
      </c>
      <c r="W299" s="307">
        <f>IFERROR(W291/H291,"0")+IFERROR(W292/H292,"0")+IFERROR(W293/H293,"0")+IFERROR(W294/H294,"0")+IFERROR(W295/H295,"0")+IFERROR(W296/H296,"0")+IFERROR(W297/H297,"0")+IFERROR(W298/H298,"0")</f>
        <v>318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6.7926999999999991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4650</v>
      </c>
      <c r="W300" s="307">
        <f>IFERROR(SUM(W291:W298),"0")</f>
        <v>4670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1300</v>
      </c>
      <c r="W302" s="306">
        <f>IFERROR(IF(V302="",0,CEILING((V302/$H302),1)*$H302),"")</f>
        <v>1305</v>
      </c>
      <c r="X302" s="36">
        <f>IFERROR(IF(W302=0,"",ROUNDUP(W302/H302,0)*0.02175),"")</f>
        <v>1.8922499999999998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86.666666666666671</v>
      </c>
      <c r="W304" s="307">
        <f>IFERROR(W302/H302,"0")+IFERROR(W303/H303,"0")</f>
        <v>87</v>
      </c>
      <c r="X304" s="307">
        <f>IFERROR(IF(X302="",0,X302),"0")+IFERROR(IF(X303="",0,X303),"0")</f>
        <v>1.8922499999999998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1300</v>
      </c>
      <c r="W305" s="307">
        <f>IFERROR(SUM(W302:W303),"0")</f>
        <v>1305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100</v>
      </c>
      <c r="W307" s="306">
        <f>IFERROR(IF(V307="",0,CEILING((V307/$H307),1)*$H307),"")</f>
        <v>101.39999999999999</v>
      </c>
      <c r="X307" s="36">
        <f>IFERROR(IF(W307=0,"",ROUNDUP(W307/H307,0)*0.02175),"")</f>
        <v>0.28275</v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12.820512820512821</v>
      </c>
      <c r="W308" s="307">
        <f>IFERROR(W307/H307,"0")</f>
        <v>13</v>
      </c>
      <c r="X308" s="307">
        <f>IFERROR(IF(X307="",0,X307),"0")</f>
        <v>0.28275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100</v>
      </c>
      <c r="W309" s="307">
        <f>IFERROR(SUM(W307:W307),"0")</f>
        <v>101.39999999999999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70</v>
      </c>
      <c r="W311" s="306">
        <f>IFERROR(IF(V311="",0,CEILING((V311/$H311),1)*$H311),"")</f>
        <v>70.2</v>
      </c>
      <c r="X311" s="36">
        <f>IFERROR(IF(W311=0,"",ROUNDUP(W311/H311,0)*0.02175),"")</f>
        <v>0.19574999999999998</v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8.9743589743589745</v>
      </c>
      <c r="W312" s="307">
        <f>IFERROR(W311/H311,"0")</f>
        <v>9</v>
      </c>
      <c r="X312" s="307">
        <f>IFERROR(IF(X311="",0,X311),"0")</f>
        <v>0.19574999999999998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70</v>
      </c>
      <c r="W313" s="307">
        <f>IFERROR(SUM(W311:W311),"0")</f>
        <v>70.2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40</v>
      </c>
      <c r="W328" s="306">
        <f>IFERROR(IF(V328="",0,CEILING((V328/$H328),1)*$H328),"")</f>
        <v>46.8</v>
      </c>
      <c r="X328" s="36">
        <f>IFERROR(IF(W328=0,"",ROUNDUP(W328/H328,0)*0.02175),"")</f>
        <v>0.1305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5.1282051282051286</v>
      </c>
      <c r="W332" s="307">
        <f>IFERROR(W328/H328,"0")+IFERROR(W329/H329,"0")+IFERROR(W330/H330,"0")+IFERROR(W331/H331,"0")</f>
        <v>6</v>
      </c>
      <c r="X332" s="307">
        <f>IFERROR(IF(X328="",0,X328),"0")+IFERROR(IF(X329="",0,X329),"0")+IFERROR(IF(X330="",0,X330),"0")+IFERROR(IF(X331="",0,X331),"0")</f>
        <v>0.1305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40</v>
      </c>
      <c r="W333" s="307">
        <f>IFERROR(SUM(W328:W331),"0")</f>
        <v>46.8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40.5</v>
      </c>
      <c r="W342" s="306">
        <f>IFERROR(IF(V342="",0,CEILING((V342/$H342),1)*$H342),"")</f>
        <v>40.5</v>
      </c>
      <c r="X342" s="36">
        <f>IFERROR(IF(W342=0,"",ROUNDUP(W342/H342,0)*0.00753),"")</f>
        <v>0.11295000000000001</v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14.999999999999998</v>
      </c>
      <c r="W343" s="307">
        <f>IFERROR(W341/H341,"0")+IFERROR(W342/H342,"0")</f>
        <v>14.999999999999998</v>
      </c>
      <c r="X343" s="307">
        <f>IFERROR(IF(X341="",0,X341),"0")+IFERROR(IF(X342="",0,X342),"0")</f>
        <v>0.11295000000000001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40.5</v>
      </c>
      <c r="W344" s="307">
        <f>IFERROR(SUM(W341:W342),"0")</f>
        <v>40.5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50</v>
      </c>
      <c r="W346" s="306">
        <f t="shared" ref="W346:W358" si="15">IFERROR(IF(V346="",0,CEILING((V346/$H346),1)*$H346),"")</f>
        <v>50.400000000000006</v>
      </c>
      <c r="X346" s="36">
        <f>IFERROR(IF(W346=0,"",ROUNDUP(W346/H346,0)*0.00753),"")</f>
        <v>9.0359999999999996E-2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120</v>
      </c>
      <c r="W348" s="306">
        <f t="shared" si="15"/>
        <v>121.80000000000001</v>
      </c>
      <c r="X348" s="36">
        <f>IFERROR(IF(W348=0,"",ROUNDUP(W348/H348,0)*0.00753),"")</f>
        <v>0.21837000000000001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70</v>
      </c>
      <c r="W351" s="306">
        <f t="shared" si="15"/>
        <v>71.400000000000006</v>
      </c>
      <c r="X351" s="36">
        <f t="shared" si="16"/>
        <v>0.17068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357</v>
      </c>
      <c r="W353" s="306">
        <f t="shared" si="15"/>
        <v>357</v>
      </c>
      <c r="X353" s="36">
        <f t="shared" si="16"/>
        <v>0.85340000000000005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105</v>
      </c>
      <c r="W357" s="306">
        <f t="shared" si="15"/>
        <v>105</v>
      </c>
      <c r="X357" s="36">
        <f t="shared" si="16"/>
        <v>0.251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293.8095238095238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295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1.5838100000000002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702</v>
      </c>
      <c r="W360" s="307">
        <f>IFERROR(SUM(W346:W358),"0")</f>
        <v>705.6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50</v>
      </c>
      <c r="W383" s="306">
        <f t="shared" ref="W383:W389" si="17">IFERROR(IF(V383="",0,CEILING((V383/$H383),1)*$H383),"")</f>
        <v>50.400000000000006</v>
      </c>
      <c r="X383" s="36">
        <f>IFERROR(IF(W383=0,"",ROUNDUP(W383/H383,0)*0.00753),"")</f>
        <v>9.0359999999999996E-2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197.4</v>
      </c>
      <c r="W388" s="306">
        <f t="shared" si="17"/>
        <v>197.4</v>
      </c>
      <c r="X388" s="36">
        <f>IFERROR(IF(W388=0,"",ROUNDUP(W388/H388,0)*0.00502),"")</f>
        <v>0.47188000000000002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105.9047619047619</v>
      </c>
      <c r="W390" s="307">
        <f>IFERROR(W383/H383,"0")+IFERROR(W384/H384,"0")+IFERROR(W385/H385,"0")+IFERROR(W386/H386,"0")+IFERROR(W387/H387,"0")+IFERROR(W388/H388,"0")+IFERROR(W389/H389,"0")</f>
        <v>106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0.56224000000000007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247.4</v>
      </c>
      <c r="W391" s="307">
        <f>IFERROR(SUM(W383:W389),"0")</f>
        <v>247.8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80</v>
      </c>
      <c r="W399" s="306">
        <f t="shared" ref="W399:W407" si="18">IFERROR(IF(V399="",0,CEILING((V399/$H399),1)*$H399),"")</f>
        <v>84.48</v>
      </c>
      <c r="X399" s="36">
        <f>IFERROR(IF(W399=0,"",ROUNDUP(W399/H399,0)*0.01196),"")</f>
        <v>0.19136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20</v>
      </c>
      <c r="W401" s="306">
        <f t="shared" si="18"/>
        <v>21.12</v>
      </c>
      <c r="X401" s="36">
        <f>IFERROR(IF(W401=0,"",ROUNDUP(W401/H401,0)*0.01196),"")</f>
        <v>4.7840000000000001E-2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200</v>
      </c>
      <c r="W402" s="306">
        <f t="shared" si="18"/>
        <v>200.64000000000001</v>
      </c>
      <c r="X402" s="36">
        <f>IFERROR(IF(W402=0,"",ROUNDUP(W402/H402,0)*0.01196),"")</f>
        <v>0.45448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90</v>
      </c>
      <c r="W403" s="306">
        <f t="shared" si="18"/>
        <v>90</v>
      </c>
      <c r="X403" s="36">
        <f>IFERROR(IF(W403=0,"",ROUNDUP(W403/H403,0)*0.00937),"")</f>
        <v>0.23424999999999999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84</v>
      </c>
      <c r="W407" s="306">
        <f t="shared" si="18"/>
        <v>86.4</v>
      </c>
      <c r="X407" s="36">
        <f>IFERROR(IF(W407=0,"",ROUNDUP(W407/H407,0)*0.00937),"")</f>
        <v>0.22488</v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105.15151515151514</v>
      </c>
      <c r="W408" s="307">
        <f>IFERROR(W399/H399,"0")+IFERROR(W400/H400,"0")+IFERROR(W401/H401,"0")+IFERROR(W402/H402,"0")+IFERROR(W403/H403,"0")+IFERROR(W404/H404,"0")+IFERROR(W405/H405,"0")+IFERROR(W406/H406,"0")+IFERROR(W407/H407,"0")</f>
        <v>107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1.1528099999999999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474</v>
      </c>
      <c r="W409" s="307">
        <f>IFERROR(SUM(W399:W407),"0")</f>
        <v>482.64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80</v>
      </c>
      <c r="W411" s="306">
        <f>IFERROR(IF(V411="",0,CEILING((V411/$H411),1)*$H411),"")</f>
        <v>84.48</v>
      </c>
      <c r="X411" s="36">
        <f>IFERROR(IF(W411=0,"",ROUNDUP(W411/H411,0)*0.01196),"")</f>
        <v>0.19136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15.15151515151515</v>
      </c>
      <c r="W413" s="307">
        <f>IFERROR(W411/H411,"0")+IFERROR(W412/H412,"0")</f>
        <v>16</v>
      </c>
      <c r="X413" s="307">
        <f>IFERROR(IF(X411="",0,X411),"0")+IFERROR(IF(X412="",0,X412),"0")</f>
        <v>0.19136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80</v>
      </c>
      <c r="W414" s="307">
        <f>IFERROR(SUM(W411:W412),"0")</f>
        <v>84.48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50</v>
      </c>
      <c r="W416" s="306">
        <f t="shared" ref="W416:W421" si="19">IFERROR(IF(V416="",0,CEILING((V416/$H416),1)*$H416),"")</f>
        <v>52.800000000000004</v>
      </c>
      <c r="X416" s="36">
        <f>IFERROR(IF(W416=0,"",ROUNDUP(W416/H416,0)*0.01196),"")</f>
        <v>0.1196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100</v>
      </c>
      <c r="W417" s="306">
        <f t="shared" si="19"/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50</v>
      </c>
      <c r="W418" s="306">
        <f t="shared" si="19"/>
        <v>52.800000000000004</v>
      </c>
      <c r="X418" s="36">
        <f>IFERROR(IF(W418=0,"",ROUNDUP(W418/H418,0)*0.01196),"")</f>
        <v>0.1196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12</v>
      </c>
      <c r="W420" s="306">
        <f t="shared" si="19"/>
        <v>14.4</v>
      </c>
      <c r="X420" s="36">
        <f>IFERROR(IF(W420=0,"",ROUNDUP(W420/H420,0)*0.00937),"")</f>
        <v>3.7479999999999999E-2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41.212121212121211</v>
      </c>
      <c r="W422" s="307">
        <f>IFERROR(W416/H416,"0")+IFERROR(W417/H417,"0")+IFERROR(W418/H418,"0")+IFERROR(W419/H419,"0")+IFERROR(W420/H420,"0")+IFERROR(W421/H421,"0")</f>
        <v>43</v>
      </c>
      <c r="X422" s="307">
        <f>IFERROR(IF(X416="",0,X416),"0")+IFERROR(IF(X417="",0,X417),"0")+IFERROR(IF(X418="",0,X418),"0")+IFERROR(IF(X419="",0,X419),"0")+IFERROR(IF(X420="",0,X420),"0")+IFERROR(IF(X421="",0,X421),"0")</f>
        <v>0.50391999999999992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212</v>
      </c>
      <c r="W423" s="307">
        <f>IFERROR(SUM(W416:W421),"0")</f>
        <v>220.32000000000002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0</v>
      </c>
      <c r="W434" s="307">
        <f>IFERROR(W432/H432,"0")+IFERROR(W433/H433,"0")</f>
        <v>0</v>
      </c>
      <c r="X434" s="307">
        <f>IFERROR(IF(X432="",0,X432),"0")+IFERROR(IF(X433="",0,X433),"0")</f>
        <v>0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0</v>
      </c>
      <c r="W435" s="307">
        <f>IFERROR(SUM(W432:W433),"0")</f>
        <v>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500</v>
      </c>
      <c r="W457" s="306">
        <f>IFERROR(IF(V457="",0,CEILING((V457/$H457),1)*$H457),"")</f>
        <v>507</v>
      </c>
      <c r="X457" s="36">
        <f>IFERROR(IF(W457=0,"",ROUNDUP(W457/H457,0)*0.02175),"")</f>
        <v>1.4137499999999998</v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64.102564102564102</v>
      </c>
      <c r="W458" s="307">
        <f>IFERROR(W457/H457,"0")</f>
        <v>65</v>
      </c>
      <c r="X458" s="307">
        <f>IFERROR(IF(X457="",0,X457),"0")</f>
        <v>1.4137499999999998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500</v>
      </c>
      <c r="W459" s="307">
        <f>IFERROR(SUM(W457:W457),"0")</f>
        <v>507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17566.900000000001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17719.66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18650.64988677988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18812.444000000007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34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19500.64988677988</v>
      </c>
      <c r="W463" s="307">
        <f>GrossWeightTotalR+PalletQtyTotalR*25</f>
        <v>19662.444000000007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3826.2105049271709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3852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38.370629999999998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124.20000000000002</v>
      </c>
      <c r="D470" s="46">
        <f>IFERROR(W55*1,"0")+IFERROR(W56*1,"0")+IFERROR(W57*1,"0")+IFERROR(W58*1,"0")</f>
        <v>1021.5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3156.8600000000006</v>
      </c>
      <c r="F470" s="46">
        <f>IFERROR(W128*1,"0")+IFERROR(W129*1,"0")+IFERROR(W130*1,"0")</f>
        <v>1393.2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254.10000000000002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1204.2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535.20000000000005</v>
      </c>
      <c r="K470" s="299"/>
      <c r="L470" s="46">
        <f>IFERROR(W255*1,"0")+IFERROR(W256*1,"0")+IFERROR(W257*1,"0")+IFERROR(W258*1,"0")+IFERROR(W259*1,"0")+IFERROR(W260*1,"0")+IFERROR(W261*1,"0")+IFERROR(W265*1,"0")+IFERROR(W266*1,"0")</f>
        <v>54</v>
      </c>
      <c r="M470" s="46">
        <f>IFERROR(W271*1,"0")+IFERROR(W275*1,"0")+IFERROR(W276*1,"0")+IFERROR(W277*1,"0")+IFERROR(W281*1,"0")+IFERROR(W285*1,"0")</f>
        <v>1494.66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6146.5999999999995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46.8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746.1</v>
      </c>
      <c r="Q470" s="46">
        <f>IFERROR(W378*1,"0")+IFERROR(W379*1,"0")+IFERROR(W383*1,"0")+IFERROR(W384*1,"0")+IFERROR(W385*1,"0")+IFERROR(W386*1,"0")+IFERROR(W387*1,"0")+IFERROR(W388*1,"0")+IFERROR(W389*1,"0")+IFERROR(W393*1,"0")</f>
        <v>247.8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787.43999999999994</v>
      </c>
      <c r="S470" s="46">
        <f>IFERROR(W432*1,"0")+IFERROR(W433*1,"0")+IFERROR(W437*1,"0")+IFERROR(W438*1,"0")+IFERROR(W442*1,"0")+IFERROR(W443*1,"0")+IFERROR(W447*1,"0")+IFERROR(W448*1,"0")</f>
        <v>0</v>
      </c>
      <c r="T470" s="46">
        <f>IFERROR(W453*1,"0")+IFERROR(W457*1,"0")</f>
        <v>507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2023-11-01T10:55:22Z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