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W444" i="1" s="1"/>
  <c r="V440" i="1"/>
  <c r="V439" i="1"/>
  <c r="X438" i="1"/>
  <c r="W438" i="1"/>
  <c r="W437" i="1"/>
  <c r="W435" i="1"/>
  <c r="V435" i="1"/>
  <c r="V434" i="1"/>
  <c r="W433" i="1"/>
  <c r="X433" i="1" s="1"/>
  <c r="X432" i="1"/>
  <c r="X434" i="1" s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W420" i="1"/>
  <c r="W422" i="1" s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X388" i="1"/>
  <c r="W388" i="1"/>
  <c r="N388" i="1"/>
  <c r="W387" i="1"/>
  <c r="X387" i="1" s="1"/>
  <c r="N387" i="1"/>
  <c r="W386" i="1"/>
  <c r="X386" i="1" s="1"/>
  <c r="W385" i="1"/>
  <c r="W391" i="1" s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X366" i="1" s="1"/>
  <c r="N365" i="1"/>
  <c r="W364" i="1"/>
  <c r="X364" i="1" s="1"/>
  <c r="N364" i="1"/>
  <c r="W363" i="1"/>
  <c r="X363" i="1" s="1"/>
  <c r="N363" i="1"/>
  <c r="X362" i="1"/>
  <c r="W362" i="1"/>
  <c r="N362" i="1"/>
  <c r="W360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X328" i="1"/>
  <c r="X332" i="1" s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X318" i="1"/>
  <c r="W318" i="1"/>
  <c r="N318" i="1"/>
  <c r="X317" i="1"/>
  <c r="W317" i="1"/>
  <c r="N317" i="1"/>
  <c r="W316" i="1"/>
  <c r="W320" i="1" s="1"/>
  <c r="N316" i="1"/>
  <c r="V313" i="1"/>
  <c r="X312" i="1"/>
  <c r="V312" i="1"/>
  <c r="X311" i="1"/>
  <c r="W311" i="1"/>
  <c r="N311" i="1"/>
  <c r="V309" i="1"/>
  <c r="V308" i="1"/>
  <c r="W307" i="1"/>
  <c r="X307" i="1" s="1"/>
  <c r="X308" i="1" s="1"/>
  <c r="N307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X297" i="1"/>
  <c r="W297" i="1"/>
  <c r="N297" i="1"/>
  <c r="X296" i="1"/>
  <c r="W296" i="1"/>
  <c r="W295" i="1"/>
  <c r="X295" i="1" s="1"/>
  <c r="N295" i="1"/>
  <c r="X294" i="1"/>
  <c r="W294" i="1"/>
  <c r="N294" i="1"/>
  <c r="X293" i="1"/>
  <c r="W293" i="1"/>
  <c r="N293" i="1"/>
  <c r="X292" i="1"/>
  <c r="W292" i="1"/>
  <c r="N292" i="1"/>
  <c r="W291" i="1"/>
  <c r="N291" i="1"/>
  <c r="V287" i="1"/>
  <c r="W286" i="1"/>
  <c r="V286" i="1"/>
  <c r="W285" i="1"/>
  <c r="N285" i="1"/>
  <c r="V283" i="1"/>
  <c r="V282" i="1"/>
  <c r="W281" i="1"/>
  <c r="W282" i="1" s="1"/>
  <c r="N281" i="1"/>
  <c r="V279" i="1"/>
  <c r="W278" i="1"/>
  <c r="V278" i="1"/>
  <c r="W277" i="1"/>
  <c r="X277" i="1" s="1"/>
  <c r="X276" i="1"/>
  <c r="W276" i="1"/>
  <c r="N276" i="1"/>
  <c r="W275" i="1"/>
  <c r="W279" i="1" s="1"/>
  <c r="N275" i="1"/>
  <c r="V273" i="1"/>
  <c r="V272" i="1"/>
  <c r="X271" i="1"/>
  <c r="X272" i="1" s="1"/>
  <c r="W271" i="1"/>
  <c r="N271" i="1"/>
  <c r="V268" i="1"/>
  <c r="V267" i="1"/>
  <c r="W266" i="1"/>
  <c r="X266" i="1" s="1"/>
  <c r="N266" i="1"/>
  <c r="W265" i="1"/>
  <c r="N265" i="1"/>
  <c r="V263" i="1"/>
  <c r="V262" i="1"/>
  <c r="W261" i="1"/>
  <c r="X261" i="1" s="1"/>
  <c r="N261" i="1"/>
  <c r="X260" i="1"/>
  <c r="W260" i="1"/>
  <c r="N260" i="1"/>
  <c r="X259" i="1"/>
  <c r="W259" i="1"/>
  <c r="N259" i="1"/>
  <c r="W258" i="1"/>
  <c r="X258" i="1" s="1"/>
  <c r="N258" i="1"/>
  <c r="W257" i="1"/>
  <c r="X257" i="1" s="1"/>
  <c r="X256" i="1"/>
  <c r="W256" i="1"/>
  <c r="N256" i="1"/>
  <c r="W255" i="1"/>
  <c r="N255" i="1"/>
  <c r="V252" i="1"/>
  <c r="V251" i="1"/>
  <c r="X250" i="1"/>
  <c r="W250" i="1"/>
  <c r="N250" i="1"/>
  <c r="W249" i="1"/>
  <c r="N249" i="1"/>
  <c r="X248" i="1"/>
  <c r="W248" i="1"/>
  <c r="N248" i="1"/>
  <c r="W246" i="1"/>
  <c r="V246" i="1"/>
  <c r="V245" i="1"/>
  <c r="X244" i="1"/>
  <c r="W244" i="1"/>
  <c r="N244" i="1"/>
  <c r="X243" i="1"/>
  <c r="W243" i="1"/>
  <c r="W242" i="1"/>
  <c r="X242" i="1" s="1"/>
  <c r="W240" i="1"/>
  <c r="V240" i="1"/>
  <c r="W239" i="1"/>
  <c r="V239" i="1"/>
  <c r="X238" i="1"/>
  <c r="W238" i="1"/>
  <c r="N238" i="1"/>
  <c r="X237" i="1"/>
  <c r="W237" i="1"/>
  <c r="N237" i="1"/>
  <c r="X236" i="1"/>
  <c r="X239" i="1" s="1"/>
  <c r="W236" i="1"/>
  <c r="N236" i="1"/>
  <c r="V234" i="1"/>
  <c r="V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N227" i="1"/>
  <c r="X226" i="1"/>
  <c r="W226" i="1"/>
  <c r="N226" i="1"/>
  <c r="V224" i="1"/>
  <c r="V223" i="1"/>
  <c r="X222" i="1"/>
  <c r="W222" i="1"/>
  <c r="N222" i="1"/>
  <c r="X221" i="1"/>
  <c r="W221" i="1"/>
  <c r="N221" i="1"/>
  <c r="W220" i="1"/>
  <c r="X220" i="1" s="1"/>
  <c r="N220" i="1"/>
  <c r="W219" i="1"/>
  <c r="X219" i="1" s="1"/>
  <c r="N219" i="1"/>
  <c r="V217" i="1"/>
  <c r="V216" i="1"/>
  <c r="W215" i="1"/>
  <c r="W216" i="1" s="1"/>
  <c r="N215" i="1"/>
  <c r="V213" i="1"/>
  <c r="V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X200" i="1"/>
  <c r="W200" i="1"/>
  <c r="N200" i="1"/>
  <c r="W199" i="1"/>
  <c r="X199" i="1" s="1"/>
  <c r="N199" i="1"/>
  <c r="X198" i="1"/>
  <c r="W198" i="1"/>
  <c r="N198" i="1"/>
  <c r="X197" i="1"/>
  <c r="X212" i="1" s="1"/>
  <c r="W197" i="1"/>
  <c r="N197" i="1"/>
  <c r="W194" i="1"/>
  <c r="V194" i="1"/>
  <c r="V193" i="1"/>
  <c r="X192" i="1"/>
  <c r="W192" i="1"/>
  <c r="N192" i="1"/>
  <c r="W191" i="1"/>
  <c r="W193" i="1" s="1"/>
  <c r="N191" i="1"/>
  <c r="V189" i="1"/>
  <c r="V188" i="1"/>
  <c r="W187" i="1"/>
  <c r="X187" i="1" s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X174" i="1"/>
  <c r="W174" i="1"/>
  <c r="N174" i="1"/>
  <c r="W173" i="1"/>
  <c r="X173" i="1" s="1"/>
  <c r="X172" i="1"/>
  <c r="W172" i="1"/>
  <c r="N172" i="1"/>
  <c r="V170" i="1"/>
  <c r="V169" i="1"/>
  <c r="W168" i="1"/>
  <c r="X168" i="1" s="1"/>
  <c r="N168" i="1"/>
  <c r="X167" i="1"/>
  <c r="W167" i="1"/>
  <c r="W170" i="1" s="1"/>
  <c r="N167" i="1"/>
  <c r="W166" i="1"/>
  <c r="X166" i="1" s="1"/>
  <c r="N166" i="1"/>
  <c r="X165" i="1"/>
  <c r="X169" i="1" s="1"/>
  <c r="W165" i="1"/>
  <c r="W169" i="1" s="1"/>
  <c r="N165" i="1"/>
  <c r="V163" i="1"/>
  <c r="W162" i="1"/>
  <c r="V162" i="1"/>
  <c r="X161" i="1"/>
  <c r="W161" i="1"/>
  <c r="N161" i="1"/>
  <c r="W160" i="1"/>
  <c r="X160" i="1" s="1"/>
  <c r="X162" i="1" s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X143" i="1"/>
  <c r="X151" i="1" s="1"/>
  <c r="W143" i="1"/>
  <c r="H466" i="1" s="1"/>
  <c r="N143" i="1"/>
  <c r="V140" i="1"/>
  <c r="V139" i="1"/>
  <c r="W138" i="1"/>
  <c r="X138" i="1" s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X129" i="1"/>
  <c r="W129" i="1"/>
  <c r="N129" i="1"/>
  <c r="W128" i="1"/>
  <c r="F466" i="1" s="1"/>
  <c r="N128" i="1"/>
  <c r="V125" i="1"/>
  <c r="V124" i="1"/>
  <c r="X123" i="1"/>
  <c r="W123" i="1"/>
  <c r="X122" i="1"/>
  <c r="W122" i="1"/>
  <c r="N122" i="1"/>
  <c r="W121" i="1"/>
  <c r="X121" i="1" s="1"/>
  <c r="W120" i="1"/>
  <c r="X120" i="1" s="1"/>
  <c r="N120" i="1"/>
  <c r="W119" i="1"/>
  <c r="W125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W117" i="1" s="1"/>
  <c r="N108" i="1"/>
  <c r="X107" i="1"/>
  <c r="W107" i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4" i="1" s="1"/>
  <c r="N94" i="1"/>
  <c r="X93" i="1"/>
  <c r="W93" i="1"/>
  <c r="W103" i="1" s="1"/>
  <c r="N93" i="1"/>
  <c r="V91" i="1"/>
  <c r="W90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X80" i="1" s="1"/>
  <c r="W63" i="1"/>
  <c r="V60" i="1"/>
  <c r="V59" i="1"/>
  <c r="W58" i="1"/>
  <c r="X58" i="1" s="1"/>
  <c r="W57" i="1"/>
  <c r="W60" i="1" s="1"/>
  <c r="N57" i="1"/>
  <c r="X56" i="1"/>
  <c r="W56" i="1"/>
  <c r="N56" i="1"/>
  <c r="W55" i="1"/>
  <c r="X55" i="1" s="1"/>
  <c r="V52" i="1"/>
  <c r="V51" i="1"/>
  <c r="X50" i="1"/>
  <c r="W50" i="1"/>
  <c r="N50" i="1"/>
  <c r="W49" i="1"/>
  <c r="C46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W27" i="1"/>
  <c r="W33" i="1" s="1"/>
  <c r="N27" i="1"/>
  <c r="X26" i="1"/>
  <c r="W26" i="1"/>
  <c r="W32" i="1" s="1"/>
  <c r="N26" i="1"/>
  <c r="V24" i="1"/>
  <c r="V456" i="1" s="1"/>
  <c r="W23" i="1"/>
  <c r="V23" i="1"/>
  <c r="X22" i="1"/>
  <c r="X23" i="1" s="1"/>
  <c r="W22" i="1"/>
  <c r="N22" i="1"/>
  <c r="H10" i="1"/>
  <c r="A9" i="1"/>
  <c r="J9" i="1" s="1"/>
  <c r="D7" i="1"/>
  <c r="O6" i="1"/>
  <c r="N2" i="1"/>
  <c r="X188" i="1" l="1"/>
  <c r="A10" i="1"/>
  <c r="B466" i="1"/>
  <c r="W457" i="1"/>
  <c r="X27" i="1"/>
  <c r="X32" i="1" s="1"/>
  <c r="X461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66" i="1"/>
  <c r="W81" i="1"/>
  <c r="X94" i="1"/>
  <c r="X103" i="1" s="1"/>
  <c r="W132" i="1"/>
  <c r="W151" i="1"/>
  <c r="W223" i="1"/>
  <c r="W234" i="1"/>
  <c r="W251" i="1"/>
  <c r="X249" i="1"/>
  <c r="X251" i="1" s="1"/>
  <c r="L466" i="1"/>
  <c r="W263" i="1"/>
  <c r="X316" i="1"/>
  <c r="X320" i="1" s="1"/>
  <c r="W337" i="1"/>
  <c r="X335" i="1"/>
  <c r="X336" i="1" s="1"/>
  <c r="X385" i="1"/>
  <c r="X422" i="1"/>
  <c r="X420" i="1"/>
  <c r="D466" i="1"/>
  <c r="F9" i="1"/>
  <c r="F10" i="1"/>
  <c r="W37" i="1"/>
  <c r="W41" i="1"/>
  <c r="W45" i="1"/>
  <c r="W51" i="1"/>
  <c r="W460" i="1" s="1"/>
  <c r="W80" i="1"/>
  <c r="W124" i="1"/>
  <c r="I466" i="1"/>
  <c r="W158" i="1"/>
  <c r="X155" i="1"/>
  <c r="X157" i="1" s="1"/>
  <c r="W163" i="1"/>
  <c r="X223" i="1"/>
  <c r="W245" i="1"/>
  <c r="W252" i="1"/>
  <c r="X255" i="1"/>
  <c r="X262" i="1" s="1"/>
  <c r="X275" i="1"/>
  <c r="X278" i="1" s="1"/>
  <c r="W287" i="1"/>
  <c r="X285" i="1"/>
  <c r="X286" i="1" s="1"/>
  <c r="W312" i="1"/>
  <c r="W313" i="1"/>
  <c r="W366" i="1"/>
  <c r="R466" i="1"/>
  <c r="W409" i="1"/>
  <c r="W423" i="1"/>
  <c r="W439" i="1"/>
  <c r="X437" i="1"/>
  <c r="X439" i="1" s="1"/>
  <c r="W450" i="1"/>
  <c r="W449" i="1"/>
  <c r="T466" i="1"/>
  <c r="W455" i="1"/>
  <c r="X453" i="1"/>
  <c r="X454" i="1" s="1"/>
  <c r="H9" i="1"/>
  <c r="V460" i="1"/>
  <c r="W24" i="1"/>
  <c r="X83" i="1"/>
  <c r="X90" i="1" s="1"/>
  <c r="X108" i="1"/>
  <c r="X116" i="1" s="1"/>
  <c r="X119" i="1"/>
  <c r="X124" i="1" s="1"/>
  <c r="X128" i="1"/>
  <c r="X131" i="1" s="1"/>
  <c r="W131" i="1"/>
  <c r="G466" i="1"/>
  <c r="W139" i="1"/>
  <c r="W157" i="1"/>
  <c r="W188" i="1"/>
  <c r="W189" i="1"/>
  <c r="X191" i="1"/>
  <c r="X193" i="1" s="1"/>
  <c r="J466" i="1"/>
  <c r="W224" i="1"/>
  <c r="X245" i="1"/>
  <c r="W262" i="1"/>
  <c r="W267" i="1"/>
  <c r="W268" i="1"/>
  <c r="X265" i="1"/>
  <c r="X267" i="1" s="1"/>
  <c r="W272" i="1"/>
  <c r="W273" i="1"/>
  <c r="W325" i="1"/>
  <c r="W326" i="1"/>
  <c r="X323" i="1"/>
  <c r="X325" i="1" s="1"/>
  <c r="W336" i="1"/>
  <c r="P466" i="1"/>
  <c r="W343" i="1"/>
  <c r="W344" i="1"/>
  <c r="X341" i="1"/>
  <c r="X343" i="1" s="1"/>
  <c r="W359" i="1"/>
  <c r="W370" i="1"/>
  <c r="W371" i="1"/>
  <c r="X408" i="1"/>
  <c r="S466" i="1"/>
  <c r="W434" i="1"/>
  <c r="W440" i="1"/>
  <c r="W458" i="1"/>
  <c r="M466" i="1"/>
  <c r="W152" i="1"/>
  <c r="W212" i="1"/>
  <c r="W217" i="1"/>
  <c r="X215" i="1"/>
  <c r="X216" i="1" s="1"/>
  <c r="W233" i="1"/>
  <c r="X227" i="1"/>
  <c r="X233" i="1" s="1"/>
  <c r="W283" i="1"/>
  <c r="X281" i="1"/>
  <c r="X282" i="1" s="1"/>
  <c r="W300" i="1"/>
  <c r="N466" i="1"/>
  <c r="X291" i="1"/>
  <c r="X299" i="1" s="1"/>
  <c r="W299" i="1"/>
  <c r="W304" i="1"/>
  <c r="W305" i="1"/>
  <c r="X302" i="1"/>
  <c r="X304" i="1" s="1"/>
  <c r="W308" i="1"/>
  <c r="W309" i="1"/>
  <c r="O466" i="1"/>
  <c r="W321" i="1"/>
  <c r="X359" i="1"/>
  <c r="X390" i="1"/>
  <c r="Q466" i="1"/>
  <c r="W140" i="1"/>
  <c r="W367" i="1"/>
  <c r="W390" i="1"/>
  <c r="W408" i="1"/>
  <c r="W445" i="1"/>
  <c r="W213" i="1"/>
  <c r="X425" i="1"/>
  <c r="X427" i="1" s="1"/>
  <c r="X442" i="1"/>
  <c r="X444" i="1" s="1"/>
  <c r="W456" i="1" l="1"/>
  <c r="W459" i="1"/>
</calcChain>
</file>

<file path=xl/sharedStrings.xml><?xml version="1.0" encoding="utf-8"?>
<sst xmlns="http://schemas.openxmlformats.org/spreadsheetml/2006/main" count="1923" uniqueCount="658">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</sst>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 t="s">
        <v>657</v>
      </c>
      <c r="I5" s="334"/>
      <c r="J5" s="334"/>
      <c r="K5" s="334"/>
      <c r="L5" s="335"/>
      <c r="N5" s="24" t="s">
        <v>10</v>
      </c>
      <c r="O5" s="537">
        <v>45234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Суббота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0.45833333333333331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50</v>
      </c>
      <c r="W49" s="305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4.6296296296296298</v>
      </c>
      <c r="W51" s="306">
        <f>IFERROR(W49/H49,"0")+IFERROR(W50/H50,"0")</f>
        <v>5</v>
      </c>
      <c r="X51" s="306">
        <f>IFERROR(IF(X49="",0,X49),"0")+IFERROR(IF(X50="",0,X50),"0")</f>
        <v>0.10874999999999999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50</v>
      </c>
      <c r="W52" s="306">
        <f>IFERROR(SUM(W49:W50),"0")</f>
        <v>54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50</v>
      </c>
      <c r="W56" s="305">
        <f>IFERROR(IF(V56="",0,CEILING((V56/$H56),1)*$H56),"")</f>
        <v>54</v>
      </c>
      <c r="X56" s="36">
        <f>IFERROR(IF(W56=0,"",ROUNDUP(W56/H56,0)*0.02175),"")</f>
        <v>0.10874999999999999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4.6296296296296298</v>
      </c>
      <c r="W59" s="306">
        <f>IFERROR(W55/H55,"0")+IFERROR(W56/H56,"0")+IFERROR(W57/H57,"0")+IFERROR(W58/H58,"0")</f>
        <v>5</v>
      </c>
      <c r="X59" s="306">
        <f>IFERROR(IF(X55="",0,X55),"0")+IFERROR(IF(X56="",0,X56),"0")+IFERROR(IF(X57="",0,X57),"0")+IFERROR(IF(X58="",0,X58),"0")</f>
        <v>0.10874999999999999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50</v>
      </c>
      <c r="W60" s="306">
        <f>IFERROR(SUM(W55:W58),"0")</f>
        <v>54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40</v>
      </c>
      <c r="W65" s="305">
        <f t="shared" si="2"/>
        <v>43.2</v>
      </c>
      <c r="X65" s="36">
        <f>IFERROR(IF(W65=0,"",ROUNDUP(W65/H65,0)*0.02175),"")</f>
        <v>8.6999999999999994E-2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170</v>
      </c>
      <c r="W66" s="305">
        <f t="shared" si="2"/>
        <v>172.8</v>
      </c>
      <c r="X66" s="36">
        <f>IFERROR(IF(W66=0,"",ROUNDUP(W66/H66,0)*0.02175),"")</f>
        <v>0.34799999999999998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50</v>
      </c>
      <c r="W67" s="305">
        <f t="shared" si="2"/>
        <v>54</v>
      </c>
      <c r="X67" s="36">
        <f>IFERROR(IF(W67=0,"",ROUNDUP(W67/H67,0)*0.02175),"")</f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40</v>
      </c>
      <c r="W75" s="305">
        <f t="shared" si="2"/>
        <v>41.6</v>
      </c>
      <c r="X75" s="36">
        <f>IFERROR(IF(W75=0,"",ROUNDUP(W75/H75,0)*0.00753),"")</f>
        <v>9.7890000000000005E-2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36.574074074074076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38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0.64163999999999999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300</v>
      </c>
      <c r="W81" s="306">
        <f>IFERROR(SUM(W63:W79),"0")</f>
        <v>311.60000000000002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10</v>
      </c>
      <c r="W84" s="305">
        <f t="shared" si="4"/>
        <v>10.8</v>
      </c>
      <c r="X84" s="36">
        <f>IFERROR(IF(W84=0,"",ROUNDUP(W84/H84,0)*0.02175),"")</f>
        <v>2.1749999999999999E-2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0.92592592592592582</v>
      </c>
      <c r="W90" s="306">
        <f>IFERROR(W83/H83,"0")+IFERROR(W84/H84,"0")+IFERROR(W85/H85,"0")+IFERROR(W86/H86,"0")+IFERROR(W87/H87,"0")+IFERROR(W88/H88,"0")+IFERROR(W89/H89,"0")</f>
        <v>1</v>
      </c>
      <c r="X90" s="306">
        <f>IFERROR(IF(X83="",0,X83),"0")+IFERROR(IF(X84="",0,X84),"0")+IFERROR(IF(X85="",0,X85),"0")+IFERROR(IF(X86="",0,X86),"0")+IFERROR(IF(X87="",0,X87),"0")+IFERROR(IF(X88="",0,X88),"0")+IFERROR(IF(X89="",0,X89),"0")</f>
        <v>2.1749999999999999E-2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10</v>
      </c>
      <c r="W91" s="306">
        <f>IFERROR(SUM(W83:W89),"0")</f>
        <v>10.8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70</v>
      </c>
      <c r="W107" s="305">
        <f t="shared" si="6"/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51</v>
      </c>
      <c r="W110" s="305">
        <f t="shared" si="6"/>
        <v>52.800000000000004</v>
      </c>
      <c r="X110" s="36">
        <f>IFERROR(IF(W110=0,"",ROUNDUP(W110/H110,0)*0.00753),"")</f>
        <v>0.15060000000000001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27.651515151515149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29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0.34634999999999999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121</v>
      </c>
      <c r="W117" s="306">
        <f>IFERROR(SUM(W106:W115),"0")</f>
        <v>128.4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0</v>
      </c>
      <c r="W130" s="305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0</v>
      </c>
      <c r="W131" s="306">
        <f>IFERROR(W128/H128,"0")+IFERROR(W129/H129,"0")+IFERROR(W130/H130,"0")</f>
        <v>0</v>
      </c>
      <c r="X131" s="306">
        <f>IFERROR(IF(X128="",0,X128),"0")+IFERROR(IF(X129="",0,X129),"0")+IFERROR(IF(X130="",0,X130),"0")</f>
        <v>0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0</v>
      </c>
      <c r="W132" s="306">
        <f>IFERROR(SUM(W128:W130),"0")</f>
        <v>0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0</v>
      </c>
      <c r="W151" s="306">
        <f>IFERROR(W143/H143,"0")+IFERROR(W144/H144,"0")+IFERROR(W145/H145,"0")+IFERROR(W146/H146,"0")+IFERROR(W147/H147,"0")+IFERROR(W148/H148,"0")+IFERROR(W149/H149,"0")+IFERROR(W150/H150,"0")</f>
        <v>0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0</v>
      </c>
      <c r="W152" s="306">
        <f>IFERROR(SUM(W143:W150),"0")</f>
        <v>0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75</v>
      </c>
      <c r="W165" s="305">
        <f>IFERROR(IF(V165="",0,CEILING((V165/$H165),1)*$H165),"")</f>
        <v>75.600000000000009</v>
      </c>
      <c r="X165" s="36">
        <f>IFERROR(IF(W165=0,"",ROUNDUP(W165/H165,0)*0.00937),"")</f>
        <v>0.13117999999999999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75</v>
      </c>
      <c r="W166" s="305">
        <f>IFERROR(IF(V166="",0,CEILING((V166/$H166),1)*$H166),"")</f>
        <v>75.600000000000009</v>
      </c>
      <c r="X166" s="36">
        <f>IFERROR(IF(W166=0,"",ROUNDUP(W166/H166,0)*0.00937),"")</f>
        <v>0.13117999999999999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27.777777777777775</v>
      </c>
      <c r="W169" s="306">
        <f>IFERROR(W165/H165,"0")+IFERROR(W166/H166,"0")+IFERROR(W167/H167,"0")+IFERROR(W168/H168,"0")</f>
        <v>28</v>
      </c>
      <c r="X169" s="306">
        <f>IFERROR(IF(X165="",0,X165),"0")+IFERROR(IF(X166="",0,X166),"0")+IFERROR(IF(X167="",0,X167),"0")+IFERROR(IF(X168="",0,X168),"0")</f>
        <v>0.26235999999999998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150</v>
      </c>
      <c r="W170" s="306">
        <f>IFERROR(SUM(W165:W168),"0")</f>
        <v>151.20000000000002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60</v>
      </c>
      <c r="W180" s="305">
        <f t="shared" si="8"/>
        <v>60</v>
      </c>
      <c r="X180" s="36">
        <f>IFERROR(IF(W180=0,"",ROUNDUP(W180/H180,0)*0.00753),"")</f>
        <v>0.18825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106</v>
      </c>
      <c r="W183" s="305">
        <f t="shared" si="8"/>
        <v>108</v>
      </c>
      <c r="X183" s="36">
        <f t="shared" si="9"/>
        <v>0.33884999999999998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16</v>
      </c>
      <c r="W184" s="305">
        <f t="shared" si="8"/>
        <v>16.8</v>
      </c>
      <c r="X184" s="36">
        <f t="shared" si="9"/>
        <v>5.271E-2</v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20</v>
      </c>
      <c r="W186" s="305">
        <f t="shared" si="8"/>
        <v>21.599999999999998</v>
      </c>
      <c r="X186" s="36">
        <f t="shared" si="9"/>
        <v>6.7769999999999997E-2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84.166666666666671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86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0.64758000000000004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202</v>
      </c>
      <c r="W189" s="306">
        <f>IFERROR(SUM(W172:W187),"0")</f>
        <v>206.4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18</v>
      </c>
      <c r="W191" s="305">
        <f>IFERROR(IF(V191="",0,CEILING((V191/$H191),1)*$H191),"")</f>
        <v>19.2</v>
      </c>
      <c r="X191" s="36">
        <f>IFERROR(IF(W191=0,"",ROUNDUP(W191/H191,0)*0.00753),"")</f>
        <v>6.0240000000000002E-2</v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40</v>
      </c>
      <c r="W192" s="305">
        <f>IFERROR(IF(V192="",0,CEILING((V192/$H192),1)*$H192),"")</f>
        <v>40.799999999999997</v>
      </c>
      <c r="X192" s="36">
        <f>IFERROR(IF(W192=0,"",ROUNDUP(W192/H192,0)*0.00753),"")</f>
        <v>0.12801000000000001</v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24.166666666666668</v>
      </c>
      <c r="W193" s="306">
        <f>IFERROR(W191/H191,"0")+IFERROR(W192/H192,"0")</f>
        <v>25</v>
      </c>
      <c r="X193" s="306">
        <f>IFERROR(IF(X191="",0,X191),"0")+IFERROR(IF(X192="",0,X192),"0")</f>
        <v>0.18825000000000003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58</v>
      </c>
      <c r="W194" s="306">
        <f>IFERROR(SUM(W191:W192),"0")</f>
        <v>60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0</v>
      </c>
      <c r="W223" s="306">
        <f>IFERROR(W219/H219,"0")+IFERROR(W220/H220,"0")+IFERROR(W221/H221,"0")+IFERROR(W222/H222,"0")</f>
        <v>0</v>
      </c>
      <c r="X223" s="306">
        <f>IFERROR(IF(X219="",0,X219),"0")+IFERROR(IF(X220="",0,X220),"0")+IFERROR(IF(X221="",0,X221),"0")+IFERROR(IF(X222="",0,X222),"0")</f>
        <v>0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0</v>
      </c>
      <c r="W224" s="306">
        <f>IFERROR(SUM(W219:W222),"0")</f>
        <v>0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0</v>
      </c>
      <c r="W239" s="306">
        <f>IFERROR(W236/H236,"0")+IFERROR(W237/H237,"0")+IFERROR(W238/H238,"0")</f>
        <v>0</v>
      </c>
      <c r="X239" s="306">
        <f>IFERROR(IF(X236="",0,X236),"0")+IFERROR(IF(X237="",0,X237),"0")+IFERROR(IF(X238="",0,X238),"0")</f>
        <v>0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0</v>
      </c>
      <c r="W240" s="306">
        <f>IFERROR(SUM(W236:W238),"0")</f>
        <v>0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21</v>
      </c>
      <c r="W276" s="305">
        <f>IFERROR(IF(V276="",0,CEILING((V276/$H276),1)*$H276),"")</f>
        <v>22.68</v>
      </c>
      <c r="X276" s="36">
        <f>IFERROR(IF(W276=0,"",ROUNDUP(W276/H276,0)*0.00753),"")</f>
        <v>6.7769999999999997E-2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8.3333333333333339</v>
      </c>
      <c r="W278" s="306">
        <f>IFERROR(W275/H275,"0")+IFERROR(W276/H276,"0")+IFERROR(W277/H277,"0")</f>
        <v>9</v>
      </c>
      <c r="X278" s="306">
        <f>IFERROR(IF(X275="",0,X275),"0")+IFERROR(IF(X276="",0,X276),"0")+IFERROR(IF(X277="",0,X277),"0")</f>
        <v>6.7769999999999997E-2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21</v>
      </c>
      <c r="W279" s="306">
        <f>IFERROR(SUM(W275:W277),"0")</f>
        <v>22.68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125</v>
      </c>
      <c r="W291" s="305">
        <f t="shared" ref="W291:W298" si="14">IFERROR(IF(V291="",0,CEILING((V291/$H291),1)*$H291),"")</f>
        <v>135</v>
      </c>
      <c r="X291" s="36">
        <f>IFERROR(IF(W291=0,"",ROUNDUP(W291/H291,0)*0.02175),"")</f>
        <v>0.19574999999999998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110</v>
      </c>
      <c r="W293" s="305">
        <f t="shared" si="14"/>
        <v>120</v>
      </c>
      <c r="X293" s="36">
        <f>IFERROR(IF(W293=0,"",ROUNDUP(W293/H293,0)*0.02175),"")</f>
        <v>0.17399999999999999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160</v>
      </c>
      <c r="W295" s="305">
        <f t="shared" si="14"/>
        <v>165</v>
      </c>
      <c r="X295" s="36">
        <f>IFERROR(IF(W295=0,"",ROUNDUP(W295/H295,0)*0.02175),"")</f>
        <v>0.23924999999999999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26.333333333333336</v>
      </c>
      <c r="W299" s="306">
        <f>IFERROR(W291/H291,"0")+IFERROR(W292/H292,"0")+IFERROR(W293/H293,"0")+IFERROR(W294/H294,"0")+IFERROR(W295/H295,"0")+IFERROR(W296/H296,"0")+IFERROR(W297/H297,"0")+IFERROR(W298/H298,"0")</f>
        <v>28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0.60899999999999999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395</v>
      </c>
      <c r="W300" s="306">
        <f>IFERROR(SUM(W291:W298),"0")</f>
        <v>420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1150</v>
      </c>
      <c r="W302" s="305">
        <f>IFERROR(IF(V302="",0,CEILING((V302/$H302),1)*$H302),"")</f>
        <v>1155</v>
      </c>
      <c r="X302" s="36">
        <f>IFERROR(IF(W302=0,"",ROUNDUP(W302/H302,0)*0.02175),"")</f>
        <v>1.67475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76.666666666666671</v>
      </c>
      <c r="W304" s="306">
        <f>IFERROR(W302/H302,"0")+IFERROR(W303/H303,"0")</f>
        <v>77</v>
      </c>
      <c r="X304" s="306">
        <f>IFERROR(IF(X302="",0,X302),"0")+IFERROR(IF(X303="",0,X303),"0")</f>
        <v>1.67475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1150</v>
      </c>
      <c r="W305" s="306">
        <f>IFERROR(SUM(W302:W303),"0")</f>
        <v>1155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0</v>
      </c>
      <c r="W311" s="30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0</v>
      </c>
      <c r="W312" s="306">
        <f>IFERROR(W311/H311,"0")</f>
        <v>0</v>
      </c>
      <c r="X312" s="306">
        <f>IFERROR(IF(X311="",0,X311),"0")</f>
        <v>0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0</v>
      </c>
      <c r="W313" s="306">
        <f>IFERROR(SUM(W311:W311),"0")</f>
        <v>0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40</v>
      </c>
      <c r="W348" s="305">
        <f t="shared" si="15"/>
        <v>42</v>
      </c>
      <c r="X348" s="36">
        <f>IFERROR(IF(W348=0,"",ROUNDUP(W348/H348,0)*0.00753),"")</f>
        <v>7.5300000000000006E-2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9.5238095238095237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10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7.5300000000000006E-2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40</v>
      </c>
      <c r="W360" s="306">
        <f>IFERROR(SUM(W346:W358),"0")</f>
        <v>42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150</v>
      </c>
      <c r="W400" s="305">
        <f t="shared" si="18"/>
        <v>153.12</v>
      </c>
      <c r="X400" s="36">
        <f>IFERROR(IF(W400=0,"",ROUNDUP(W400/H400,0)*0.01196),"")</f>
        <v>0.34683999999999998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50</v>
      </c>
      <c r="W401" s="305">
        <f t="shared" si="18"/>
        <v>52.800000000000004</v>
      </c>
      <c r="X401" s="36">
        <f>IFERROR(IF(W401=0,"",ROUNDUP(W401/H401,0)*0.01196),"")</f>
        <v>0.1196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55</v>
      </c>
      <c r="W402" s="305">
        <f t="shared" si="18"/>
        <v>58.080000000000005</v>
      </c>
      <c r="X402" s="36">
        <f>IFERROR(IF(W402=0,"",ROUNDUP(W402/H402,0)*0.01196),"")</f>
        <v>0.13156000000000001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48.29545454545454</v>
      </c>
      <c r="W408" s="306">
        <f>IFERROR(W399/H399,"0")+IFERROR(W400/H400,"0")+IFERROR(W401/H401,"0")+IFERROR(W402/H402,"0")+IFERROR(W403/H403,"0")+IFERROR(W404/H404,"0")+IFERROR(W405/H405,"0")+IFERROR(W406/H406,"0")+IFERROR(W407/H407,"0")</f>
        <v>50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0.59799999999999998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255</v>
      </c>
      <c r="W409" s="306">
        <f>IFERROR(SUM(W399:W407),"0")</f>
        <v>264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140</v>
      </c>
      <c r="W411" s="305">
        <f>IFERROR(IF(V411="",0,CEILING((V411/$H411),1)*$H411),"")</f>
        <v>142.56</v>
      </c>
      <c r="X411" s="36">
        <f>IFERROR(IF(W411=0,"",ROUNDUP(W411/H411,0)*0.01196),"")</f>
        <v>0.32291999999999998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26.515151515151516</v>
      </c>
      <c r="W413" s="306">
        <f>IFERROR(W411/H411,"0")+IFERROR(W412/H412,"0")</f>
        <v>27</v>
      </c>
      <c r="X413" s="306">
        <f>IFERROR(IF(X411="",0,X411),"0")+IFERROR(IF(X412="",0,X412),"0")</f>
        <v>0.32291999999999998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140</v>
      </c>
      <c r="W414" s="306">
        <f>IFERROR(SUM(W411:W412),"0")</f>
        <v>142.56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205</v>
      </c>
      <c r="W416" s="305">
        <f t="shared" ref="W416:W421" si="19">IFERROR(IF(V416="",0,CEILING((V416/$H416),1)*$H416),"")</f>
        <v>205.92000000000002</v>
      </c>
      <c r="X416" s="36">
        <f>IFERROR(IF(W416=0,"",ROUNDUP(W416/H416,0)*0.01196),"")</f>
        <v>0.46644000000000002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140</v>
      </c>
      <c r="W417" s="305">
        <f t="shared" si="19"/>
        <v>142.56</v>
      </c>
      <c r="X417" s="36">
        <f>IFERROR(IF(W417=0,"",ROUNDUP(W417/H417,0)*0.01196),"")</f>
        <v>0.32291999999999998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70</v>
      </c>
      <c r="W418" s="305">
        <f t="shared" si="19"/>
        <v>73.92</v>
      </c>
      <c r="X418" s="36">
        <f>IFERROR(IF(W418=0,"",ROUNDUP(W418/H418,0)*0.01196),"")</f>
        <v>0.16744000000000001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78.598484848484844</v>
      </c>
      <c r="W422" s="306">
        <f>IFERROR(W416/H416,"0")+IFERROR(W417/H417,"0")+IFERROR(W418/H418,"0")+IFERROR(W419/H419,"0")+IFERROR(W420/H420,"0")+IFERROR(W421/H421,"0")</f>
        <v>80</v>
      </c>
      <c r="X422" s="306">
        <f>IFERROR(IF(X416="",0,X416),"0")+IFERROR(IF(X417="",0,X417),"0")+IFERROR(IF(X418="",0,X418),"0")+IFERROR(IF(X419="",0,X419),"0")+IFERROR(IF(X420="",0,X420),"0")+IFERROR(IF(X421="",0,X421),"0")</f>
        <v>0.95680000000000009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415</v>
      </c>
      <c r="W423" s="306">
        <f>IFERROR(SUM(W416:W421),"0")</f>
        <v>422.40000000000003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135</v>
      </c>
      <c r="W453" s="305">
        <f>IFERROR(IF(V453="",0,CEILING((V453/$H453),1)*$H453),"")</f>
        <v>140.4</v>
      </c>
      <c r="X453" s="36">
        <f>IFERROR(IF(W453=0,"",ROUNDUP(W453/H453,0)*0.02175),"")</f>
        <v>0.39149999999999996</v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17.307692307692307</v>
      </c>
      <c r="W454" s="306">
        <f>IFERROR(W453/H453,"0")</f>
        <v>18</v>
      </c>
      <c r="X454" s="306">
        <f>IFERROR(IF(X453="",0,X453),"0")</f>
        <v>0.39149999999999996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135</v>
      </c>
      <c r="W455" s="306">
        <f>IFERROR(SUM(W453:W453),"0")</f>
        <v>140.4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3492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3585.44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3673.5940348540339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3772.2479999999991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6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7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3823.5940348540339</v>
      </c>
      <c r="W459" s="306">
        <f>GrossWeightTotalR+PalletQtyTotalR*25</f>
        <v>3947.2479999999991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502.09581159581165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516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7.0214699999999999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54</v>
      </c>
      <c r="D466" s="46">
        <f>IFERROR(W55*1,"0")+IFERROR(W56*1,"0")+IFERROR(W57*1,"0")+IFERROR(W58*1,"0")</f>
        <v>54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450.80000000000007</v>
      </c>
      <c r="F466" s="46">
        <f>IFERROR(W128*1,"0")+IFERROR(W129*1,"0")+IFERROR(W130*1,"0")</f>
        <v>0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0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417.60000000000008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22.68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1575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42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828.95999999999992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140.4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