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6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2" i="2" l="1"/>
  <c r="V461" i="2"/>
  <c r="V459" i="2"/>
  <c r="V458" i="2"/>
  <c r="W457" i="2"/>
  <c r="W459" i="2" s="1"/>
  <c r="N457" i="2"/>
  <c r="V455" i="2"/>
  <c r="V454" i="2"/>
  <c r="W453" i="2"/>
  <c r="T470" i="2" s="1"/>
  <c r="N453" i="2"/>
  <c r="V450" i="2"/>
  <c r="W449" i="2"/>
  <c r="V449" i="2"/>
  <c r="W448" i="2"/>
  <c r="X448" i="2" s="1"/>
  <c r="W447" i="2"/>
  <c r="X447" i="2" s="1"/>
  <c r="V445" i="2"/>
  <c r="V444" i="2"/>
  <c r="W443" i="2"/>
  <c r="X443" i="2" s="1"/>
  <c r="W442" i="2"/>
  <c r="X442" i="2" s="1"/>
  <c r="W440" i="2"/>
  <c r="V440" i="2"/>
  <c r="V439" i="2"/>
  <c r="X438" i="2"/>
  <c r="W438" i="2"/>
  <c r="W437" i="2"/>
  <c r="W439" i="2" s="1"/>
  <c r="W435" i="2"/>
  <c r="V435" i="2"/>
  <c r="V434" i="2"/>
  <c r="W433" i="2"/>
  <c r="X433" i="2" s="1"/>
  <c r="W432" i="2"/>
  <c r="S470" i="2" s="1"/>
  <c r="V428" i="2"/>
  <c r="W427" i="2"/>
  <c r="V427" i="2"/>
  <c r="W426" i="2"/>
  <c r="X426" i="2" s="1"/>
  <c r="N426" i="2"/>
  <c r="W425" i="2"/>
  <c r="X425" i="2" s="1"/>
  <c r="X427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X416" i="2" s="1"/>
  <c r="N416" i="2"/>
  <c r="W414" i="2"/>
  <c r="V414" i="2"/>
  <c r="V413" i="2"/>
  <c r="X412" i="2"/>
  <c r="W412" i="2"/>
  <c r="N412" i="2"/>
  <c r="X411" i="2"/>
  <c r="X413" i="2" s="1"/>
  <c r="W411" i="2"/>
  <c r="W413" i="2" s="1"/>
  <c r="N411" i="2"/>
  <c r="V409" i="2"/>
  <c r="V408" i="2"/>
  <c r="X407" i="2"/>
  <c r="W407" i="2"/>
  <c r="N407" i="2"/>
  <c r="W406" i="2"/>
  <c r="X406" i="2" s="1"/>
  <c r="N406" i="2"/>
  <c r="W405" i="2"/>
  <c r="X405" i="2" s="1"/>
  <c r="N405" i="2"/>
  <c r="W404" i="2"/>
  <c r="X404" i="2" s="1"/>
  <c r="N404" i="2"/>
  <c r="X403" i="2"/>
  <c r="W403" i="2"/>
  <c r="N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R470" i="2" s="1"/>
  <c r="N399" i="2"/>
  <c r="W395" i="2"/>
  <c r="V395" i="2"/>
  <c r="V394" i="2"/>
  <c r="X393" i="2"/>
  <c r="X394" i="2" s="1"/>
  <c r="W393" i="2"/>
  <c r="W394" i="2" s="1"/>
  <c r="N393" i="2"/>
  <c r="V391" i="2"/>
  <c r="V390" i="2"/>
  <c r="X389" i="2"/>
  <c r="W389" i="2"/>
  <c r="N389" i="2"/>
  <c r="W388" i="2"/>
  <c r="X388" i="2" s="1"/>
  <c r="N388" i="2"/>
  <c r="X387" i="2"/>
  <c r="W387" i="2"/>
  <c r="N387" i="2"/>
  <c r="X386" i="2"/>
  <c r="W386" i="2"/>
  <c r="W385" i="2"/>
  <c r="X385" i="2" s="1"/>
  <c r="N385" i="2"/>
  <c r="W384" i="2"/>
  <c r="X384" i="2" s="1"/>
  <c r="N384" i="2"/>
  <c r="W383" i="2"/>
  <c r="X383" i="2" s="1"/>
  <c r="X390" i="2" s="1"/>
  <c r="N383" i="2"/>
  <c r="W381" i="2"/>
  <c r="V381" i="2"/>
  <c r="W380" i="2"/>
  <c r="V380" i="2"/>
  <c r="X379" i="2"/>
  <c r="W379" i="2"/>
  <c r="N379" i="2"/>
  <c r="X378" i="2"/>
  <c r="X380" i="2" s="1"/>
  <c r="W378" i="2"/>
  <c r="Q470" i="2" s="1"/>
  <c r="N378" i="2"/>
  <c r="V375" i="2"/>
  <c r="V374" i="2"/>
  <c r="X373" i="2"/>
  <c r="X374" i="2" s="1"/>
  <c r="W373" i="2"/>
  <c r="W375" i="2" s="1"/>
  <c r="V371" i="2"/>
  <c r="V370" i="2"/>
  <c r="W369" i="2"/>
  <c r="W371" i="2" s="1"/>
  <c r="N369" i="2"/>
  <c r="V367" i="2"/>
  <c r="V366" i="2"/>
  <c r="W365" i="2"/>
  <c r="X365" i="2" s="1"/>
  <c r="N365" i="2"/>
  <c r="X364" i="2"/>
  <c r="W364" i="2"/>
  <c r="N364" i="2"/>
  <c r="X363" i="2"/>
  <c r="W363" i="2"/>
  <c r="N363" i="2"/>
  <c r="X362" i="2"/>
  <c r="W362" i="2"/>
  <c r="W366" i="2" s="1"/>
  <c r="N362" i="2"/>
  <c r="V360" i="2"/>
  <c r="V359" i="2"/>
  <c r="X358" i="2"/>
  <c r="W358" i="2"/>
  <c r="W357" i="2"/>
  <c r="X357" i="2" s="1"/>
  <c r="N357" i="2"/>
  <c r="X356" i="2"/>
  <c r="W356" i="2"/>
  <c r="N356" i="2"/>
  <c r="X355" i="2"/>
  <c r="W355" i="2"/>
  <c r="N355" i="2"/>
  <c r="W354" i="2"/>
  <c r="X354" i="2" s="1"/>
  <c r="N354" i="2"/>
  <c r="W353" i="2"/>
  <c r="X353" i="2" s="1"/>
  <c r="N353" i="2"/>
  <c r="X352" i="2"/>
  <c r="W352" i="2"/>
  <c r="N352" i="2"/>
  <c r="X351" i="2"/>
  <c r="W351" i="2"/>
  <c r="N351" i="2"/>
  <c r="W350" i="2"/>
  <c r="X350" i="2" s="1"/>
  <c r="N350" i="2"/>
  <c r="W349" i="2"/>
  <c r="X349" i="2" s="1"/>
  <c r="N349" i="2"/>
  <c r="X348" i="2"/>
  <c r="W348" i="2"/>
  <c r="N348" i="2"/>
  <c r="X347" i="2"/>
  <c r="W347" i="2"/>
  <c r="N347" i="2"/>
  <c r="W346" i="2"/>
  <c r="W360" i="2" s="1"/>
  <c r="N346" i="2"/>
  <c r="V344" i="2"/>
  <c r="V343" i="2"/>
  <c r="W342" i="2"/>
  <c r="W343" i="2" s="1"/>
  <c r="N342" i="2"/>
  <c r="X341" i="2"/>
  <c r="W341" i="2"/>
  <c r="P470" i="2" s="1"/>
  <c r="N341" i="2"/>
  <c r="W337" i="2"/>
  <c r="V337" i="2"/>
  <c r="W336" i="2"/>
  <c r="V336" i="2"/>
  <c r="W335" i="2"/>
  <c r="X335" i="2" s="1"/>
  <c r="X336" i="2" s="1"/>
  <c r="N335" i="2"/>
  <c r="V333" i="2"/>
  <c r="V332" i="2"/>
  <c r="W331" i="2"/>
  <c r="X331" i="2" s="1"/>
  <c r="N331" i="2"/>
  <c r="X330" i="2"/>
  <c r="W330" i="2"/>
  <c r="N330" i="2"/>
  <c r="X329" i="2"/>
  <c r="W329" i="2"/>
  <c r="N329" i="2"/>
  <c r="W328" i="2"/>
  <c r="W333" i="2" s="1"/>
  <c r="N328" i="2"/>
  <c r="V326" i="2"/>
  <c r="V325" i="2"/>
  <c r="W324" i="2"/>
  <c r="W325" i="2" s="1"/>
  <c r="N324" i="2"/>
  <c r="X323" i="2"/>
  <c r="W323" i="2"/>
  <c r="W326" i="2" s="1"/>
  <c r="N323" i="2"/>
  <c r="V321" i="2"/>
  <c r="V320" i="2"/>
  <c r="W319" i="2"/>
  <c r="X319" i="2" s="1"/>
  <c r="N319" i="2"/>
  <c r="W318" i="2"/>
  <c r="X318" i="2" s="1"/>
  <c r="N318" i="2"/>
  <c r="X317" i="2"/>
  <c r="W317" i="2"/>
  <c r="N317" i="2"/>
  <c r="W316" i="2"/>
  <c r="O470" i="2" s="1"/>
  <c r="N316" i="2"/>
  <c r="V313" i="2"/>
  <c r="V312" i="2"/>
  <c r="W311" i="2"/>
  <c r="W313" i="2" s="1"/>
  <c r="N311" i="2"/>
  <c r="V309" i="2"/>
  <c r="V308" i="2"/>
  <c r="W307" i="2"/>
  <c r="W308" i="2" s="1"/>
  <c r="N307" i="2"/>
  <c r="V305" i="2"/>
  <c r="V304" i="2"/>
  <c r="W303" i="2"/>
  <c r="W305" i="2" s="1"/>
  <c r="N303" i="2"/>
  <c r="W302" i="2"/>
  <c r="X302" i="2" s="1"/>
  <c r="N302" i="2"/>
  <c r="V300" i="2"/>
  <c r="V299" i="2"/>
  <c r="W298" i="2"/>
  <c r="X298" i="2" s="1"/>
  <c r="N298" i="2"/>
  <c r="X297" i="2"/>
  <c r="W297" i="2"/>
  <c r="N297" i="2"/>
  <c r="X296" i="2"/>
  <c r="W296" i="2"/>
  <c r="X295" i="2"/>
  <c r="W295" i="2"/>
  <c r="N295" i="2"/>
  <c r="X294" i="2"/>
  <c r="W294" i="2"/>
  <c r="N294" i="2"/>
  <c r="X293" i="2"/>
  <c r="W293" i="2"/>
  <c r="N293" i="2"/>
  <c r="W292" i="2"/>
  <c r="X292" i="2" s="1"/>
  <c r="N292" i="2"/>
  <c r="X291" i="2"/>
  <c r="X299" i="2" s="1"/>
  <c r="W291" i="2"/>
  <c r="W300" i="2" s="1"/>
  <c r="N291" i="2"/>
  <c r="W287" i="2"/>
  <c r="V287" i="2"/>
  <c r="W286" i="2"/>
  <c r="V286" i="2"/>
  <c r="W285" i="2"/>
  <c r="X285" i="2" s="1"/>
  <c r="X286" i="2" s="1"/>
  <c r="N285" i="2"/>
  <c r="V283" i="2"/>
  <c r="W282" i="2"/>
  <c r="V282" i="2"/>
  <c r="W281" i="2"/>
  <c r="W283" i="2" s="1"/>
  <c r="N281" i="2"/>
  <c r="V279" i="2"/>
  <c r="V278" i="2"/>
  <c r="X277" i="2"/>
  <c r="W277" i="2"/>
  <c r="X276" i="2"/>
  <c r="W276" i="2"/>
  <c r="N276" i="2"/>
  <c r="W275" i="2"/>
  <c r="W279" i="2" s="1"/>
  <c r="N275" i="2"/>
  <c r="V273" i="2"/>
  <c r="V272" i="2"/>
  <c r="W271" i="2"/>
  <c r="W273" i="2" s="1"/>
  <c r="N271" i="2"/>
  <c r="V268" i="2"/>
  <c r="V267" i="2"/>
  <c r="W266" i="2"/>
  <c r="W267" i="2" s="1"/>
  <c r="N266" i="2"/>
  <c r="X265" i="2"/>
  <c r="W265" i="2"/>
  <c r="W268" i="2" s="1"/>
  <c r="N265" i="2"/>
  <c r="V263" i="2"/>
  <c r="W262" i="2"/>
  <c r="V262" i="2"/>
  <c r="W261" i="2"/>
  <c r="X261" i="2" s="1"/>
  <c r="N261" i="2"/>
  <c r="W260" i="2"/>
  <c r="X260" i="2" s="1"/>
  <c r="N260" i="2"/>
  <c r="X259" i="2"/>
  <c r="W259" i="2"/>
  <c r="N259" i="2"/>
  <c r="W258" i="2"/>
  <c r="X258" i="2" s="1"/>
  <c r="X257" i="2"/>
  <c r="W257" i="2"/>
  <c r="N257" i="2"/>
  <c r="X256" i="2"/>
  <c r="W256" i="2"/>
  <c r="N256" i="2"/>
  <c r="W255" i="2"/>
  <c r="X255" i="2" s="1"/>
  <c r="X262" i="2" s="1"/>
  <c r="N255" i="2"/>
  <c r="V252" i="2"/>
  <c r="V251" i="2"/>
  <c r="W250" i="2"/>
  <c r="W251" i="2" s="1"/>
  <c r="N250" i="2"/>
  <c r="X249" i="2"/>
  <c r="W249" i="2"/>
  <c r="N249" i="2"/>
  <c r="X248" i="2"/>
  <c r="W248" i="2"/>
  <c r="W252" i="2" s="1"/>
  <c r="N248" i="2"/>
  <c r="W246" i="2"/>
  <c r="V246" i="2"/>
  <c r="V245" i="2"/>
  <c r="W244" i="2"/>
  <c r="X244" i="2" s="1"/>
  <c r="N244" i="2"/>
  <c r="X243" i="2"/>
  <c r="W243" i="2"/>
  <c r="W242" i="2"/>
  <c r="W245" i="2" s="1"/>
  <c r="W240" i="2"/>
  <c r="V240" i="2"/>
  <c r="V239" i="2"/>
  <c r="W238" i="2"/>
  <c r="X238" i="2" s="1"/>
  <c r="N238" i="2"/>
  <c r="X237" i="2"/>
  <c r="W237" i="2"/>
  <c r="N237" i="2"/>
  <c r="W236" i="2"/>
  <c r="W239" i="2" s="1"/>
  <c r="N236" i="2"/>
  <c r="V234" i="2"/>
  <c r="V233" i="2"/>
  <c r="W232" i="2"/>
  <c r="X232" i="2" s="1"/>
  <c r="N232" i="2"/>
  <c r="W231" i="2"/>
  <c r="X231" i="2" s="1"/>
  <c r="N231" i="2"/>
  <c r="X230" i="2"/>
  <c r="W230" i="2"/>
  <c r="N230" i="2"/>
  <c r="X229" i="2"/>
  <c r="W229" i="2"/>
  <c r="N229" i="2"/>
  <c r="W228" i="2"/>
  <c r="X228" i="2" s="1"/>
  <c r="N228" i="2"/>
  <c r="W227" i="2"/>
  <c r="W233" i="2" s="1"/>
  <c r="N227" i="2"/>
  <c r="X226" i="2"/>
  <c r="W226" i="2"/>
  <c r="W234" i="2" s="1"/>
  <c r="N226" i="2"/>
  <c r="V224" i="2"/>
  <c r="V223" i="2"/>
  <c r="X222" i="2"/>
  <c r="W222" i="2"/>
  <c r="N222" i="2"/>
  <c r="X221" i="2"/>
  <c r="W221" i="2"/>
  <c r="N221" i="2"/>
  <c r="W220" i="2"/>
  <c r="W224" i="2" s="1"/>
  <c r="N220" i="2"/>
  <c r="X219" i="2"/>
  <c r="W219" i="2"/>
  <c r="W223" i="2" s="1"/>
  <c r="N219" i="2"/>
  <c r="W217" i="2"/>
  <c r="V217" i="2"/>
  <c r="W216" i="2"/>
  <c r="V216" i="2"/>
  <c r="W215" i="2"/>
  <c r="X215" i="2" s="1"/>
  <c r="X216" i="2" s="1"/>
  <c r="N215" i="2"/>
  <c r="V213" i="2"/>
  <c r="V212" i="2"/>
  <c r="W211" i="2"/>
  <c r="X211" i="2" s="1"/>
  <c r="N211" i="2"/>
  <c r="X210" i="2"/>
  <c r="W210" i="2"/>
  <c r="N210" i="2"/>
  <c r="X209" i="2"/>
  <c r="W209" i="2"/>
  <c r="N209" i="2"/>
  <c r="W208" i="2"/>
  <c r="X208" i="2" s="1"/>
  <c r="N208" i="2"/>
  <c r="W207" i="2"/>
  <c r="X207" i="2" s="1"/>
  <c r="N207" i="2"/>
  <c r="X206" i="2"/>
  <c r="W206" i="2"/>
  <c r="N206" i="2"/>
  <c r="X205" i="2"/>
  <c r="W205" i="2"/>
  <c r="N205" i="2"/>
  <c r="W204" i="2"/>
  <c r="X204" i="2" s="1"/>
  <c r="N204" i="2"/>
  <c r="W203" i="2"/>
  <c r="X203" i="2" s="1"/>
  <c r="N203" i="2"/>
  <c r="X202" i="2"/>
  <c r="W202" i="2"/>
  <c r="N202" i="2"/>
  <c r="X201" i="2"/>
  <c r="W201" i="2"/>
  <c r="N201" i="2"/>
  <c r="W200" i="2"/>
  <c r="X200" i="2" s="1"/>
  <c r="N200" i="2"/>
  <c r="W199" i="2"/>
  <c r="X199" i="2" s="1"/>
  <c r="N199" i="2"/>
  <c r="X198" i="2"/>
  <c r="W198" i="2"/>
  <c r="N198" i="2"/>
  <c r="X197" i="2"/>
  <c r="W197" i="2"/>
  <c r="W213" i="2" s="1"/>
  <c r="N197" i="2"/>
  <c r="V194" i="2"/>
  <c r="V193" i="2"/>
  <c r="X192" i="2"/>
  <c r="W192" i="2"/>
  <c r="N192" i="2"/>
  <c r="W191" i="2"/>
  <c r="X191" i="2" s="1"/>
  <c r="X193" i="2" s="1"/>
  <c r="N191" i="2"/>
  <c r="V189" i="2"/>
  <c r="V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N181" i="2"/>
  <c r="X180" i="2"/>
  <c r="W180" i="2"/>
  <c r="N180" i="2"/>
  <c r="W179" i="2"/>
  <c r="X179" i="2" s="1"/>
  <c r="X178" i="2"/>
  <c r="W178" i="2"/>
  <c r="W177" i="2"/>
  <c r="X177" i="2" s="1"/>
  <c r="N177" i="2"/>
  <c r="X176" i="2"/>
  <c r="W176" i="2"/>
  <c r="N176" i="2"/>
  <c r="X175" i="2"/>
  <c r="W175" i="2"/>
  <c r="W174" i="2"/>
  <c r="W189" i="2" s="1"/>
  <c r="N174" i="2"/>
  <c r="W173" i="2"/>
  <c r="X173" i="2" s="1"/>
  <c r="X172" i="2"/>
  <c r="W172" i="2"/>
  <c r="N172" i="2"/>
  <c r="V170" i="2"/>
  <c r="V169" i="2"/>
  <c r="X168" i="2"/>
  <c r="W168" i="2"/>
  <c r="N168" i="2"/>
  <c r="W167" i="2"/>
  <c r="X167" i="2" s="1"/>
  <c r="N167" i="2"/>
  <c r="X166" i="2"/>
  <c r="W166" i="2"/>
  <c r="W170" i="2" s="1"/>
  <c r="N166" i="2"/>
  <c r="X165" i="2"/>
  <c r="W165" i="2"/>
  <c r="W169" i="2" s="1"/>
  <c r="N165" i="2"/>
  <c r="W163" i="2"/>
  <c r="V163" i="2"/>
  <c r="V162" i="2"/>
  <c r="W161" i="2"/>
  <c r="X161" i="2" s="1"/>
  <c r="N161" i="2"/>
  <c r="X160" i="2"/>
  <c r="W160" i="2"/>
  <c r="W162" i="2" s="1"/>
  <c r="V158" i="2"/>
  <c r="V157" i="2"/>
  <c r="W156" i="2"/>
  <c r="W157" i="2" s="1"/>
  <c r="N156" i="2"/>
  <c r="X155" i="2"/>
  <c r="W155" i="2"/>
  <c r="I470" i="2" s="1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W151" i="2" s="1"/>
  <c r="N143" i="2"/>
  <c r="V140" i="2"/>
  <c r="V139" i="2"/>
  <c r="W138" i="2"/>
  <c r="X138" i="2" s="1"/>
  <c r="N138" i="2"/>
  <c r="W137" i="2"/>
  <c r="W139" i="2" s="1"/>
  <c r="N137" i="2"/>
  <c r="X136" i="2"/>
  <c r="W136" i="2"/>
  <c r="G470" i="2" s="1"/>
  <c r="N136" i="2"/>
  <c r="V132" i="2"/>
  <c r="V131" i="2"/>
  <c r="X130" i="2"/>
  <c r="W130" i="2"/>
  <c r="N130" i="2"/>
  <c r="X129" i="2"/>
  <c r="W129" i="2"/>
  <c r="N129" i="2"/>
  <c r="W128" i="2"/>
  <c r="F470" i="2" s="1"/>
  <c r="N128" i="2"/>
  <c r="V125" i="2"/>
  <c r="V124" i="2"/>
  <c r="W123" i="2"/>
  <c r="W125" i="2" s="1"/>
  <c r="X122" i="2"/>
  <c r="W122" i="2"/>
  <c r="N122" i="2"/>
  <c r="X121" i="2"/>
  <c r="W121" i="2"/>
  <c r="X120" i="2"/>
  <c r="W120" i="2"/>
  <c r="N120" i="2"/>
  <c r="X119" i="2"/>
  <c r="W119" i="2"/>
  <c r="N119" i="2"/>
  <c r="W117" i="2"/>
  <c r="V117" i="2"/>
  <c r="V116" i="2"/>
  <c r="W115" i="2"/>
  <c r="X115" i="2" s="1"/>
  <c r="W114" i="2"/>
  <c r="X114" i="2" s="1"/>
  <c r="N114" i="2"/>
  <c r="W113" i="2"/>
  <c r="X113" i="2" s="1"/>
  <c r="X112" i="2"/>
  <c r="W112" i="2"/>
  <c r="W111" i="2"/>
  <c r="X111" i="2" s="1"/>
  <c r="X110" i="2"/>
  <c r="W110" i="2"/>
  <c r="X109" i="2"/>
  <c r="W109" i="2"/>
  <c r="N109" i="2"/>
  <c r="X108" i="2"/>
  <c r="W108" i="2"/>
  <c r="N108" i="2"/>
  <c r="X107" i="2"/>
  <c r="W107" i="2"/>
  <c r="W106" i="2"/>
  <c r="X106" i="2" s="1"/>
  <c r="X116" i="2" s="1"/>
  <c r="V104" i="2"/>
  <c r="V103" i="2"/>
  <c r="X102" i="2"/>
  <c r="W102" i="2"/>
  <c r="W101" i="2"/>
  <c r="W104" i="2" s="1"/>
  <c r="X100" i="2"/>
  <c r="W100" i="2"/>
  <c r="N100" i="2"/>
  <c r="X99" i="2"/>
  <c r="W99" i="2"/>
  <c r="N99" i="2"/>
  <c r="W98" i="2"/>
  <c r="X98" i="2" s="1"/>
  <c r="N98" i="2"/>
  <c r="W97" i="2"/>
  <c r="X97" i="2" s="1"/>
  <c r="N97" i="2"/>
  <c r="X96" i="2"/>
  <c r="W96" i="2"/>
  <c r="N96" i="2"/>
  <c r="X95" i="2"/>
  <c r="W95" i="2"/>
  <c r="N95" i="2"/>
  <c r="W94" i="2"/>
  <c r="X94" i="2" s="1"/>
  <c r="N94" i="2"/>
  <c r="W93" i="2"/>
  <c r="W103" i="2" s="1"/>
  <c r="N93" i="2"/>
  <c r="V91" i="2"/>
  <c r="W90" i="2"/>
  <c r="V90" i="2"/>
  <c r="X89" i="2"/>
  <c r="W89" i="2"/>
  <c r="N89" i="2"/>
  <c r="X88" i="2"/>
  <c r="W88" i="2"/>
  <c r="N88" i="2"/>
  <c r="X87" i="2"/>
  <c r="W87" i="2"/>
  <c r="W91" i="2" s="1"/>
  <c r="W86" i="2"/>
  <c r="X86" i="2" s="1"/>
  <c r="X85" i="2"/>
  <c r="W85" i="2"/>
  <c r="X84" i="2"/>
  <c r="W84" i="2"/>
  <c r="N84" i="2"/>
  <c r="X83" i="2"/>
  <c r="W83" i="2"/>
  <c r="V81" i="2"/>
  <c r="V80" i="2"/>
  <c r="X79" i="2"/>
  <c r="W79" i="2"/>
  <c r="N79" i="2"/>
  <c r="W78" i="2"/>
  <c r="X78" i="2" s="1"/>
  <c r="N78" i="2"/>
  <c r="W77" i="2"/>
  <c r="X77" i="2" s="1"/>
  <c r="N77" i="2"/>
  <c r="X76" i="2"/>
  <c r="W76" i="2"/>
  <c r="N76" i="2"/>
  <c r="X75" i="2"/>
  <c r="W75" i="2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N69" i="2"/>
  <c r="X68" i="2"/>
  <c r="W68" i="2"/>
  <c r="N68" i="2"/>
  <c r="W67" i="2"/>
  <c r="X67" i="2" s="1"/>
  <c r="N67" i="2"/>
  <c r="X66" i="2"/>
  <c r="W66" i="2"/>
  <c r="N66" i="2"/>
  <c r="X65" i="2"/>
  <c r="W65" i="2"/>
  <c r="N65" i="2"/>
  <c r="X64" i="2"/>
  <c r="W64" i="2"/>
  <c r="W81" i="2" s="1"/>
  <c r="W63" i="2"/>
  <c r="E470" i="2" s="1"/>
  <c r="V60" i="2"/>
  <c r="V59" i="2"/>
  <c r="X58" i="2"/>
  <c r="W58" i="2"/>
  <c r="W57" i="2"/>
  <c r="W60" i="2" s="1"/>
  <c r="N57" i="2"/>
  <c r="W56" i="2"/>
  <c r="X56" i="2" s="1"/>
  <c r="X55" i="2"/>
  <c r="W55" i="2"/>
  <c r="D470" i="2" s="1"/>
  <c r="N55" i="2"/>
  <c r="V52" i="2"/>
  <c r="V51" i="2"/>
  <c r="X50" i="2"/>
  <c r="W50" i="2"/>
  <c r="N50" i="2"/>
  <c r="W49" i="2"/>
  <c r="X49" i="2" s="1"/>
  <c r="X51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W33" i="2" s="1"/>
  <c r="N27" i="2"/>
  <c r="W26" i="2"/>
  <c r="X26" i="2" s="1"/>
  <c r="N26" i="2"/>
  <c r="W24" i="2"/>
  <c r="V24" i="2"/>
  <c r="W23" i="2"/>
  <c r="V23" i="2"/>
  <c r="V464" i="2" s="1"/>
  <c r="W22" i="2"/>
  <c r="W461" i="2" s="1"/>
  <c r="N22" i="2"/>
  <c r="H10" i="2"/>
  <c r="A9" i="2"/>
  <c r="F10" i="2" s="1"/>
  <c r="D7" i="2"/>
  <c r="O6" i="2"/>
  <c r="N2" i="2"/>
  <c r="V460" i="2" l="1"/>
  <c r="V463" i="2"/>
  <c r="F9" i="2"/>
  <c r="J9" i="2"/>
  <c r="X162" i="2"/>
  <c r="X422" i="2"/>
  <c r="X212" i="2"/>
  <c r="X444" i="2"/>
  <c r="X408" i="2"/>
  <c r="X223" i="2"/>
  <c r="X32" i="2"/>
  <c r="X169" i="2"/>
  <c r="X449" i="2"/>
  <c r="X90" i="2"/>
  <c r="X188" i="2"/>
  <c r="X366" i="2"/>
  <c r="X27" i="2"/>
  <c r="X43" i="2"/>
  <c r="X44" i="2" s="1"/>
  <c r="X57" i="2"/>
  <c r="X59" i="2" s="1"/>
  <c r="X101" i="2"/>
  <c r="X123" i="2"/>
  <c r="X124" i="2" s="1"/>
  <c r="X143" i="2"/>
  <c r="X151" i="2" s="1"/>
  <c r="X174" i="2"/>
  <c r="X236" i="2"/>
  <c r="X239" i="2" s="1"/>
  <c r="X275" i="2"/>
  <c r="X278" i="2" s="1"/>
  <c r="X303" i="2"/>
  <c r="X304" i="2" s="1"/>
  <c r="X316" i="2"/>
  <c r="X320" i="2" s="1"/>
  <c r="W422" i="2"/>
  <c r="W462" i="2"/>
  <c r="W463" i="2" s="1"/>
  <c r="H470" i="2"/>
  <c r="W320" i="2"/>
  <c r="X22" i="2"/>
  <c r="X23" i="2" s="1"/>
  <c r="W37" i="2"/>
  <c r="W460" i="2" s="1"/>
  <c r="W51" i="2"/>
  <c r="X93" i="2"/>
  <c r="X137" i="2"/>
  <c r="X139" i="2" s="1"/>
  <c r="W158" i="2"/>
  <c r="W193" i="2"/>
  <c r="X227" i="2"/>
  <c r="X233" i="2" s="1"/>
  <c r="X242" i="2"/>
  <c r="X245" i="2" s="1"/>
  <c r="X281" i="2"/>
  <c r="X282" i="2" s="1"/>
  <c r="W309" i="2"/>
  <c r="W344" i="2"/>
  <c r="W367" i="2"/>
  <c r="W374" i="2"/>
  <c r="W390" i="2"/>
  <c r="X437" i="2"/>
  <c r="X439" i="2" s="1"/>
  <c r="X457" i="2"/>
  <c r="X458" i="2" s="1"/>
  <c r="W124" i="2"/>
  <c r="W152" i="2"/>
  <c r="W188" i="2"/>
  <c r="W263" i="2"/>
  <c r="W304" i="2"/>
  <c r="W321" i="2"/>
  <c r="W428" i="2"/>
  <c r="W444" i="2"/>
  <c r="W450" i="2"/>
  <c r="J470" i="2"/>
  <c r="W44" i="2"/>
  <c r="W212" i="2"/>
  <c r="W299" i="2"/>
  <c r="W332" i="2"/>
  <c r="W423" i="2"/>
  <c r="W458" i="2"/>
  <c r="L470" i="2"/>
  <c r="W32" i="2"/>
  <c r="X39" i="2"/>
  <c r="X40" i="2" s="1"/>
  <c r="W52" i="2"/>
  <c r="W59" i="2"/>
  <c r="W131" i="2"/>
  <c r="W194" i="2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M470" i="2"/>
  <c r="W359" i="2"/>
  <c r="W408" i="2"/>
  <c r="W445" i="2"/>
  <c r="X453" i="2"/>
  <c r="X454" i="2" s="1"/>
  <c r="N470" i="2"/>
  <c r="H9" i="2"/>
  <c r="W40" i="2"/>
  <c r="W272" i="2"/>
  <c r="W312" i="2"/>
  <c r="W370" i="2"/>
  <c r="B470" i="2"/>
  <c r="W454" i="2"/>
  <c r="C470" i="2"/>
  <c r="W278" i="2"/>
  <c r="X156" i="2"/>
  <c r="X157" i="2" s="1"/>
  <c r="X220" i="2"/>
  <c r="X250" i="2"/>
  <c r="X251" i="2" s="1"/>
  <c r="X266" i="2"/>
  <c r="X267" i="2" s="1"/>
  <c r="X307" i="2"/>
  <c r="X308" i="2" s="1"/>
  <c r="X324" i="2"/>
  <c r="X325" i="2" s="1"/>
  <c r="X342" i="2"/>
  <c r="X343" i="2" s="1"/>
  <c r="W409" i="2"/>
  <c r="W434" i="2"/>
  <c r="W132" i="2"/>
  <c r="A10" i="2"/>
  <c r="X35" i="2"/>
  <c r="X36" i="2" s="1"/>
  <c r="W116" i="2"/>
  <c r="X128" i="2"/>
  <c r="X131" i="2" s="1"/>
  <c r="X63" i="2"/>
  <c r="X80" i="2" s="1"/>
  <c r="W80" i="2"/>
  <c r="W140" i="2"/>
  <c r="W455" i="2"/>
  <c r="W464" i="2" l="1"/>
  <c r="X465" i="2"/>
  <c r="X103" i="2"/>
</calcChain>
</file>

<file path=xl/sharedStrings.xml><?xml version="1.0" encoding="utf-8"?>
<sst xmlns="http://schemas.openxmlformats.org/spreadsheetml/2006/main" count="2939" uniqueCount="655">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</sst>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40" sqref="V4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66</v>
      </c>
      <c r="H1" s="312" t="s">
        <v>49</v>
      </c>
      <c r="I1" s="312"/>
      <c r="J1" s="312"/>
      <c r="K1" s="312"/>
      <c r="L1" s="312"/>
      <c r="M1" s="312"/>
      <c r="N1" s="312"/>
      <c r="O1" s="312"/>
      <c r="P1" s="313" t="s">
        <v>67</v>
      </c>
      <c r="Q1" s="314"/>
      <c r="R1" s="3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5"/>
      <c r="O3" s="315"/>
      <c r="P3" s="315"/>
      <c r="Q3" s="315"/>
      <c r="R3" s="315"/>
      <c r="S3" s="315"/>
      <c r="T3" s="315"/>
      <c r="U3" s="3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L5" s="317"/>
      <c r="N5" s="27" t="s">
        <v>4</v>
      </c>
      <c r="O5" s="319">
        <v>45240</v>
      </c>
      <c r="P5" s="319"/>
      <c r="R5" s="320" t="s">
        <v>3</v>
      </c>
      <c r="S5" s="321"/>
      <c r="T5" s="322" t="s">
        <v>635</v>
      </c>
      <c r="U5" s="323"/>
      <c r="Z5" s="60"/>
      <c r="AA5" s="60"/>
      <c r="AB5" s="60"/>
    </row>
    <row r="6" spans="1:29" s="17" customFormat="1" ht="24" customHeight="1" x14ac:dyDescent="0.2">
      <c r="A6" s="316" t="s">
        <v>1</v>
      </c>
      <c r="B6" s="316"/>
      <c r="C6" s="316"/>
      <c r="D6" s="324" t="s">
        <v>636</v>
      </c>
      <c r="E6" s="324"/>
      <c r="F6" s="324"/>
      <c r="G6" s="324"/>
      <c r="H6" s="324"/>
      <c r="I6" s="324"/>
      <c r="J6" s="324"/>
      <c r="K6" s="324"/>
      <c r="L6" s="324"/>
      <c r="N6" s="27" t="s">
        <v>30</v>
      </c>
      <c r="O6" s="325" t="str">
        <f>IF(O5=0," ",CHOOSE(WEEKDAY(O5,2),"Понедельник","Вторник","Среда","Четверг","Пятница","Суббота","Воскресенье"))</f>
        <v>Пятница</v>
      </c>
      <c r="P6" s="325"/>
      <c r="R6" s="326" t="s">
        <v>5</v>
      </c>
      <c r="S6" s="327"/>
      <c r="T6" s="328" t="s">
        <v>69</v>
      </c>
      <c r="U6" s="32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36"/>
      <c r="N7" s="29"/>
      <c r="O7" s="49"/>
      <c r="P7" s="49"/>
      <c r="R7" s="326"/>
      <c r="S7" s="327"/>
      <c r="T7" s="330"/>
      <c r="U7" s="331"/>
      <c r="Z7" s="60"/>
      <c r="AA7" s="60"/>
      <c r="AB7" s="60"/>
    </row>
    <row r="8" spans="1:29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L8" s="338"/>
      <c r="N8" s="27" t="s">
        <v>11</v>
      </c>
      <c r="O8" s="339">
        <v>0.33333333333333331</v>
      </c>
      <c r="P8" s="339"/>
      <c r="R8" s="326"/>
      <c r="S8" s="327"/>
      <c r="T8" s="330"/>
      <c r="U8" s="331"/>
      <c r="Z8" s="60"/>
      <c r="AA8" s="60"/>
      <c r="AB8" s="60"/>
    </row>
    <row r="9" spans="1:29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31" t="s">
        <v>15</v>
      </c>
      <c r="O9" s="319"/>
      <c r="P9" s="319"/>
      <c r="R9" s="326"/>
      <c r="S9" s="327"/>
      <c r="T9" s="332"/>
      <c r="U9" s="33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L10" s="344"/>
      <c r="N10" s="31" t="s">
        <v>35</v>
      </c>
      <c r="O10" s="339"/>
      <c r="P10" s="339"/>
      <c r="S10" s="29" t="s">
        <v>12</v>
      </c>
      <c r="T10" s="345" t="s">
        <v>70</v>
      </c>
      <c r="U10" s="34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9"/>
      <c r="P11" s="339"/>
      <c r="S11" s="29" t="s">
        <v>31</v>
      </c>
      <c r="T11" s="347" t="s">
        <v>57</v>
      </c>
      <c r="U11" s="34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8" t="s">
        <v>71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N12" s="27" t="s">
        <v>33</v>
      </c>
      <c r="O12" s="349"/>
      <c r="P12" s="349"/>
      <c r="Q12" s="28"/>
      <c r="R12"/>
      <c r="S12" s="29" t="s">
        <v>48</v>
      </c>
      <c r="T12" s="350"/>
      <c r="U12" s="350"/>
      <c r="V12"/>
      <c r="Z12" s="60"/>
      <c r="AA12" s="60"/>
      <c r="AB12" s="60"/>
    </row>
    <row r="13" spans="1:29" s="17" customFormat="1" ht="23.25" customHeight="1" x14ac:dyDescent="0.2">
      <c r="A13" s="348" t="s">
        <v>72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1"/>
      <c r="N13" s="31" t="s">
        <v>34</v>
      </c>
      <c r="O13" s="347"/>
      <c r="P13" s="34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8" t="s">
        <v>73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1" t="s">
        <v>74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/>
      <c r="N15" s="352" t="s">
        <v>63</v>
      </c>
      <c r="O15" s="352"/>
      <c r="P15" s="352"/>
      <c r="Q15" s="352"/>
      <c r="R15" s="35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3"/>
      <c r="O16" s="353"/>
      <c r="P16" s="353"/>
      <c r="Q16" s="353"/>
      <c r="R16" s="35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65</v>
      </c>
      <c r="L17" s="357" t="s">
        <v>2</v>
      </c>
      <c r="M17" s="355" t="s">
        <v>28</v>
      </c>
      <c r="N17" s="355" t="s">
        <v>17</v>
      </c>
      <c r="O17" s="355"/>
      <c r="P17" s="355"/>
      <c r="Q17" s="355"/>
      <c r="R17" s="355"/>
      <c r="S17" s="354" t="s">
        <v>58</v>
      </c>
      <c r="T17" s="355"/>
      <c r="U17" s="355" t="s">
        <v>6</v>
      </c>
      <c r="V17" s="355" t="s">
        <v>44</v>
      </c>
      <c r="W17" s="359" t="s">
        <v>56</v>
      </c>
      <c r="X17" s="355" t="s">
        <v>18</v>
      </c>
      <c r="Y17" s="361" t="s">
        <v>62</v>
      </c>
      <c r="Z17" s="361" t="s">
        <v>19</v>
      </c>
      <c r="AA17" s="362" t="s">
        <v>59</v>
      </c>
      <c r="AB17" s="363"/>
      <c r="AC17" s="364"/>
      <c r="AD17" s="368"/>
      <c r="BA17" s="369" t="s">
        <v>64</v>
      </c>
    </row>
    <row r="18" spans="1:53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8"/>
      <c r="M18" s="355"/>
      <c r="N18" s="355"/>
      <c r="O18" s="355"/>
      <c r="P18" s="355"/>
      <c r="Q18" s="355"/>
      <c r="R18" s="355"/>
      <c r="S18" s="36" t="s">
        <v>47</v>
      </c>
      <c r="T18" s="36" t="s">
        <v>46</v>
      </c>
      <c r="U18" s="355"/>
      <c r="V18" s="355"/>
      <c r="W18" s="360"/>
      <c r="X18" s="355"/>
      <c r="Y18" s="361"/>
      <c r="Z18" s="361"/>
      <c r="AA18" s="365"/>
      <c r="AB18" s="366"/>
      <c r="AC18" s="367"/>
      <c r="AD18" s="368"/>
      <c r="BA18" s="369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72" t="s">
        <v>76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5"/>
      <c r="P22" s="375"/>
      <c r="Q22" s="375"/>
      <c r="R22" s="37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1"/>
      <c r="N23" s="377" t="s">
        <v>43</v>
      </c>
      <c r="O23" s="378"/>
      <c r="P23" s="378"/>
      <c r="Q23" s="378"/>
      <c r="R23" s="378"/>
      <c r="S23" s="378"/>
      <c r="T23" s="37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1"/>
      <c r="N24" s="377" t="s">
        <v>43</v>
      </c>
      <c r="O24" s="378"/>
      <c r="P24" s="378"/>
      <c r="Q24" s="378"/>
      <c r="R24" s="378"/>
      <c r="S24" s="378"/>
      <c r="T24" s="37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2" t="s">
        <v>81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5"/>
      <c r="P26" s="375"/>
      <c r="Q26" s="375"/>
      <c r="R26" s="37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5"/>
      <c r="P27" s="375"/>
      <c r="Q27" s="375"/>
      <c r="R27" s="37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5"/>
      <c r="P28" s="375"/>
      <c r="Q28" s="375"/>
      <c r="R28" s="37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5"/>
      <c r="P29" s="375"/>
      <c r="Q29" s="375"/>
      <c r="R29" s="37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5"/>
      <c r="P30" s="375"/>
      <c r="Q30" s="375"/>
      <c r="R30" s="37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5"/>
      <c r="P31" s="375"/>
      <c r="Q31" s="375"/>
      <c r="R31" s="37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1"/>
      <c r="N32" s="377" t="s">
        <v>43</v>
      </c>
      <c r="O32" s="378"/>
      <c r="P32" s="378"/>
      <c r="Q32" s="378"/>
      <c r="R32" s="378"/>
      <c r="S32" s="378"/>
      <c r="T32" s="37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1"/>
      <c r="N33" s="377" t="s">
        <v>43</v>
      </c>
      <c r="O33" s="378"/>
      <c r="P33" s="378"/>
      <c r="Q33" s="378"/>
      <c r="R33" s="378"/>
      <c r="S33" s="378"/>
      <c r="T33" s="37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2" t="s">
        <v>94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5"/>
      <c r="P35" s="375"/>
      <c r="Q35" s="375"/>
      <c r="R35" s="37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0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1"/>
      <c r="N36" s="377" t="s">
        <v>43</v>
      </c>
      <c r="O36" s="378"/>
      <c r="P36" s="378"/>
      <c r="Q36" s="378"/>
      <c r="R36" s="378"/>
      <c r="S36" s="378"/>
      <c r="T36" s="37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1"/>
      <c r="N37" s="377" t="s">
        <v>43</v>
      </c>
      <c r="O37" s="378"/>
      <c r="P37" s="378"/>
      <c r="Q37" s="378"/>
      <c r="R37" s="378"/>
      <c r="S37" s="378"/>
      <c r="T37" s="37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2" t="s">
        <v>99</v>
      </c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72"/>
      <c r="V38" s="372"/>
      <c r="W38" s="372"/>
      <c r="X38" s="372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3">
        <v>4607091388282</v>
      </c>
      <c r="E39" s="37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5"/>
      <c r="P39" s="375"/>
      <c r="Q39" s="375"/>
      <c r="R39" s="376"/>
      <c r="S39" s="40" t="s">
        <v>48</v>
      </c>
      <c r="T39" s="40" t="s">
        <v>48</v>
      </c>
      <c r="U39" s="41" t="s">
        <v>0</v>
      </c>
      <c r="V39" s="59">
        <v>30</v>
      </c>
      <c r="W39" s="56">
        <f>IFERROR(IF(V39="",0,CEILING((V39/$H39),1)*$H39),"")</f>
        <v>30.6</v>
      </c>
      <c r="X39" s="42">
        <f>IFERROR(IF(W39=0,"",ROUNDUP(W39/H39,0)*0.00753),"")</f>
        <v>0.12801000000000001</v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1"/>
      <c r="N40" s="377" t="s">
        <v>43</v>
      </c>
      <c r="O40" s="378"/>
      <c r="P40" s="378"/>
      <c r="Q40" s="378"/>
      <c r="R40" s="378"/>
      <c r="S40" s="378"/>
      <c r="T40" s="379"/>
      <c r="U40" s="43" t="s">
        <v>42</v>
      </c>
      <c r="V40" s="44">
        <f>IFERROR(V39/H39,"0")</f>
        <v>16.666666666666668</v>
      </c>
      <c r="W40" s="44">
        <f>IFERROR(W39/H39,"0")</f>
        <v>17</v>
      </c>
      <c r="X40" s="44">
        <f>IFERROR(IF(X39="",0,X39),"0")</f>
        <v>0.12801000000000001</v>
      </c>
      <c r="Y40" s="68"/>
      <c r="Z40" s="68"/>
    </row>
    <row r="41" spans="1:53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1"/>
      <c r="N41" s="377" t="s">
        <v>43</v>
      </c>
      <c r="O41" s="378"/>
      <c r="P41" s="378"/>
      <c r="Q41" s="378"/>
      <c r="R41" s="378"/>
      <c r="S41" s="378"/>
      <c r="T41" s="379"/>
      <c r="U41" s="43" t="s">
        <v>0</v>
      </c>
      <c r="V41" s="44">
        <f>IFERROR(SUM(V39:V39),"0")</f>
        <v>30</v>
      </c>
      <c r="W41" s="44">
        <f>IFERROR(SUM(W39:W39),"0")</f>
        <v>30.6</v>
      </c>
      <c r="X41" s="43"/>
      <c r="Y41" s="68"/>
      <c r="Z41" s="68"/>
    </row>
    <row r="42" spans="1:53" ht="14.25" customHeight="1" x14ac:dyDescent="0.25">
      <c r="A42" s="372" t="s">
        <v>103</v>
      </c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2"/>
      <c r="P42" s="372"/>
      <c r="Q42" s="372"/>
      <c r="R42" s="372"/>
      <c r="S42" s="372"/>
      <c r="T42" s="372"/>
      <c r="U42" s="372"/>
      <c r="V42" s="372"/>
      <c r="W42" s="372"/>
      <c r="X42" s="372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3">
        <v>4607091389111</v>
      </c>
      <c r="E43" s="37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5"/>
      <c r="P43" s="375"/>
      <c r="Q43" s="375"/>
      <c r="R43" s="37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0"/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1"/>
      <c r="N44" s="377" t="s">
        <v>43</v>
      </c>
      <c r="O44" s="378"/>
      <c r="P44" s="378"/>
      <c r="Q44" s="378"/>
      <c r="R44" s="378"/>
      <c r="S44" s="378"/>
      <c r="T44" s="37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0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1"/>
      <c r="N45" s="377" t="s">
        <v>43</v>
      </c>
      <c r="O45" s="378"/>
      <c r="P45" s="378"/>
      <c r="Q45" s="378"/>
      <c r="R45" s="378"/>
      <c r="S45" s="378"/>
      <c r="T45" s="37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72" t="s">
        <v>108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3">
        <v>4680115881440</v>
      </c>
      <c r="E49" s="37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5"/>
      <c r="P49" s="375"/>
      <c r="Q49" s="375"/>
      <c r="R49" s="37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3">
        <v>4680115881433</v>
      </c>
      <c r="E50" s="37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5"/>
      <c r="P50" s="375"/>
      <c r="Q50" s="375"/>
      <c r="R50" s="37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0"/>
      <c r="B51" s="380"/>
      <c r="C51" s="380"/>
      <c r="D51" s="380"/>
      <c r="E51" s="380"/>
      <c r="F51" s="380"/>
      <c r="G51" s="380"/>
      <c r="H51" s="380"/>
      <c r="I51" s="380"/>
      <c r="J51" s="380"/>
      <c r="K51" s="380"/>
      <c r="L51" s="380"/>
      <c r="M51" s="381"/>
      <c r="N51" s="377" t="s">
        <v>43</v>
      </c>
      <c r="O51" s="378"/>
      <c r="P51" s="378"/>
      <c r="Q51" s="378"/>
      <c r="R51" s="378"/>
      <c r="S51" s="378"/>
      <c r="T51" s="37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0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1"/>
      <c r="N52" s="377" t="s">
        <v>43</v>
      </c>
      <c r="O52" s="378"/>
      <c r="P52" s="378"/>
      <c r="Q52" s="378"/>
      <c r="R52" s="378"/>
      <c r="S52" s="378"/>
      <c r="T52" s="37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customHeight="1" x14ac:dyDescent="0.25">
      <c r="A54" s="372" t="s">
        <v>116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73">
        <v>4680115881426</v>
      </c>
      <c r="E55" s="37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75"/>
      <c r="P55" s="375"/>
      <c r="Q55" s="375"/>
      <c r="R55" s="37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73">
        <v>4680115881426</v>
      </c>
      <c r="E56" s="37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394" t="s">
        <v>120</v>
      </c>
      <c r="O56" s="375"/>
      <c r="P56" s="375"/>
      <c r="Q56" s="375"/>
      <c r="R56" s="37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3">
        <v>4680115881419</v>
      </c>
      <c r="E57" s="37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5"/>
      <c r="P57" s="375"/>
      <c r="Q57" s="375"/>
      <c r="R57" s="37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3">
        <v>4680115881525</v>
      </c>
      <c r="E58" s="37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6" t="s">
        <v>126</v>
      </c>
      <c r="O58" s="375"/>
      <c r="P58" s="375"/>
      <c r="Q58" s="375"/>
      <c r="R58" s="37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0"/>
      <c r="B59" s="380"/>
      <c r="C59" s="380"/>
      <c r="D59" s="380"/>
      <c r="E59" s="380"/>
      <c r="F59" s="380"/>
      <c r="G59" s="380"/>
      <c r="H59" s="380"/>
      <c r="I59" s="380"/>
      <c r="J59" s="380"/>
      <c r="K59" s="380"/>
      <c r="L59" s="380"/>
      <c r="M59" s="381"/>
      <c r="N59" s="377" t="s">
        <v>43</v>
      </c>
      <c r="O59" s="378"/>
      <c r="P59" s="378"/>
      <c r="Q59" s="378"/>
      <c r="R59" s="378"/>
      <c r="S59" s="378"/>
      <c r="T59" s="37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0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1"/>
      <c r="N60" s="377" t="s">
        <v>43</v>
      </c>
      <c r="O60" s="378"/>
      <c r="P60" s="378"/>
      <c r="Q60" s="378"/>
      <c r="R60" s="378"/>
      <c r="S60" s="378"/>
      <c r="T60" s="37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customHeight="1" x14ac:dyDescent="0.25">
      <c r="A62" s="372" t="s">
        <v>116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73">
        <v>4680115882720</v>
      </c>
      <c r="E63" s="373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397" t="s">
        <v>129</v>
      </c>
      <c r="O63" s="375"/>
      <c r="P63" s="375"/>
      <c r="Q63" s="375"/>
      <c r="R63" s="37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73">
        <v>4607091382945</v>
      </c>
      <c r="E64" s="37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398" t="s">
        <v>133</v>
      </c>
      <c r="O64" s="375"/>
      <c r="P64" s="375"/>
      <c r="Q64" s="375"/>
      <c r="R64" s="37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73">
        <v>4607091385670</v>
      </c>
      <c r="E65" s="37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5"/>
      <c r="P65" s="375"/>
      <c r="Q65" s="375"/>
      <c r="R65" s="37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73">
        <v>4680115881327</v>
      </c>
      <c r="E66" s="37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75"/>
      <c r="P66" s="375"/>
      <c r="Q66" s="375"/>
      <c r="R66" s="37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73">
        <v>4680115882133</v>
      </c>
      <c r="E67" s="37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4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75"/>
      <c r="P67" s="375"/>
      <c r="Q67" s="375"/>
      <c r="R67" s="37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73">
        <v>4607091382952</v>
      </c>
      <c r="E68" s="37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75"/>
      <c r="P68" s="375"/>
      <c r="Q68" s="375"/>
      <c r="R68" s="37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4301011382</v>
      </c>
      <c r="D69" s="373">
        <v>4607091385687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145</v>
      </c>
      <c r="M69" s="38">
        <v>50</v>
      </c>
      <c r="N69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5"/>
      <c r="P69" s="375"/>
      <c r="Q69" s="375"/>
      <c r="R69" s="37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4301011565</v>
      </c>
      <c r="D70" s="373">
        <v>4680115882539</v>
      </c>
      <c r="E70" s="373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145</v>
      </c>
      <c r="M70" s="38">
        <v>50</v>
      </c>
      <c r="N70" s="4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75"/>
      <c r="P70" s="375"/>
      <c r="Q70" s="375"/>
      <c r="R70" s="37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73">
        <v>4607091384604</v>
      </c>
      <c r="E71" s="37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75"/>
      <c r="P71" s="375"/>
      <c r="Q71" s="375"/>
      <c r="R71" s="37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73">
        <v>4680115880283</v>
      </c>
      <c r="E72" s="37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75"/>
      <c r="P72" s="375"/>
      <c r="Q72" s="375"/>
      <c r="R72" s="37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73">
        <v>4680115881518</v>
      </c>
      <c r="E73" s="37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4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75"/>
      <c r="P73" s="375"/>
      <c r="Q73" s="375"/>
      <c r="R73" s="37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73">
        <v>4680115881303</v>
      </c>
      <c r="E74" s="37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75"/>
      <c r="P74" s="375"/>
      <c r="Q74" s="375"/>
      <c r="R74" s="37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4301011562</v>
      </c>
      <c r="D75" s="373">
        <v>4680115882577</v>
      </c>
      <c r="E75" s="373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409" t="s">
        <v>158</v>
      </c>
      <c r="O75" s="375"/>
      <c r="P75" s="375"/>
      <c r="Q75" s="375"/>
      <c r="R75" s="37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4301011352</v>
      </c>
      <c r="D76" s="373">
        <v>4607091388466</v>
      </c>
      <c r="E76" s="37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41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5"/>
      <c r="P76" s="375"/>
      <c r="Q76" s="375"/>
      <c r="R76" s="37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4301011417</v>
      </c>
      <c r="D77" s="373">
        <v>4680115880269</v>
      </c>
      <c r="E77" s="37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4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5"/>
      <c r="P77" s="375"/>
      <c r="Q77" s="375"/>
      <c r="R77" s="37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4301011415</v>
      </c>
      <c r="D78" s="373">
        <v>4680115880429</v>
      </c>
      <c r="E78" s="37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4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5"/>
      <c r="P78" s="375"/>
      <c r="Q78" s="375"/>
      <c r="R78" s="37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4301011462</v>
      </c>
      <c r="D79" s="373">
        <v>4680115881457</v>
      </c>
      <c r="E79" s="37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5"/>
      <c r="P79" s="375"/>
      <c r="Q79" s="375"/>
      <c r="R79" s="37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80"/>
      <c r="B80" s="380"/>
      <c r="C80" s="380"/>
      <c r="D80" s="380"/>
      <c r="E80" s="380"/>
      <c r="F80" s="380"/>
      <c r="G80" s="380"/>
      <c r="H80" s="380"/>
      <c r="I80" s="380"/>
      <c r="J80" s="380"/>
      <c r="K80" s="380"/>
      <c r="L80" s="380"/>
      <c r="M80" s="381"/>
      <c r="N80" s="377" t="s">
        <v>43</v>
      </c>
      <c r="O80" s="378"/>
      <c r="P80" s="378"/>
      <c r="Q80" s="378"/>
      <c r="R80" s="378"/>
      <c r="S80" s="378"/>
      <c r="T80" s="379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80"/>
      <c r="B81" s="380"/>
      <c r="C81" s="380"/>
      <c r="D81" s="380"/>
      <c r="E81" s="380"/>
      <c r="F81" s="380"/>
      <c r="G81" s="380"/>
      <c r="H81" s="380"/>
      <c r="I81" s="380"/>
      <c r="J81" s="380"/>
      <c r="K81" s="380"/>
      <c r="L81" s="380"/>
      <c r="M81" s="381"/>
      <c r="N81" s="377" t="s">
        <v>43</v>
      </c>
      <c r="O81" s="378"/>
      <c r="P81" s="378"/>
      <c r="Q81" s="378"/>
      <c r="R81" s="378"/>
      <c r="S81" s="378"/>
      <c r="T81" s="379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72" t="s">
        <v>108</v>
      </c>
      <c r="B82" s="372"/>
      <c r="C82" s="372"/>
      <c r="D82" s="372"/>
      <c r="E82" s="372"/>
      <c r="F82" s="372"/>
      <c r="G82" s="372"/>
      <c r="H82" s="372"/>
      <c r="I82" s="372"/>
      <c r="J82" s="372"/>
      <c r="K82" s="372"/>
      <c r="L82" s="372"/>
      <c r="M82" s="372"/>
      <c r="N82" s="372"/>
      <c r="O82" s="372"/>
      <c r="P82" s="372"/>
      <c r="Q82" s="372"/>
      <c r="R82" s="372"/>
      <c r="S82" s="372"/>
      <c r="T82" s="372"/>
      <c r="U82" s="372"/>
      <c r="V82" s="372"/>
      <c r="W82" s="372"/>
      <c r="X82" s="372"/>
      <c r="Y82" s="67"/>
      <c r="Z82" s="67"/>
    </row>
    <row r="83" spans="1:53" ht="27" customHeight="1" x14ac:dyDescent="0.25">
      <c r="A83" s="64" t="s">
        <v>167</v>
      </c>
      <c r="B83" s="64" t="s">
        <v>168</v>
      </c>
      <c r="C83" s="37">
        <v>4301020189</v>
      </c>
      <c r="D83" s="373">
        <v>4607091384789</v>
      </c>
      <c r="E83" s="373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4" t="s">
        <v>169</v>
      </c>
      <c r="O83" s="375"/>
      <c r="P83" s="375"/>
      <c r="Q83" s="375"/>
      <c r="R83" s="37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170</v>
      </c>
      <c r="B84" s="64" t="s">
        <v>171</v>
      </c>
      <c r="C84" s="37">
        <v>4301020235</v>
      </c>
      <c r="D84" s="373">
        <v>4680115881488</v>
      </c>
      <c r="E84" s="373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5"/>
      <c r="P84" s="375"/>
      <c r="Q84" s="375"/>
      <c r="R84" s="37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4301020183</v>
      </c>
      <c r="D85" s="373">
        <v>4607091384765</v>
      </c>
      <c r="E85" s="373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6" t="s">
        <v>174</v>
      </c>
      <c r="O85" s="375"/>
      <c r="P85" s="375"/>
      <c r="Q85" s="375"/>
      <c r="R85" s="37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4301020228</v>
      </c>
      <c r="D86" s="373">
        <v>4680115882751</v>
      </c>
      <c r="E86" s="373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7" t="s">
        <v>177</v>
      </c>
      <c r="O86" s="375"/>
      <c r="P86" s="375"/>
      <c r="Q86" s="375"/>
      <c r="R86" s="37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4301020258</v>
      </c>
      <c r="D87" s="373">
        <v>4680115882775</v>
      </c>
      <c r="E87" s="373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418" t="s">
        <v>180</v>
      </c>
      <c r="O87" s="375"/>
      <c r="P87" s="375"/>
      <c r="Q87" s="375"/>
      <c r="R87" s="37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4301020217</v>
      </c>
      <c r="D88" s="373">
        <v>4680115880658</v>
      </c>
      <c r="E88" s="373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5"/>
      <c r="P88" s="375"/>
      <c r="Q88" s="375"/>
      <c r="R88" s="37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4301020223</v>
      </c>
      <c r="D89" s="373">
        <v>4607091381962</v>
      </c>
      <c r="E89" s="373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5"/>
      <c r="P89" s="375"/>
      <c r="Q89" s="375"/>
      <c r="R89" s="376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80"/>
      <c r="B90" s="380"/>
      <c r="C90" s="380"/>
      <c r="D90" s="380"/>
      <c r="E90" s="380"/>
      <c r="F90" s="380"/>
      <c r="G90" s="380"/>
      <c r="H90" s="380"/>
      <c r="I90" s="380"/>
      <c r="J90" s="380"/>
      <c r="K90" s="380"/>
      <c r="L90" s="380"/>
      <c r="M90" s="381"/>
      <c r="N90" s="377" t="s">
        <v>43</v>
      </c>
      <c r="O90" s="378"/>
      <c r="P90" s="378"/>
      <c r="Q90" s="378"/>
      <c r="R90" s="378"/>
      <c r="S90" s="378"/>
      <c r="T90" s="379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80"/>
      <c r="B91" s="380"/>
      <c r="C91" s="380"/>
      <c r="D91" s="380"/>
      <c r="E91" s="380"/>
      <c r="F91" s="380"/>
      <c r="G91" s="380"/>
      <c r="H91" s="380"/>
      <c r="I91" s="380"/>
      <c r="J91" s="380"/>
      <c r="K91" s="380"/>
      <c r="L91" s="380"/>
      <c r="M91" s="381"/>
      <c r="N91" s="377" t="s">
        <v>43</v>
      </c>
      <c r="O91" s="378"/>
      <c r="P91" s="378"/>
      <c r="Q91" s="378"/>
      <c r="R91" s="378"/>
      <c r="S91" s="378"/>
      <c r="T91" s="379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72" t="s">
        <v>76</v>
      </c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2"/>
      <c r="O92" s="372"/>
      <c r="P92" s="372"/>
      <c r="Q92" s="372"/>
      <c r="R92" s="372"/>
      <c r="S92" s="372"/>
      <c r="T92" s="372"/>
      <c r="U92" s="372"/>
      <c r="V92" s="372"/>
      <c r="W92" s="372"/>
      <c r="X92" s="372"/>
      <c r="Y92" s="67"/>
      <c r="Z92" s="67"/>
    </row>
    <row r="93" spans="1:53" ht="16.5" customHeight="1" x14ac:dyDescent="0.25">
      <c r="A93" s="64" t="s">
        <v>186</v>
      </c>
      <c r="B93" s="64" t="s">
        <v>187</v>
      </c>
      <c r="C93" s="37">
        <v>4301030895</v>
      </c>
      <c r="D93" s="373">
        <v>4607091387667</v>
      </c>
      <c r="E93" s="373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5"/>
      <c r="P93" s="375"/>
      <c r="Q93" s="375"/>
      <c r="R93" s="37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4301030961</v>
      </c>
      <c r="D94" s="373">
        <v>4607091387636</v>
      </c>
      <c r="E94" s="373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5"/>
      <c r="P94" s="375"/>
      <c r="Q94" s="375"/>
      <c r="R94" s="37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4301031078</v>
      </c>
      <c r="D95" s="373">
        <v>4607091384727</v>
      </c>
      <c r="E95" s="37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5"/>
      <c r="P95" s="375"/>
      <c r="Q95" s="375"/>
      <c r="R95" s="37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4301031080</v>
      </c>
      <c r="D96" s="373">
        <v>4607091386745</v>
      </c>
      <c r="E96" s="37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5"/>
      <c r="P96" s="375"/>
      <c r="Q96" s="375"/>
      <c r="R96" s="37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194</v>
      </c>
      <c r="B97" s="64" t="s">
        <v>195</v>
      </c>
      <c r="C97" s="37">
        <v>4301030963</v>
      </c>
      <c r="D97" s="373">
        <v>4607091382426</v>
      </c>
      <c r="E97" s="37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5"/>
      <c r="P97" s="375"/>
      <c r="Q97" s="375"/>
      <c r="R97" s="37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4301030962</v>
      </c>
      <c r="D98" s="373">
        <v>4607091386547</v>
      </c>
      <c r="E98" s="373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5"/>
      <c r="P98" s="375"/>
      <c r="Q98" s="375"/>
      <c r="R98" s="37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4301031079</v>
      </c>
      <c r="D99" s="373">
        <v>4607091384734</v>
      </c>
      <c r="E99" s="37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4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5"/>
      <c r="P99" s="375"/>
      <c r="Q99" s="375"/>
      <c r="R99" s="37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4301030964</v>
      </c>
      <c r="D100" s="373">
        <v>4607091382464</v>
      </c>
      <c r="E100" s="37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4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5"/>
      <c r="P100" s="375"/>
      <c r="Q100" s="375"/>
      <c r="R100" s="37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4301031234</v>
      </c>
      <c r="D101" s="373">
        <v>4680115883444</v>
      </c>
      <c r="E101" s="37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9" t="s">
        <v>204</v>
      </c>
      <c r="O101" s="375"/>
      <c r="P101" s="375"/>
      <c r="Q101" s="375"/>
      <c r="R101" s="37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202</v>
      </c>
      <c r="B102" s="64" t="s">
        <v>205</v>
      </c>
      <c r="C102" s="37">
        <v>4301031235</v>
      </c>
      <c r="D102" s="373">
        <v>4680115883444</v>
      </c>
      <c r="E102" s="37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0" t="s">
        <v>204</v>
      </c>
      <c r="O102" s="375"/>
      <c r="P102" s="375"/>
      <c r="Q102" s="375"/>
      <c r="R102" s="37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1"/>
      <c r="N103" s="377" t="s">
        <v>43</v>
      </c>
      <c r="O103" s="378"/>
      <c r="P103" s="378"/>
      <c r="Q103" s="378"/>
      <c r="R103" s="378"/>
      <c r="S103" s="378"/>
      <c r="T103" s="379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80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1"/>
      <c r="N104" s="377" t="s">
        <v>43</v>
      </c>
      <c r="O104" s="378"/>
      <c r="P104" s="378"/>
      <c r="Q104" s="378"/>
      <c r="R104" s="378"/>
      <c r="S104" s="378"/>
      <c r="T104" s="379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72" t="s">
        <v>81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67"/>
      <c r="Z105" s="67"/>
    </row>
    <row r="106" spans="1:53" ht="27" customHeight="1" x14ac:dyDescent="0.25">
      <c r="A106" s="64" t="s">
        <v>206</v>
      </c>
      <c r="B106" s="64" t="s">
        <v>207</v>
      </c>
      <c r="C106" s="37">
        <v>4301051437</v>
      </c>
      <c r="D106" s="373">
        <v>4607091386967</v>
      </c>
      <c r="E106" s="373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431" t="s">
        <v>208</v>
      </c>
      <c r="O106" s="375"/>
      <c r="P106" s="375"/>
      <c r="Q106" s="375"/>
      <c r="R106" s="37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206</v>
      </c>
      <c r="B107" s="64" t="s">
        <v>209</v>
      </c>
      <c r="C107" s="37">
        <v>4301051543</v>
      </c>
      <c r="D107" s="373">
        <v>4607091386967</v>
      </c>
      <c r="E107" s="373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2" t="s">
        <v>210</v>
      </c>
      <c r="O107" s="375"/>
      <c r="P107" s="375"/>
      <c r="Q107" s="375"/>
      <c r="R107" s="37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211</v>
      </c>
      <c r="B108" s="64" t="s">
        <v>212</v>
      </c>
      <c r="C108" s="37">
        <v>4301051311</v>
      </c>
      <c r="D108" s="373">
        <v>4607091385304</v>
      </c>
      <c r="E108" s="373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5"/>
      <c r="P108" s="375"/>
      <c r="Q108" s="375"/>
      <c r="R108" s="37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4301051306</v>
      </c>
      <c r="D109" s="373">
        <v>4607091386264</v>
      </c>
      <c r="E109" s="373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5"/>
      <c r="P109" s="375"/>
      <c r="Q109" s="375"/>
      <c r="R109" s="37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4301051476</v>
      </c>
      <c r="D110" s="373">
        <v>4680115882584</v>
      </c>
      <c r="E110" s="373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5" t="s">
        <v>217</v>
      </c>
      <c r="O110" s="375"/>
      <c r="P110" s="375"/>
      <c r="Q110" s="375"/>
      <c r="R110" s="37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4301051436</v>
      </c>
      <c r="D111" s="373">
        <v>4607091385731</v>
      </c>
      <c r="E111" s="373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436" t="s">
        <v>220</v>
      </c>
      <c r="O111" s="375"/>
      <c r="P111" s="375"/>
      <c r="Q111" s="375"/>
      <c r="R111" s="37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221</v>
      </c>
      <c r="B112" s="64" t="s">
        <v>222</v>
      </c>
      <c r="C112" s="37">
        <v>4301051439</v>
      </c>
      <c r="D112" s="373">
        <v>4680115880214</v>
      </c>
      <c r="E112" s="373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437" t="s">
        <v>223</v>
      </c>
      <c r="O112" s="375"/>
      <c r="P112" s="375"/>
      <c r="Q112" s="375"/>
      <c r="R112" s="37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4301051438</v>
      </c>
      <c r="D113" s="373">
        <v>4680115880894</v>
      </c>
      <c r="E113" s="373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438" t="s">
        <v>226</v>
      </c>
      <c r="O113" s="375"/>
      <c r="P113" s="375"/>
      <c r="Q113" s="375"/>
      <c r="R113" s="37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227</v>
      </c>
      <c r="B114" s="64" t="s">
        <v>228</v>
      </c>
      <c r="C114" s="37">
        <v>4301051313</v>
      </c>
      <c r="D114" s="373">
        <v>4607091385427</v>
      </c>
      <c r="E114" s="373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5"/>
      <c r="P114" s="375"/>
      <c r="Q114" s="375"/>
      <c r="R114" s="37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229</v>
      </c>
      <c r="B115" s="64" t="s">
        <v>230</v>
      </c>
      <c r="C115" s="37">
        <v>4301051480</v>
      </c>
      <c r="D115" s="373">
        <v>4680115882645</v>
      </c>
      <c r="E115" s="373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40" t="s">
        <v>231</v>
      </c>
      <c r="O115" s="375"/>
      <c r="P115" s="375"/>
      <c r="Q115" s="375"/>
      <c r="R115" s="37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0"/>
      <c r="M116" s="381"/>
      <c r="N116" s="377" t="s">
        <v>43</v>
      </c>
      <c r="O116" s="378"/>
      <c r="P116" s="378"/>
      <c r="Q116" s="378"/>
      <c r="R116" s="378"/>
      <c r="S116" s="378"/>
      <c r="T116" s="379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1"/>
      <c r="N117" s="377" t="s">
        <v>43</v>
      </c>
      <c r="O117" s="378"/>
      <c r="P117" s="378"/>
      <c r="Q117" s="378"/>
      <c r="R117" s="378"/>
      <c r="S117" s="378"/>
      <c r="T117" s="379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72" t="s">
        <v>232</v>
      </c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2"/>
      <c r="O118" s="372"/>
      <c r="P118" s="372"/>
      <c r="Q118" s="372"/>
      <c r="R118" s="372"/>
      <c r="S118" s="372"/>
      <c r="T118" s="372"/>
      <c r="U118" s="372"/>
      <c r="V118" s="372"/>
      <c r="W118" s="372"/>
      <c r="X118" s="372"/>
      <c r="Y118" s="67"/>
      <c r="Z118" s="67"/>
    </row>
    <row r="119" spans="1:53" ht="27" customHeight="1" x14ac:dyDescent="0.25">
      <c r="A119" s="64" t="s">
        <v>233</v>
      </c>
      <c r="B119" s="64" t="s">
        <v>234</v>
      </c>
      <c r="C119" s="37">
        <v>4301060296</v>
      </c>
      <c r="D119" s="373">
        <v>4607091383065</v>
      </c>
      <c r="E119" s="373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5"/>
      <c r="P119" s="375"/>
      <c r="Q119" s="375"/>
      <c r="R119" s="376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235</v>
      </c>
      <c r="B120" s="64" t="s">
        <v>236</v>
      </c>
      <c r="C120" s="37">
        <v>4301060350</v>
      </c>
      <c r="D120" s="373">
        <v>4680115881532</v>
      </c>
      <c r="E120" s="373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5"/>
      <c r="P120" s="375"/>
      <c r="Q120" s="375"/>
      <c r="R120" s="376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237</v>
      </c>
      <c r="B121" s="64" t="s">
        <v>238</v>
      </c>
      <c r="C121" s="37">
        <v>4301060356</v>
      </c>
      <c r="D121" s="373">
        <v>4680115882652</v>
      </c>
      <c r="E121" s="373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3" t="s">
        <v>239</v>
      </c>
      <c r="O121" s="375"/>
      <c r="P121" s="375"/>
      <c r="Q121" s="375"/>
      <c r="R121" s="37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240</v>
      </c>
      <c r="B122" s="64" t="s">
        <v>241</v>
      </c>
      <c r="C122" s="37">
        <v>4301060309</v>
      </c>
      <c r="D122" s="373">
        <v>4680115880238</v>
      </c>
      <c r="E122" s="373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5"/>
      <c r="P122" s="375"/>
      <c r="Q122" s="375"/>
      <c r="R122" s="37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4301060351</v>
      </c>
      <c r="D123" s="373">
        <v>4680115881464</v>
      </c>
      <c r="E123" s="373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445" t="s">
        <v>244</v>
      </c>
      <c r="O123" s="375"/>
      <c r="P123" s="375"/>
      <c r="Q123" s="375"/>
      <c r="R123" s="37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1"/>
      <c r="N124" s="377" t="s">
        <v>43</v>
      </c>
      <c r="O124" s="378"/>
      <c r="P124" s="378"/>
      <c r="Q124" s="378"/>
      <c r="R124" s="378"/>
      <c r="S124" s="378"/>
      <c r="T124" s="379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0"/>
      <c r="M125" s="381"/>
      <c r="N125" s="377" t="s">
        <v>43</v>
      </c>
      <c r="O125" s="378"/>
      <c r="P125" s="378"/>
      <c r="Q125" s="378"/>
      <c r="R125" s="378"/>
      <c r="S125" s="378"/>
      <c r="T125" s="379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71" t="s">
        <v>245</v>
      </c>
      <c r="B126" s="371"/>
      <c r="C126" s="371"/>
      <c r="D126" s="371"/>
      <c r="E126" s="371"/>
      <c r="F126" s="371"/>
      <c r="G126" s="371"/>
      <c r="H126" s="371"/>
      <c r="I126" s="371"/>
      <c r="J126" s="371"/>
      <c r="K126" s="371"/>
      <c r="L126" s="371"/>
      <c r="M126" s="371"/>
      <c r="N126" s="371"/>
      <c r="O126" s="371"/>
      <c r="P126" s="371"/>
      <c r="Q126" s="371"/>
      <c r="R126" s="371"/>
      <c r="S126" s="371"/>
      <c r="T126" s="371"/>
      <c r="U126" s="371"/>
      <c r="V126" s="371"/>
      <c r="W126" s="371"/>
      <c r="X126" s="371"/>
      <c r="Y126" s="66"/>
      <c r="Z126" s="66"/>
    </row>
    <row r="127" spans="1:53" ht="14.25" customHeight="1" x14ac:dyDescent="0.25">
      <c r="A127" s="372" t="s">
        <v>81</v>
      </c>
      <c r="B127" s="372"/>
      <c r="C127" s="372"/>
      <c r="D127" s="372"/>
      <c r="E127" s="372"/>
      <c r="F127" s="372"/>
      <c r="G127" s="372"/>
      <c r="H127" s="372"/>
      <c r="I127" s="372"/>
      <c r="J127" s="372"/>
      <c r="K127" s="372"/>
      <c r="L127" s="372"/>
      <c r="M127" s="372"/>
      <c r="N127" s="372"/>
      <c r="O127" s="372"/>
      <c r="P127" s="372"/>
      <c r="Q127" s="372"/>
      <c r="R127" s="372"/>
      <c r="S127" s="372"/>
      <c r="T127" s="372"/>
      <c r="U127" s="372"/>
      <c r="V127" s="372"/>
      <c r="W127" s="372"/>
      <c r="X127" s="372"/>
      <c r="Y127" s="67"/>
      <c r="Z127" s="67"/>
    </row>
    <row r="128" spans="1:53" ht="27" customHeight="1" x14ac:dyDescent="0.25">
      <c r="A128" s="64" t="s">
        <v>246</v>
      </c>
      <c r="B128" s="64" t="s">
        <v>247</v>
      </c>
      <c r="C128" s="37">
        <v>4301051360</v>
      </c>
      <c r="D128" s="373">
        <v>4607091385168</v>
      </c>
      <c r="E128" s="373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5"/>
      <c r="P128" s="375"/>
      <c r="Q128" s="375"/>
      <c r="R128" s="376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248</v>
      </c>
      <c r="B129" s="64" t="s">
        <v>249</v>
      </c>
      <c r="C129" s="37">
        <v>4301051362</v>
      </c>
      <c r="D129" s="373">
        <v>4607091383256</v>
      </c>
      <c r="E129" s="373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5"/>
      <c r="P129" s="375"/>
      <c r="Q129" s="375"/>
      <c r="R129" s="376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250</v>
      </c>
      <c r="B130" s="64" t="s">
        <v>251</v>
      </c>
      <c r="C130" s="37">
        <v>4301051358</v>
      </c>
      <c r="D130" s="373">
        <v>4607091385748</v>
      </c>
      <c r="E130" s="373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5"/>
      <c r="P130" s="375"/>
      <c r="Q130" s="375"/>
      <c r="R130" s="37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1"/>
      <c r="N131" s="377" t="s">
        <v>43</v>
      </c>
      <c r="O131" s="378"/>
      <c r="P131" s="378"/>
      <c r="Q131" s="378"/>
      <c r="R131" s="378"/>
      <c r="S131" s="378"/>
      <c r="T131" s="379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1"/>
      <c r="N132" s="377" t="s">
        <v>43</v>
      </c>
      <c r="O132" s="378"/>
      <c r="P132" s="378"/>
      <c r="Q132" s="378"/>
      <c r="R132" s="378"/>
      <c r="S132" s="378"/>
      <c r="T132" s="379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70" t="s">
        <v>252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370"/>
      <c r="Y133" s="55"/>
      <c r="Z133" s="55"/>
    </row>
    <row r="134" spans="1:53" ht="16.5" customHeight="1" x14ac:dyDescent="0.25">
      <c r="A134" s="371" t="s">
        <v>253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66"/>
      <c r="Z134" s="66"/>
    </row>
    <row r="135" spans="1:53" ht="14.25" customHeight="1" x14ac:dyDescent="0.25">
      <c r="A135" s="372" t="s">
        <v>116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372"/>
      <c r="Y135" s="67"/>
      <c r="Z135" s="67"/>
    </row>
    <row r="136" spans="1:53" ht="27" customHeight="1" x14ac:dyDescent="0.25">
      <c r="A136" s="64" t="s">
        <v>254</v>
      </c>
      <c r="B136" s="64" t="s">
        <v>255</v>
      </c>
      <c r="C136" s="37">
        <v>4301011223</v>
      </c>
      <c r="D136" s="373">
        <v>4607091383423</v>
      </c>
      <c r="E136" s="373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5"/>
      <c r="P136" s="375"/>
      <c r="Q136" s="375"/>
      <c r="R136" s="376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256</v>
      </c>
      <c r="B137" s="64" t="s">
        <v>257</v>
      </c>
      <c r="C137" s="37">
        <v>4301011338</v>
      </c>
      <c r="D137" s="373">
        <v>4607091381405</v>
      </c>
      <c r="E137" s="373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5"/>
      <c r="P137" s="375"/>
      <c r="Q137" s="375"/>
      <c r="R137" s="376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258</v>
      </c>
      <c r="B138" s="64" t="s">
        <v>259</v>
      </c>
      <c r="C138" s="37">
        <v>4301011333</v>
      </c>
      <c r="D138" s="373">
        <v>4607091386516</v>
      </c>
      <c r="E138" s="373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5"/>
      <c r="P138" s="375"/>
      <c r="Q138" s="375"/>
      <c r="R138" s="37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80"/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1"/>
      <c r="N139" s="377" t="s">
        <v>43</v>
      </c>
      <c r="O139" s="378"/>
      <c r="P139" s="378"/>
      <c r="Q139" s="378"/>
      <c r="R139" s="378"/>
      <c r="S139" s="378"/>
      <c r="T139" s="379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80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1"/>
      <c r="N140" s="377" t="s">
        <v>43</v>
      </c>
      <c r="O140" s="378"/>
      <c r="P140" s="378"/>
      <c r="Q140" s="378"/>
      <c r="R140" s="378"/>
      <c r="S140" s="378"/>
      <c r="T140" s="379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71" t="s">
        <v>260</v>
      </c>
      <c r="B141" s="371"/>
      <c r="C141" s="371"/>
      <c r="D141" s="371"/>
      <c r="E141" s="371"/>
      <c r="F141" s="371"/>
      <c r="G141" s="371"/>
      <c r="H141" s="371"/>
      <c r="I141" s="371"/>
      <c r="J141" s="371"/>
      <c r="K141" s="371"/>
      <c r="L141" s="371"/>
      <c r="M141" s="371"/>
      <c r="N141" s="371"/>
      <c r="O141" s="371"/>
      <c r="P141" s="371"/>
      <c r="Q141" s="371"/>
      <c r="R141" s="371"/>
      <c r="S141" s="371"/>
      <c r="T141" s="371"/>
      <c r="U141" s="371"/>
      <c r="V141" s="371"/>
      <c r="W141" s="371"/>
      <c r="X141" s="371"/>
      <c r="Y141" s="66"/>
      <c r="Z141" s="66"/>
    </row>
    <row r="142" spans="1:53" ht="14.25" customHeight="1" x14ac:dyDescent="0.25">
      <c r="A142" s="372" t="s">
        <v>76</v>
      </c>
      <c r="B142" s="372"/>
      <c r="C142" s="372"/>
      <c r="D142" s="372"/>
      <c r="E142" s="372"/>
      <c r="F142" s="372"/>
      <c r="G142" s="372"/>
      <c r="H142" s="372"/>
      <c r="I142" s="372"/>
      <c r="J142" s="372"/>
      <c r="K142" s="372"/>
      <c r="L142" s="372"/>
      <c r="M142" s="372"/>
      <c r="N142" s="372"/>
      <c r="O142" s="372"/>
      <c r="P142" s="372"/>
      <c r="Q142" s="372"/>
      <c r="R142" s="372"/>
      <c r="S142" s="372"/>
      <c r="T142" s="372"/>
      <c r="U142" s="372"/>
      <c r="V142" s="372"/>
      <c r="W142" s="372"/>
      <c r="X142" s="372"/>
      <c r="Y142" s="67"/>
      <c r="Z142" s="67"/>
    </row>
    <row r="143" spans="1:53" ht="27" customHeight="1" x14ac:dyDescent="0.25">
      <c r="A143" s="64" t="s">
        <v>261</v>
      </c>
      <c r="B143" s="64" t="s">
        <v>262</v>
      </c>
      <c r="C143" s="37">
        <v>4301031191</v>
      </c>
      <c r="D143" s="373">
        <v>4680115880993</v>
      </c>
      <c r="E143" s="373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5"/>
      <c r="P143" s="375"/>
      <c r="Q143" s="375"/>
      <c r="R143" s="37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263</v>
      </c>
      <c r="B144" s="64" t="s">
        <v>264</v>
      </c>
      <c r="C144" s="37">
        <v>4301031204</v>
      </c>
      <c r="D144" s="373">
        <v>4680115881761</v>
      </c>
      <c r="E144" s="373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5"/>
      <c r="P144" s="375"/>
      <c r="Q144" s="375"/>
      <c r="R144" s="37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265</v>
      </c>
      <c r="B145" s="64" t="s">
        <v>266</v>
      </c>
      <c r="C145" s="37">
        <v>4301031201</v>
      </c>
      <c r="D145" s="373">
        <v>4680115881563</v>
      </c>
      <c r="E145" s="373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5"/>
      <c r="P145" s="375"/>
      <c r="Q145" s="375"/>
      <c r="R145" s="37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267</v>
      </c>
      <c r="B146" s="64" t="s">
        <v>268</v>
      </c>
      <c r="C146" s="37">
        <v>4301031199</v>
      </c>
      <c r="D146" s="373">
        <v>4680115880986</v>
      </c>
      <c r="E146" s="373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5"/>
      <c r="P146" s="375"/>
      <c r="Q146" s="375"/>
      <c r="R146" s="37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269</v>
      </c>
      <c r="B147" s="64" t="s">
        <v>270</v>
      </c>
      <c r="C147" s="37">
        <v>4301031190</v>
      </c>
      <c r="D147" s="373">
        <v>4680115880207</v>
      </c>
      <c r="E147" s="373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5"/>
      <c r="P147" s="375"/>
      <c r="Q147" s="375"/>
      <c r="R147" s="37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271</v>
      </c>
      <c r="B148" s="64" t="s">
        <v>272</v>
      </c>
      <c r="C148" s="37">
        <v>4301031205</v>
      </c>
      <c r="D148" s="373">
        <v>4680115881785</v>
      </c>
      <c r="E148" s="373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5"/>
      <c r="P148" s="375"/>
      <c r="Q148" s="375"/>
      <c r="R148" s="37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4301031202</v>
      </c>
      <c r="D149" s="373">
        <v>4680115881679</v>
      </c>
      <c r="E149" s="373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5"/>
      <c r="P149" s="375"/>
      <c r="Q149" s="375"/>
      <c r="R149" s="37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4301031158</v>
      </c>
      <c r="D150" s="373">
        <v>4680115880191</v>
      </c>
      <c r="E150" s="373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5"/>
      <c r="P150" s="375"/>
      <c r="Q150" s="375"/>
      <c r="R150" s="37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1"/>
      <c r="N151" s="377" t="s">
        <v>43</v>
      </c>
      <c r="O151" s="378"/>
      <c r="P151" s="378"/>
      <c r="Q151" s="378"/>
      <c r="R151" s="378"/>
      <c r="S151" s="378"/>
      <c r="T151" s="379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80"/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1"/>
      <c r="N152" s="377" t="s">
        <v>43</v>
      </c>
      <c r="O152" s="378"/>
      <c r="P152" s="378"/>
      <c r="Q152" s="378"/>
      <c r="R152" s="378"/>
      <c r="S152" s="378"/>
      <c r="T152" s="379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71" t="s">
        <v>277</v>
      </c>
      <c r="B153" s="371"/>
      <c r="C153" s="371"/>
      <c r="D153" s="371"/>
      <c r="E153" s="371"/>
      <c r="F153" s="371"/>
      <c r="G153" s="371"/>
      <c r="H153" s="371"/>
      <c r="I153" s="371"/>
      <c r="J153" s="371"/>
      <c r="K153" s="371"/>
      <c r="L153" s="371"/>
      <c r="M153" s="371"/>
      <c r="N153" s="371"/>
      <c r="O153" s="371"/>
      <c r="P153" s="371"/>
      <c r="Q153" s="371"/>
      <c r="R153" s="371"/>
      <c r="S153" s="371"/>
      <c r="T153" s="371"/>
      <c r="U153" s="371"/>
      <c r="V153" s="371"/>
      <c r="W153" s="371"/>
      <c r="X153" s="371"/>
      <c r="Y153" s="66"/>
      <c r="Z153" s="66"/>
    </row>
    <row r="154" spans="1:53" ht="14.25" customHeight="1" x14ac:dyDescent="0.25">
      <c r="A154" s="372" t="s">
        <v>116</v>
      </c>
      <c r="B154" s="372"/>
      <c r="C154" s="372"/>
      <c r="D154" s="372"/>
      <c r="E154" s="372"/>
      <c r="F154" s="372"/>
      <c r="G154" s="372"/>
      <c r="H154" s="372"/>
      <c r="I154" s="372"/>
      <c r="J154" s="372"/>
      <c r="K154" s="372"/>
      <c r="L154" s="372"/>
      <c r="M154" s="372"/>
      <c r="N154" s="372"/>
      <c r="O154" s="372"/>
      <c r="P154" s="372"/>
      <c r="Q154" s="372"/>
      <c r="R154" s="372"/>
      <c r="S154" s="372"/>
      <c r="T154" s="372"/>
      <c r="U154" s="372"/>
      <c r="V154" s="372"/>
      <c r="W154" s="372"/>
      <c r="X154" s="372"/>
      <c r="Y154" s="67"/>
      <c r="Z154" s="67"/>
    </row>
    <row r="155" spans="1:53" ht="16.5" customHeight="1" x14ac:dyDescent="0.25">
      <c r="A155" s="64" t="s">
        <v>278</v>
      </c>
      <c r="B155" s="64" t="s">
        <v>279</v>
      </c>
      <c r="C155" s="37">
        <v>4301011450</v>
      </c>
      <c r="D155" s="373">
        <v>4680115881402</v>
      </c>
      <c r="E155" s="373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5"/>
      <c r="P155" s="375"/>
      <c r="Q155" s="375"/>
      <c r="R155" s="376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280</v>
      </c>
      <c r="B156" s="64" t="s">
        <v>281</v>
      </c>
      <c r="C156" s="37">
        <v>4301011454</v>
      </c>
      <c r="D156" s="373">
        <v>4680115881396</v>
      </c>
      <c r="E156" s="373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5"/>
      <c r="P156" s="375"/>
      <c r="Q156" s="375"/>
      <c r="R156" s="376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80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1"/>
      <c r="N157" s="377" t="s">
        <v>43</v>
      </c>
      <c r="O157" s="378"/>
      <c r="P157" s="378"/>
      <c r="Q157" s="378"/>
      <c r="R157" s="378"/>
      <c r="S157" s="378"/>
      <c r="T157" s="379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1"/>
      <c r="N158" s="377" t="s">
        <v>43</v>
      </c>
      <c r="O158" s="378"/>
      <c r="P158" s="378"/>
      <c r="Q158" s="378"/>
      <c r="R158" s="378"/>
      <c r="S158" s="378"/>
      <c r="T158" s="379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2" t="s">
        <v>108</v>
      </c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2"/>
      <c r="O159" s="372"/>
      <c r="P159" s="372"/>
      <c r="Q159" s="372"/>
      <c r="R159" s="372"/>
      <c r="S159" s="372"/>
      <c r="T159" s="372"/>
      <c r="U159" s="372"/>
      <c r="V159" s="372"/>
      <c r="W159" s="372"/>
      <c r="X159" s="372"/>
      <c r="Y159" s="67"/>
      <c r="Z159" s="67"/>
    </row>
    <row r="160" spans="1:53" ht="16.5" customHeight="1" x14ac:dyDescent="0.25">
      <c r="A160" s="64" t="s">
        <v>282</v>
      </c>
      <c r="B160" s="64" t="s">
        <v>283</v>
      </c>
      <c r="C160" s="37">
        <v>4301020262</v>
      </c>
      <c r="D160" s="373">
        <v>4680115882935</v>
      </c>
      <c r="E160" s="373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62" t="s">
        <v>284</v>
      </c>
      <c r="O160" s="375"/>
      <c r="P160" s="375"/>
      <c r="Q160" s="375"/>
      <c r="R160" s="376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285</v>
      </c>
      <c r="B161" s="64" t="s">
        <v>286</v>
      </c>
      <c r="C161" s="37">
        <v>4301020220</v>
      </c>
      <c r="D161" s="373">
        <v>4680115880764</v>
      </c>
      <c r="E161" s="373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5"/>
      <c r="P161" s="375"/>
      <c r="Q161" s="375"/>
      <c r="R161" s="37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1"/>
      <c r="N162" s="377" t="s">
        <v>43</v>
      </c>
      <c r="O162" s="378"/>
      <c r="P162" s="378"/>
      <c r="Q162" s="378"/>
      <c r="R162" s="378"/>
      <c r="S162" s="378"/>
      <c r="T162" s="379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1"/>
      <c r="N163" s="377" t="s">
        <v>43</v>
      </c>
      <c r="O163" s="378"/>
      <c r="P163" s="378"/>
      <c r="Q163" s="378"/>
      <c r="R163" s="378"/>
      <c r="S163" s="378"/>
      <c r="T163" s="379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2" t="s">
        <v>76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372"/>
      <c r="Y164" s="67"/>
      <c r="Z164" s="67"/>
    </row>
    <row r="165" spans="1:53" ht="27" customHeight="1" x14ac:dyDescent="0.25">
      <c r="A165" s="64" t="s">
        <v>287</v>
      </c>
      <c r="B165" s="64" t="s">
        <v>288</v>
      </c>
      <c r="C165" s="37">
        <v>4301031224</v>
      </c>
      <c r="D165" s="373">
        <v>4680115882683</v>
      </c>
      <c r="E165" s="373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5"/>
      <c r="P165" s="375"/>
      <c r="Q165" s="375"/>
      <c r="R165" s="376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289</v>
      </c>
      <c r="B166" s="64" t="s">
        <v>290</v>
      </c>
      <c r="C166" s="37">
        <v>4301031230</v>
      </c>
      <c r="D166" s="373">
        <v>4680115882690</v>
      </c>
      <c r="E166" s="373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5"/>
      <c r="P166" s="375"/>
      <c r="Q166" s="375"/>
      <c r="R166" s="37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291</v>
      </c>
      <c r="B167" s="64" t="s">
        <v>292</v>
      </c>
      <c r="C167" s="37">
        <v>4301031220</v>
      </c>
      <c r="D167" s="373">
        <v>4680115882669</v>
      </c>
      <c r="E167" s="373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5"/>
      <c r="P167" s="375"/>
      <c r="Q167" s="375"/>
      <c r="R167" s="37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293</v>
      </c>
      <c r="B168" s="64" t="s">
        <v>294</v>
      </c>
      <c r="C168" s="37">
        <v>4301031221</v>
      </c>
      <c r="D168" s="373">
        <v>4680115882676</v>
      </c>
      <c r="E168" s="37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5"/>
      <c r="P168" s="375"/>
      <c r="Q168" s="375"/>
      <c r="R168" s="37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1"/>
      <c r="N169" s="377" t="s">
        <v>43</v>
      </c>
      <c r="O169" s="378"/>
      <c r="P169" s="378"/>
      <c r="Q169" s="378"/>
      <c r="R169" s="378"/>
      <c r="S169" s="378"/>
      <c r="T169" s="379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80"/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1"/>
      <c r="N170" s="377" t="s">
        <v>43</v>
      </c>
      <c r="O170" s="378"/>
      <c r="P170" s="378"/>
      <c r="Q170" s="378"/>
      <c r="R170" s="378"/>
      <c r="S170" s="378"/>
      <c r="T170" s="379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72" t="s">
        <v>81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67"/>
      <c r="Z171" s="67"/>
    </row>
    <row r="172" spans="1:53" ht="27" customHeight="1" x14ac:dyDescent="0.25">
      <c r="A172" s="64" t="s">
        <v>295</v>
      </c>
      <c r="B172" s="64" t="s">
        <v>296</v>
      </c>
      <c r="C172" s="37">
        <v>4301051409</v>
      </c>
      <c r="D172" s="373">
        <v>4680115881556</v>
      </c>
      <c r="E172" s="373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6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5"/>
      <c r="P172" s="375"/>
      <c r="Q172" s="375"/>
      <c r="R172" s="376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297</v>
      </c>
      <c r="B173" s="64" t="s">
        <v>298</v>
      </c>
      <c r="C173" s="37">
        <v>4301051538</v>
      </c>
      <c r="D173" s="373">
        <v>4680115880573</v>
      </c>
      <c r="E173" s="373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69" t="s">
        <v>299</v>
      </c>
      <c r="O173" s="375"/>
      <c r="P173" s="375"/>
      <c r="Q173" s="375"/>
      <c r="R173" s="376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300</v>
      </c>
      <c r="B174" s="64" t="s">
        <v>301</v>
      </c>
      <c r="C174" s="37">
        <v>4301051408</v>
      </c>
      <c r="D174" s="373">
        <v>4680115881594</v>
      </c>
      <c r="E174" s="373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5"/>
      <c r="P174" s="375"/>
      <c r="Q174" s="375"/>
      <c r="R174" s="376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302</v>
      </c>
      <c r="B175" s="64" t="s">
        <v>303</v>
      </c>
      <c r="C175" s="37">
        <v>4301051505</v>
      </c>
      <c r="D175" s="373">
        <v>4680115881587</v>
      </c>
      <c r="E175" s="37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1" t="s">
        <v>304</v>
      </c>
      <c r="O175" s="375"/>
      <c r="P175" s="375"/>
      <c r="Q175" s="375"/>
      <c r="R175" s="37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305</v>
      </c>
      <c r="B176" s="64" t="s">
        <v>306</v>
      </c>
      <c r="C176" s="37">
        <v>4301051380</v>
      </c>
      <c r="D176" s="373">
        <v>4680115880962</v>
      </c>
      <c r="E176" s="373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5"/>
      <c r="P176" s="375"/>
      <c r="Q176" s="375"/>
      <c r="R176" s="37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307</v>
      </c>
      <c r="B177" s="64" t="s">
        <v>308</v>
      </c>
      <c r="C177" s="37">
        <v>4301051411</v>
      </c>
      <c r="D177" s="373">
        <v>4680115881617</v>
      </c>
      <c r="E177" s="373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5"/>
      <c r="P177" s="375"/>
      <c r="Q177" s="375"/>
      <c r="R177" s="37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4301051487</v>
      </c>
      <c r="D178" s="373">
        <v>4680115881228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4" t="s">
        <v>311</v>
      </c>
      <c r="O178" s="375"/>
      <c r="P178" s="375"/>
      <c r="Q178" s="375"/>
      <c r="R178" s="37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4301051506</v>
      </c>
      <c r="D179" s="373">
        <v>4680115881037</v>
      </c>
      <c r="E179" s="373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5" t="s">
        <v>314</v>
      </c>
      <c r="O179" s="375"/>
      <c r="P179" s="375"/>
      <c r="Q179" s="375"/>
      <c r="R179" s="37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315</v>
      </c>
      <c r="B180" s="64" t="s">
        <v>316</v>
      </c>
      <c r="C180" s="37">
        <v>4301051384</v>
      </c>
      <c r="D180" s="373">
        <v>4680115881211</v>
      </c>
      <c r="E180" s="373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5"/>
      <c r="P180" s="375"/>
      <c r="Q180" s="375"/>
      <c r="R180" s="37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4301051378</v>
      </c>
      <c r="D181" s="373">
        <v>4680115881020</v>
      </c>
      <c r="E181" s="373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5"/>
      <c r="P181" s="375"/>
      <c r="Q181" s="375"/>
      <c r="R181" s="37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4301051407</v>
      </c>
      <c r="D182" s="373">
        <v>4680115882195</v>
      </c>
      <c r="E182" s="373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5"/>
      <c r="P182" s="375"/>
      <c r="Q182" s="375"/>
      <c r="R182" s="37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4301051468</v>
      </c>
      <c r="D183" s="373">
        <v>4680115880092</v>
      </c>
      <c r="E183" s="37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75"/>
      <c r="P183" s="375"/>
      <c r="Q183" s="375"/>
      <c r="R183" s="37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4301051469</v>
      </c>
      <c r="D184" s="373">
        <v>4680115880221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75"/>
      <c r="P184" s="375"/>
      <c r="Q184" s="375"/>
      <c r="R184" s="37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325</v>
      </c>
      <c r="B185" s="64" t="s">
        <v>326</v>
      </c>
      <c r="C185" s="37">
        <v>4301051523</v>
      </c>
      <c r="D185" s="373">
        <v>4680115882942</v>
      </c>
      <c r="E185" s="373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75"/>
      <c r="P185" s="375"/>
      <c r="Q185" s="375"/>
      <c r="R185" s="37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327</v>
      </c>
      <c r="B186" s="64" t="s">
        <v>328</v>
      </c>
      <c r="C186" s="37">
        <v>4301051326</v>
      </c>
      <c r="D186" s="373">
        <v>4680115880504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75"/>
      <c r="P186" s="375"/>
      <c r="Q186" s="375"/>
      <c r="R186" s="37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329</v>
      </c>
      <c r="B187" s="64" t="s">
        <v>330</v>
      </c>
      <c r="C187" s="37">
        <v>4301051410</v>
      </c>
      <c r="D187" s="373">
        <v>4680115882164</v>
      </c>
      <c r="E187" s="373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75"/>
      <c r="P187" s="375"/>
      <c r="Q187" s="375"/>
      <c r="R187" s="37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0"/>
      <c r="M188" s="381"/>
      <c r="N188" s="377" t="s">
        <v>43</v>
      </c>
      <c r="O188" s="378"/>
      <c r="P188" s="378"/>
      <c r="Q188" s="378"/>
      <c r="R188" s="378"/>
      <c r="S188" s="378"/>
      <c r="T188" s="379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68"/>
      <c r="Z188" s="68"/>
    </row>
    <row r="189" spans="1:53" x14ac:dyDescent="0.2">
      <c r="A189" s="380"/>
      <c r="B189" s="380"/>
      <c r="C189" s="380"/>
      <c r="D189" s="380"/>
      <c r="E189" s="380"/>
      <c r="F189" s="380"/>
      <c r="G189" s="380"/>
      <c r="H189" s="380"/>
      <c r="I189" s="380"/>
      <c r="J189" s="380"/>
      <c r="K189" s="380"/>
      <c r="L189" s="380"/>
      <c r="M189" s="381"/>
      <c r="N189" s="377" t="s">
        <v>43</v>
      </c>
      <c r="O189" s="378"/>
      <c r="P189" s="378"/>
      <c r="Q189" s="378"/>
      <c r="R189" s="378"/>
      <c r="S189" s="378"/>
      <c r="T189" s="379"/>
      <c r="U189" s="43" t="s">
        <v>0</v>
      </c>
      <c r="V189" s="44">
        <f>IFERROR(SUM(V172:V187),"0")</f>
        <v>0</v>
      </c>
      <c r="W189" s="44">
        <f>IFERROR(SUM(W172:W187),"0")</f>
        <v>0</v>
      </c>
      <c r="X189" s="43"/>
      <c r="Y189" s="68"/>
      <c r="Z189" s="68"/>
    </row>
    <row r="190" spans="1:53" ht="14.25" customHeight="1" x14ac:dyDescent="0.25">
      <c r="A190" s="372" t="s">
        <v>232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372"/>
      <c r="Y190" s="67"/>
      <c r="Z190" s="67"/>
    </row>
    <row r="191" spans="1:53" ht="16.5" customHeight="1" x14ac:dyDescent="0.25">
      <c r="A191" s="64" t="s">
        <v>331</v>
      </c>
      <c r="B191" s="64" t="s">
        <v>332</v>
      </c>
      <c r="C191" s="37">
        <v>4301060338</v>
      </c>
      <c r="D191" s="373">
        <v>4680115880801</v>
      </c>
      <c r="E191" s="37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75"/>
      <c r="P191" s="375"/>
      <c r="Q191" s="375"/>
      <c r="R191" s="376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25">
      <c r="A192" s="64" t="s">
        <v>333</v>
      </c>
      <c r="B192" s="64" t="s">
        <v>334</v>
      </c>
      <c r="C192" s="37">
        <v>4301060339</v>
      </c>
      <c r="D192" s="373">
        <v>4680115880818</v>
      </c>
      <c r="E192" s="373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75"/>
      <c r="P192" s="375"/>
      <c r="Q192" s="375"/>
      <c r="R192" s="376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x14ac:dyDescent="0.2">
      <c r="A193" s="380"/>
      <c r="B193" s="380"/>
      <c r="C193" s="380"/>
      <c r="D193" s="380"/>
      <c r="E193" s="380"/>
      <c r="F193" s="380"/>
      <c r="G193" s="380"/>
      <c r="H193" s="380"/>
      <c r="I193" s="380"/>
      <c r="J193" s="380"/>
      <c r="K193" s="380"/>
      <c r="L193" s="380"/>
      <c r="M193" s="381"/>
      <c r="N193" s="377" t="s">
        <v>43</v>
      </c>
      <c r="O193" s="378"/>
      <c r="P193" s="378"/>
      <c r="Q193" s="378"/>
      <c r="R193" s="378"/>
      <c r="S193" s="378"/>
      <c r="T193" s="379"/>
      <c r="U193" s="43" t="s">
        <v>42</v>
      </c>
      <c r="V193" s="44">
        <f>IFERROR(V191/H191,"0")+IFERROR(V192/H192,"0")</f>
        <v>0</v>
      </c>
      <c r="W193" s="44">
        <f>IFERROR(W191/H191,"0")+IFERROR(W192/H192,"0")</f>
        <v>0</v>
      </c>
      <c r="X193" s="44">
        <f>IFERROR(IF(X191="",0,X191),"0")+IFERROR(IF(X192="",0,X192),"0")</f>
        <v>0</v>
      </c>
      <c r="Y193" s="68"/>
      <c r="Z193" s="68"/>
    </row>
    <row r="194" spans="1:53" x14ac:dyDescent="0.2">
      <c r="A194" s="380"/>
      <c r="B194" s="380"/>
      <c r="C194" s="380"/>
      <c r="D194" s="380"/>
      <c r="E194" s="380"/>
      <c r="F194" s="380"/>
      <c r="G194" s="380"/>
      <c r="H194" s="380"/>
      <c r="I194" s="380"/>
      <c r="J194" s="380"/>
      <c r="K194" s="380"/>
      <c r="L194" s="380"/>
      <c r="M194" s="381"/>
      <c r="N194" s="377" t="s">
        <v>43</v>
      </c>
      <c r="O194" s="378"/>
      <c r="P194" s="378"/>
      <c r="Q194" s="378"/>
      <c r="R194" s="378"/>
      <c r="S194" s="378"/>
      <c r="T194" s="379"/>
      <c r="U194" s="43" t="s">
        <v>0</v>
      </c>
      <c r="V194" s="44">
        <f>IFERROR(SUM(V191:V192),"0")</f>
        <v>0</v>
      </c>
      <c r="W194" s="44">
        <f>IFERROR(SUM(W191:W192),"0")</f>
        <v>0</v>
      </c>
      <c r="X194" s="43"/>
      <c r="Y194" s="68"/>
      <c r="Z194" s="68"/>
    </row>
    <row r="195" spans="1:53" ht="16.5" customHeight="1" x14ac:dyDescent="0.25">
      <c r="A195" s="371" t="s">
        <v>335</v>
      </c>
      <c r="B195" s="371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1"/>
      <c r="N195" s="371"/>
      <c r="O195" s="371"/>
      <c r="P195" s="371"/>
      <c r="Q195" s="371"/>
      <c r="R195" s="371"/>
      <c r="S195" s="371"/>
      <c r="T195" s="371"/>
      <c r="U195" s="371"/>
      <c r="V195" s="371"/>
      <c r="W195" s="371"/>
      <c r="X195" s="371"/>
      <c r="Y195" s="66"/>
      <c r="Z195" s="66"/>
    </row>
    <row r="196" spans="1:53" ht="14.25" customHeight="1" x14ac:dyDescent="0.25">
      <c r="A196" s="372" t="s">
        <v>116</v>
      </c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2"/>
      <c r="O196" s="372"/>
      <c r="P196" s="372"/>
      <c r="Q196" s="372"/>
      <c r="R196" s="372"/>
      <c r="S196" s="372"/>
      <c r="T196" s="372"/>
      <c r="U196" s="372"/>
      <c r="V196" s="372"/>
      <c r="W196" s="372"/>
      <c r="X196" s="372"/>
      <c r="Y196" s="67"/>
      <c r="Z196" s="67"/>
    </row>
    <row r="197" spans="1:53" ht="27" customHeight="1" x14ac:dyDescent="0.25">
      <c r="A197" s="64" t="s">
        <v>336</v>
      </c>
      <c r="B197" s="64" t="s">
        <v>337</v>
      </c>
      <c r="C197" s="37">
        <v>4301011346</v>
      </c>
      <c r="D197" s="373">
        <v>4607091387445</v>
      </c>
      <c r="E197" s="373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75"/>
      <c r="P197" s="375"/>
      <c r="Q197" s="375"/>
      <c r="R197" s="376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339</v>
      </c>
      <c r="C198" s="37">
        <v>4301011362</v>
      </c>
      <c r="D198" s="373">
        <v>4607091386004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121</v>
      </c>
      <c r="M198" s="38">
        <v>55</v>
      </c>
      <c r="N198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5"/>
      <c r="P198" s="375"/>
      <c r="Q198" s="375"/>
      <c r="R198" s="376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338</v>
      </c>
      <c r="B199" s="64" t="s">
        <v>340</v>
      </c>
      <c r="C199" s="37">
        <v>4301011308</v>
      </c>
      <c r="D199" s="373">
        <v>4607091386004</v>
      </c>
      <c r="E199" s="373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5"/>
      <c r="P199" s="375"/>
      <c r="Q199" s="375"/>
      <c r="R199" s="376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4301011347</v>
      </c>
      <c r="D200" s="373">
        <v>4607091386073</v>
      </c>
      <c r="E200" s="373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75"/>
      <c r="P200" s="375"/>
      <c r="Q200" s="375"/>
      <c r="R200" s="376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4301011395</v>
      </c>
      <c r="D201" s="373">
        <v>4607091387322</v>
      </c>
      <c r="E201" s="373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121</v>
      </c>
      <c r="M201" s="38">
        <v>55</v>
      </c>
      <c r="N201" s="4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5"/>
      <c r="P201" s="375"/>
      <c r="Q201" s="375"/>
      <c r="R201" s="376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343</v>
      </c>
      <c r="B202" s="64" t="s">
        <v>345</v>
      </c>
      <c r="C202" s="37">
        <v>4301010928</v>
      </c>
      <c r="D202" s="373">
        <v>4607091387322</v>
      </c>
      <c r="E202" s="373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5"/>
      <c r="P202" s="375"/>
      <c r="Q202" s="375"/>
      <c r="R202" s="37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346</v>
      </c>
      <c r="B203" s="64" t="s">
        <v>347</v>
      </c>
      <c r="C203" s="37">
        <v>4301011311</v>
      </c>
      <c r="D203" s="373">
        <v>4607091387377</v>
      </c>
      <c r="E203" s="373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75"/>
      <c r="P203" s="375"/>
      <c r="Q203" s="375"/>
      <c r="R203" s="37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348</v>
      </c>
      <c r="B204" s="64" t="s">
        <v>349</v>
      </c>
      <c r="C204" s="37">
        <v>4301010945</v>
      </c>
      <c r="D204" s="373">
        <v>4607091387353</v>
      </c>
      <c r="E204" s="373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75"/>
      <c r="P204" s="375"/>
      <c r="Q204" s="375"/>
      <c r="R204" s="37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350</v>
      </c>
      <c r="B205" s="64" t="s">
        <v>351</v>
      </c>
      <c r="C205" s="37">
        <v>4301011328</v>
      </c>
      <c r="D205" s="373">
        <v>4607091386011</v>
      </c>
      <c r="E205" s="373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75"/>
      <c r="P205" s="375"/>
      <c r="Q205" s="375"/>
      <c r="R205" s="37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ref="X205:X211" si="11"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352</v>
      </c>
      <c r="B206" s="64" t="s">
        <v>353</v>
      </c>
      <c r="C206" s="37">
        <v>4301011329</v>
      </c>
      <c r="D206" s="373">
        <v>4607091387308</v>
      </c>
      <c r="E206" s="373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75"/>
      <c r="P206" s="375"/>
      <c r="Q206" s="375"/>
      <c r="R206" s="37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354</v>
      </c>
      <c r="B207" s="64" t="s">
        <v>355</v>
      </c>
      <c r="C207" s="37">
        <v>4301011049</v>
      </c>
      <c r="D207" s="373">
        <v>4607091387339</v>
      </c>
      <c r="E207" s="373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75"/>
      <c r="P207" s="375"/>
      <c r="Q207" s="375"/>
      <c r="R207" s="376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356</v>
      </c>
      <c r="B208" s="64" t="s">
        <v>357</v>
      </c>
      <c r="C208" s="37">
        <v>4301011433</v>
      </c>
      <c r="D208" s="373">
        <v>4680115882638</v>
      </c>
      <c r="E208" s="373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75"/>
      <c r="P208" s="375"/>
      <c r="Q208" s="375"/>
      <c r="R208" s="37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358</v>
      </c>
      <c r="B209" s="64" t="s">
        <v>359</v>
      </c>
      <c r="C209" s="37">
        <v>4301011573</v>
      </c>
      <c r="D209" s="373">
        <v>4680115881938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75"/>
      <c r="P209" s="375"/>
      <c r="Q209" s="375"/>
      <c r="R209" s="37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360</v>
      </c>
      <c r="B210" s="64" t="s">
        <v>361</v>
      </c>
      <c r="C210" s="37">
        <v>4301010944</v>
      </c>
      <c r="D210" s="373">
        <v>4607091387346</v>
      </c>
      <c r="E210" s="373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75"/>
      <c r="P210" s="375"/>
      <c r="Q210" s="375"/>
      <c r="R210" s="37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4301011353</v>
      </c>
      <c r="D211" s="373">
        <v>4607091389807</v>
      </c>
      <c r="E211" s="37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75"/>
      <c r="P211" s="375"/>
      <c r="Q211" s="375"/>
      <c r="R211" s="37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80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1"/>
      <c r="N212" s="377" t="s">
        <v>43</v>
      </c>
      <c r="O212" s="378"/>
      <c r="P212" s="378"/>
      <c r="Q212" s="378"/>
      <c r="R212" s="378"/>
      <c r="S212" s="378"/>
      <c r="T212" s="379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1"/>
      <c r="N213" s="377" t="s">
        <v>43</v>
      </c>
      <c r="O213" s="378"/>
      <c r="P213" s="378"/>
      <c r="Q213" s="378"/>
      <c r="R213" s="378"/>
      <c r="S213" s="378"/>
      <c r="T213" s="379"/>
      <c r="U213" s="43" t="s">
        <v>0</v>
      </c>
      <c r="V213" s="44">
        <f>IFERROR(SUM(V197:V211),"0")</f>
        <v>0</v>
      </c>
      <c r="W213" s="44">
        <f>IFERROR(SUM(W197:W211),"0")</f>
        <v>0</v>
      </c>
      <c r="X213" s="43"/>
      <c r="Y213" s="68"/>
      <c r="Z213" s="68"/>
    </row>
    <row r="214" spans="1:53" ht="14.25" customHeight="1" x14ac:dyDescent="0.25">
      <c r="A214" s="372" t="s">
        <v>108</v>
      </c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2"/>
      <c r="O214" s="372"/>
      <c r="P214" s="372"/>
      <c r="Q214" s="372"/>
      <c r="R214" s="372"/>
      <c r="S214" s="372"/>
      <c r="T214" s="372"/>
      <c r="U214" s="372"/>
      <c r="V214" s="372"/>
      <c r="W214" s="372"/>
      <c r="X214" s="372"/>
      <c r="Y214" s="67"/>
      <c r="Z214" s="67"/>
    </row>
    <row r="215" spans="1:53" ht="27" customHeight="1" x14ac:dyDescent="0.25">
      <c r="A215" s="64" t="s">
        <v>364</v>
      </c>
      <c r="B215" s="64" t="s">
        <v>365</v>
      </c>
      <c r="C215" s="37">
        <v>4301020254</v>
      </c>
      <c r="D215" s="373">
        <v>4680115881914</v>
      </c>
      <c r="E215" s="373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75"/>
      <c r="P215" s="375"/>
      <c r="Q215" s="375"/>
      <c r="R215" s="376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1"/>
      <c r="N216" s="377" t="s">
        <v>43</v>
      </c>
      <c r="O216" s="378"/>
      <c r="P216" s="378"/>
      <c r="Q216" s="378"/>
      <c r="R216" s="378"/>
      <c r="S216" s="378"/>
      <c r="T216" s="379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1"/>
      <c r="N217" s="377" t="s">
        <v>43</v>
      </c>
      <c r="O217" s="378"/>
      <c r="P217" s="378"/>
      <c r="Q217" s="378"/>
      <c r="R217" s="378"/>
      <c r="S217" s="378"/>
      <c r="T217" s="379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customHeight="1" x14ac:dyDescent="0.25">
      <c r="A218" s="372" t="s">
        <v>76</v>
      </c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2"/>
      <c r="O218" s="372"/>
      <c r="P218" s="372"/>
      <c r="Q218" s="372"/>
      <c r="R218" s="372"/>
      <c r="S218" s="372"/>
      <c r="T218" s="372"/>
      <c r="U218" s="372"/>
      <c r="V218" s="372"/>
      <c r="W218" s="372"/>
      <c r="X218" s="372"/>
      <c r="Y218" s="67"/>
      <c r="Z218" s="67"/>
    </row>
    <row r="219" spans="1:53" ht="27" customHeight="1" x14ac:dyDescent="0.25">
      <c r="A219" s="64" t="s">
        <v>366</v>
      </c>
      <c r="B219" s="64" t="s">
        <v>367</v>
      </c>
      <c r="C219" s="37">
        <v>4301030878</v>
      </c>
      <c r="D219" s="373">
        <v>4607091387193</v>
      </c>
      <c r="E219" s="373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5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75"/>
      <c r="P219" s="375"/>
      <c r="Q219" s="375"/>
      <c r="R219" s="376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368</v>
      </c>
      <c r="B220" s="64" t="s">
        <v>369</v>
      </c>
      <c r="C220" s="37">
        <v>4301031153</v>
      </c>
      <c r="D220" s="373">
        <v>4607091387230</v>
      </c>
      <c r="E220" s="373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5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75"/>
      <c r="P220" s="375"/>
      <c r="Q220" s="375"/>
      <c r="R220" s="376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370</v>
      </c>
      <c r="B221" s="64" t="s">
        <v>371</v>
      </c>
      <c r="C221" s="37">
        <v>4301031152</v>
      </c>
      <c r="D221" s="373">
        <v>4607091387285</v>
      </c>
      <c r="E221" s="373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75"/>
      <c r="P221" s="375"/>
      <c r="Q221" s="375"/>
      <c r="R221" s="376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372</v>
      </c>
      <c r="B222" s="64" t="s">
        <v>373</v>
      </c>
      <c r="C222" s="37">
        <v>4301031151</v>
      </c>
      <c r="D222" s="373">
        <v>4607091389845</v>
      </c>
      <c r="E222" s="373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50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75"/>
      <c r="P222" s="375"/>
      <c r="Q222" s="375"/>
      <c r="R222" s="376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x14ac:dyDescent="0.2">
      <c r="A223" s="380"/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1"/>
      <c r="N223" s="377" t="s">
        <v>43</v>
      </c>
      <c r="O223" s="378"/>
      <c r="P223" s="378"/>
      <c r="Q223" s="378"/>
      <c r="R223" s="378"/>
      <c r="S223" s="378"/>
      <c r="T223" s="379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80"/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1"/>
      <c r="N224" s="377" t="s">
        <v>43</v>
      </c>
      <c r="O224" s="378"/>
      <c r="P224" s="378"/>
      <c r="Q224" s="378"/>
      <c r="R224" s="378"/>
      <c r="S224" s="378"/>
      <c r="T224" s="379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customHeight="1" x14ac:dyDescent="0.25">
      <c r="A225" s="372" t="s">
        <v>81</v>
      </c>
      <c r="B225" s="372"/>
      <c r="C225" s="372"/>
      <c r="D225" s="372"/>
      <c r="E225" s="372"/>
      <c r="F225" s="372"/>
      <c r="G225" s="372"/>
      <c r="H225" s="372"/>
      <c r="I225" s="372"/>
      <c r="J225" s="372"/>
      <c r="K225" s="372"/>
      <c r="L225" s="372"/>
      <c r="M225" s="372"/>
      <c r="N225" s="372"/>
      <c r="O225" s="372"/>
      <c r="P225" s="372"/>
      <c r="Q225" s="372"/>
      <c r="R225" s="372"/>
      <c r="S225" s="372"/>
      <c r="T225" s="372"/>
      <c r="U225" s="372"/>
      <c r="V225" s="372"/>
      <c r="W225" s="372"/>
      <c r="X225" s="372"/>
      <c r="Y225" s="67"/>
      <c r="Z225" s="67"/>
    </row>
    <row r="226" spans="1:53" ht="16.5" customHeight="1" x14ac:dyDescent="0.25">
      <c r="A226" s="64" t="s">
        <v>374</v>
      </c>
      <c r="B226" s="64" t="s">
        <v>375</v>
      </c>
      <c r="C226" s="37">
        <v>4301051100</v>
      </c>
      <c r="D226" s="373">
        <v>4607091387766</v>
      </c>
      <c r="E226" s="373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5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75"/>
      <c r="P226" s="375"/>
      <c r="Q226" s="375"/>
      <c r="R226" s="37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376</v>
      </c>
      <c r="B227" s="64" t="s">
        <v>377</v>
      </c>
      <c r="C227" s="37">
        <v>4301051116</v>
      </c>
      <c r="D227" s="373">
        <v>4607091387957</v>
      </c>
      <c r="E227" s="373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75"/>
      <c r="P227" s="375"/>
      <c r="Q227" s="375"/>
      <c r="R227" s="37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378</v>
      </c>
      <c r="B228" s="64" t="s">
        <v>379</v>
      </c>
      <c r="C228" s="37">
        <v>4301051115</v>
      </c>
      <c r="D228" s="373">
        <v>4607091387964</v>
      </c>
      <c r="E228" s="373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75"/>
      <c r="P228" s="375"/>
      <c r="Q228" s="375"/>
      <c r="R228" s="37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25">
      <c r="A229" s="64" t="s">
        <v>380</v>
      </c>
      <c r="B229" s="64" t="s">
        <v>381</v>
      </c>
      <c r="C229" s="37">
        <v>4301051134</v>
      </c>
      <c r="D229" s="373">
        <v>4607091381672</v>
      </c>
      <c r="E229" s="373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75"/>
      <c r="P229" s="375"/>
      <c r="Q229" s="375"/>
      <c r="R229" s="37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382</v>
      </c>
      <c r="B230" s="64" t="s">
        <v>383</v>
      </c>
      <c r="C230" s="37">
        <v>4301051130</v>
      </c>
      <c r="D230" s="373">
        <v>4607091387537</v>
      </c>
      <c r="E230" s="373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5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75"/>
      <c r="P230" s="375"/>
      <c r="Q230" s="375"/>
      <c r="R230" s="37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4301051132</v>
      </c>
      <c r="D231" s="373">
        <v>4607091387513</v>
      </c>
      <c r="E231" s="373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75"/>
      <c r="P231" s="375"/>
      <c r="Q231" s="375"/>
      <c r="R231" s="37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386</v>
      </c>
      <c r="B232" s="64" t="s">
        <v>387</v>
      </c>
      <c r="C232" s="37">
        <v>4301051277</v>
      </c>
      <c r="D232" s="373">
        <v>4680115880511</v>
      </c>
      <c r="E232" s="373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75"/>
      <c r="P232" s="375"/>
      <c r="Q232" s="375"/>
      <c r="R232" s="37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1"/>
      <c r="N233" s="377" t="s">
        <v>43</v>
      </c>
      <c r="O233" s="378"/>
      <c r="P233" s="378"/>
      <c r="Q233" s="378"/>
      <c r="R233" s="378"/>
      <c r="S233" s="378"/>
      <c r="T233" s="379"/>
      <c r="U233" s="43" t="s">
        <v>42</v>
      </c>
      <c r="V233" s="44">
        <f>IFERROR(V226/H226,"0")+IFERROR(V227/H227,"0")+IFERROR(V228/H228,"0")+IFERROR(V229/H229,"0")+IFERROR(V230/H230,"0")+IFERROR(V231/H231,"0")+IFERROR(V232/H232,"0")</f>
        <v>0</v>
      </c>
      <c r="W233" s="44">
        <f>IFERROR(W226/H226,"0")+IFERROR(W227/H227,"0")+IFERROR(W228/H228,"0")+IFERROR(W229/H229,"0")+IFERROR(W230/H230,"0")+IFERROR(W231/H231,"0")+IFERROR(W232/H232,"0")</f>
        <v>0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68"/>
      <c r="Z233" s="68"/>
    </row>
    <row r="234" spans="1:53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1"/>
      <c r="N234" s="377" t="s">
        <v>43</v>
      </c>
      <c r="O234" s="378"/>
      <c r="P234" s="378"/>
      <c r="Q234" s="378"/>
      <c r="R234" s="378"/>
      <c r="S234" s="378"/>
      <c r="T234" s="379"/>
      <c r="U234" s="43" t="s">
        <v>0</v>
      </c>
      <c r="V234" s="44">
        <f>IFERROR(SUM(V226:V232),"0")</f>
        <v>0</v>
      </c>
      <c r="W234" s="44">
        <f>IFERROR(SUM(W226:W232),"0")</f>
        <v>0</v>
      </c>
      <c r="X234" s="43"/>
      <c r="Y234" s="68"/>
      <c r="Z234" s="68"/>
    </row>
    <row r="235" spans="1:53" ht="14.25" customHeight="1" x14ac:dyDescent="0.25">
      <c r="A235" s="372" t="s">
        <v>232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372"/>
      <c r="Y235" s="67"/>
      <c r="Z235" s="67"/>
    </row>
    <row r="236" spans="1:53" ht="16.5" customHeight="1" x14ac:dyDescent="0.25">
      <c r="A236" s="64" t="s">
        <v>388</v>
      </c>
      <c r="B236" s="64" t="s">
        <v>389</v>
      </c>
      <c r="C236" s="37">
        <v>4301060326</v>
      </c>
      <c r="D236" s="373">
        <v>4607091380880</v>
      </c>
      <c r="E236" s="373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5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75"/>
      <c r="P236" s="375"/>
      <c r="Q236" s="375"/>
      <c r="R236" s="376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25">
      <c r="A237" s="64" t="s">
        <v>390</v>
      </c>
      <c r="B237" s="64" t="s">
        <v>391</v>
      </c>
      <c r="C237" s="37">
        <v>4301060308</v>
      </c>
      <c r="D237" s="373">
        <v>4607091384482</v>
      </c>
      <c r="E237" s="373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5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75"/>
      <c r="P237" s="375"/>
      <c r="Q237" s="375"/>
      <c r="R237" s="376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25">
      <c r="A238" s="64" t="s">
        <v>392</v>
      </c>
      <c r="B238" s="64" t="s">
        <v>393</v>
      </c>
      <c r="C238" s="37">
        <v>4301060325</v>
      </c>
      <c r="D238" s="373">
        <v>4607091380897</v>
      </c>
      <c r="E238" s="373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51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75"/>
      <c r="P238" s="375"/>
      <c r="Q238" s="375"/>
      <c r="R238" s="376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0"/>
      <c r="M239" s="381"/>
      <c r="N239" s="377" t="s">
        <v>43</v>
      </c>
      <c r="O239" s="378"/>
      <c r="P239" s="378"/>
      <c r="Q239" s="378"/>
      <c r="R239" s="378"/>
      <c r="S239" s="378"/>
      <c r="T239" s="379"/>
      <c r="U239" s="43" t="s">
        <v>42</v>
      </c>
      <c r="V239" s="44">
        <f>IFERROR(V236/H236,"0")+IFERROR(V237/H237,"0")+IFERROR(V238/H238,"0")</f>
        <v>0</v>
      </c>
      <c r="W239" s="44">
        <f>IFERROR(W236/H236,"0")+IFERROR(W237/H237,"0")+IFERROR(W238/H238,"0")</f>
        <v>0</v>
      </c>
      <c r="X239" s="44">
        <f>IFERROR(IF(X236="",0,X236),"0")+IFERROR(IF(X237="",0,X237),"0")+IFERROR(IF(X238="",0,X238),"0")</f>
        <v>0</v>
      </c>
      <c r="Y239" s="68"/>
      <c r="Z239" s="68"/>
    </row>
    <row r="240" spans="1:53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0"/>
      <c r="M240" s="381"/>
      <c r="N240" s="377" t="s">
        <v>43</v>
      </c>
      <c r="O240" s="378"/>
      <c r="P240" s="378"/>
      <c r="Q240" s="378"/>
      <c r="R240" s="378"/>
      <c r="S240" s="378"/>
      <c r="T240" s="379"/>
      <c r="U240" s="43" t="s">
        <v>0</v>
      </c>
      <c r="V240" s="44">
        <f>IFERROR(SUM(V236:V238),"0")</f>
        <v>0</v>
      </c>
      <c r="W240" s="44">
        <f>IFERROR(SUM(W236:W238),"0")</f>
        <v>0</v>
      </c>
      <c r="X240" s="43"/>
      <c r="Y240" s="68"/>
      <c r="Z240" s="68"/>
    </row>
    <row r="241" spans="1:53" ht="14.25" customHeight="1" x14ac:dyDescent="0.25">
      <c r="A241" s="372" t="s">
        <v>94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372"/>
      <c r="Y241" s="67"/>
      <c r="Z241" s="67"/>
    </row>
    <row r="242" spans="1:53" ht="16.5" customHeight="1" x14ac:dyDescent="0.25">
      <c r="A242" s="64" t="s">
        <v>394</v>
      </c>
      <c r="B242" s="64" t="s">
        <v>395</v>
      </c>
      <c r="C242" s="37">
        <v>4301030232</v>
      </c>
      <c r="D242" s="373">
        <v>4607091388374</v>
      </c>
      <c r="E242" s="373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516" t="s">
        <v>396</v>
      </c>
      <c r="O242" s="375"/>
      <c r="P242" s="375"/>
      <c r="Q242" s="375"/>
      <c r="R242" s="376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397</v>
      </c>
      <c r="B243" s="64" t="s">
        <v>398</v>
      </c>
      <c r="C243" s="37">
        <v>4301030235</v>
      </c>
      <c r="D243" s="373">
        <v>4607091388381</v>
      </c>
      <c r="E243" s="373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517" t="s">
        <v>399</v>
      </c>
      <c r="O243" s="375"/>
      <c r="P243" s="375"/>
      <c r="Q243" s="375"/>
      <c r="R243" s="376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400</v>
      </c>
      <c r="B244" s="64" t="s">
        <v>401</v>
      </c>
      <c r="C244" s="37">
        <v>4301030233</v>
      </c>
      <c r="D244" s="373">
        <v>4607091388404</v>
      </c>
      <c r="E244" s="373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5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75"/>
      <c r="P244" s="375"/>
      <c r="Q244" s="375"/>
      <c r="R244" s="376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1"/>
      <c r="N245" s="377" t="s">
        <v>43</v>
      </c>
      <c r="O245" s="378"/>
      <c r="P245" s="378"/>
      <c r="Q245" s="378"/>
      <c r="R245" s="378"/>
      <c r="S245" s="378"/>
      <c r="T245" s="379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1"/>
      <c r="N246" s="377" t="s">
        <v>43</v>
      </c>
      <c r="O246" s="378"/>
      <c r="P246" s="378"/>
      <c r="Q246" s="378"/>
      <c r="R246" s="378"/>
      <c r="S246" s="378"/>
      <c r="T246" s="379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72" t="s">
        <v>402</v>
      </c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2"/>
      <c r="P247" s="372"/>
      <c r="Q247" s="372"/>
      <c r="R247" s="372"/>
      <c r="S247" s="372"/>
      <c r="T247" s="372"/>
      <c r="U247" s="372"/>
      <c r="V247" s="372"/>
      <c r="W247" s="372"/>
      <c r="X247" s="372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73">
        <v>4680115881808</v>
      </c>
      <c r="E248" s="373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5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75"/>
      <c r="P248" s="375"/>
      <c r="Q248" s="375"/>
      <c r="R248" s="37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73">
        <v>4680115881822</v>
      </c>
      <c r="E249" s="373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5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75"/>
      <c r="P249" s="375"/>
      <c r="Q249" s="375"/>
      <c r="R249" s="37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73">
        <v>4680115880016</v>
      </c>
      <c r="E250" s="373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75"/>
      <c r="P250" s="375"/>
      <c r="Q250" s="375"/>
      <c r="R250" s="37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80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1"/>
      <c r="N251" s="377" t="s">
        <v>43</v>
      </c>
      <c r="O251" s="378"/>
      <c r="P251" s="378"/>
      <c r="Q251" s="378"/>
      <c r="R251" s="378"/>
      <c r="S251" s="378"/>
      <c r="T251" s="379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1"/>
      <c r="N252" s="377" t="s">
        <v>43</v>
      </c>
      <c r="O252" s="378"/>
      <c r="P252" s="378"/>
      <c r="Q252" s="378"/>
      <c r="R252" s="378"/>
      <c r="S252" s="378"/>
      <c r="T252" s="379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71" t="s">
        <v>411</v>
      </c>
      <c r="B253" s="371"/>
      <c r="C253" s="371"/>
      <c r="D253" s="371"/>
      <c r="E253" s="371"/>
      <c r="F253" s="371"/>
      <c r="G253" s="371"/>
      <c r="H253" s="371"/>
      <c r="I253" s="371"/>
      <c r="J253" s="371"/>
      <c r="K253" s="371"/>
      <c r="L253" s="371"/>
      <c r="M253" s="371"/>
      <c r="N253" s="371"/>
      <c r="O253" s="371"/>
      <c r="P253" s="371"/>
      <c r="Q253" s="371"/>
      <c r="R253" s="371"/>
      <c r="S253" s="371"/>
      <c r="T253" s="371"/>
      <c r="U253" s="371"/>
      <c r="V253" s="371"/>
      <c r="W253" s="371"/>
      <c r="X253" s="371"/>
      <c r="Y253" s="66"/>
      <c r="Z253" s="66"/>
    </row>
    <row r="254" spans="1:53" ht="14.25" customHeight="1" x14ac:dyDescent="0.25">
      <c r="A254" s="372" t="s">
        <v>116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73">
        <v>4607091387421</v>
      </c>
      <c r="E255" s="373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52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5"/>
      <c r="P255" s="375"/>
      <c r="Q255" s="375"/>
      <c r="R255" s="37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73">
        <v>4607091387421</v>
      </c>
      <c r="E256" s="373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121</v>
      </c>
      <c r="M256" s="38">
        <v>55</v>
      </c>
      <c r="N256" s="5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5"/>
      <c r="P256" s="375"/>
      <c r="Q256" s="375"/>
      <c r="R256" s="37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4301011396</v>
      </c>
      <c r="D257" s="373">
        <v>4607091387452</v>
      </c>
      <c r="E257" s="373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75"/>
      <c r="P257" s="375"/>
      <c r="Q257" s="375"/>
      <c r="R257" s="37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417</v>
      </c>
      <c r="C258" s="37">
        <v>4301011619</v>
      </c>
      <c r="D258" s="373">
        <v>4607091387452</v>
      </c>
      <c r="E258" s="373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112</v>
      </c>
      <c r="L258" s="39" t="s">
        <v>111</v>
      </c>
      <c r="M258" s="38">
        <v>55</v>
      </c>
      <c r="N258" s="525" t="s">
        <v>418</v>
      </c>
      <c r="O258" s="375"/>
      <c r="P258" s="375"/>
      <c r="Q258" s="375"/>
      <c r="R258" s="37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73">
        <v>4607091385984</v>
      </c>
      <c r="E259" s="373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5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75"/>
      <c r="P259" s="375"/>
      <c r="Q259" s="375"/>
      <c r="R259" s="376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73">
        <v>4607091387438</v>
      </c>
      <c r="E260" s="373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75"/>
      <c r="P260" s="375"/>
      <c r="Q260" s="375"/>
      <c r="R260" s="37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73">
        <v>4607091387469</v>
      </c>
      <c r="E261" s="373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5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75"/>
      <c r="P261" s="375"/>
      <c r="Q261" s="375"/>
      <c r="R261" s="376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1"/>
      <c r="N262" s="377" t="s">
        <v>43</v>
      </c>
      <c r="O262" s="378"/>
      <c r="P262" s="378"/>
      <c r="Q262" s="378"/>
      <c r="R262" s="378"/>
      <c r="S262" s="378"/>
      <c r="T262" s="379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1"/>
      <c r="N263" s="377" t="s">
        <v>43</v>
      </c>
      <c r="O263" s="378"/>
      <c r="P263" s="378"/>
      <c r="Q263" s="378"/>
      <c r="R263" s="378"/>
      <c r="S263" s="378"/>
      <c r="T263" s="379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72" t="s">
        <v>76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73">
        <v>4607091387292</v>
      </c>
      <c r="E265" s="373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75"/>
      <c r="P265" s="375"/>
      <c r="Q265" s="375"/>
      <c r="R265" s="376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73">
        <v>4607091387315</v>
      </c>
      <c r="E266" s="373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5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75"/>
      <c r="P266" s="375"/>
      <c r="Q266" s="375"/>
      <c r="R266" s="376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0"/>
      <c r="M267" s="381"/>
      <c r="N267" s="377" t="s">
        <v>43</v>
      </c>
      <c r="O267" s="378"/>
      <c r="P267" s="378"/>
      <c r="Q267" s="378"/>
      <c r="R267" s="378"/>
      <c r="S267" s="378"/>
      <c r="T267" s="379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80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1"/>
      <c r="N268" s="377" t="s">
        <v>43</v>
      </c>
      <c r="O268" s="378"/>
      <c r="P268" s="378"/>
      <c r="Q268" s="378"/>
      <c r="R268" s="378"/>
      <c r="S268" s="378"/>
      <c r="T268" s="379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71" t="s">
        <v>429</v>
      </c>
      <c r="B269" s="371"/>
      <c r="C269" s="371"/>
      <c r="D269" s="371"/>
      <c r="E269" s="371"/>
      <c r="F269" s="371"/>
      <c r="G269" s="371"/>
      <c r="H269" s="371"/>
      <c r="I269" s="371"/>
      <c r="J269" s="371"/>
      <c r="K269" s="371"/>
      <c r="L269" s="371"/>
      <c r="M269" s="371"/>
      <c r="N269" s="371"/>
      <c r="O269" s="371"/>
      <c r="P269" s="371"/>
      <c r="Q269" s="371"/>
      <c r="R269" s="371"/>
      <c r="S269" s="371"/>
      <c r="T269" s="371"/>
      <c r="U269" s="371"/>
      <c r="V269" s="371"/>
      <c r="W269" s="371"/>
      <c r="X269" s="371"/>
      <c r="Y269" s="66"/>
      <c r="Z269" s="66"/>
    </row>
    <row r="270" spans="1:53" ht="14.25" customHeight="1" x14ac:dyDescent="0.25">
      <c r="A270" s="372" t="s">
        <v>76</v>
      </c>
      <c r="B270" s="372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2"/>
      <c r="N270" s="372"/>
      <c r="O270" s="372"/>
      <c r="P270" s="372"/>
      <c r="Q270" s="372"/>
      <c r="R270" s="372"/>
      <c r="S270" s="372"/>
      <c r="T270" s="372"/>
      <c r="U270" s="372"/>
      <c r="V270" s="372"/>
      <c r="W270" s="372"/>
      <c r="X270" s="372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73">
        <v>4607091383836</v>
      </c>
      <c r="E271" s="373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75"/>
      <c r="P271" s="375"/>
      <c r="Q271" s="375"/>
      <c r="R271" s="376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0"/>
      <c r="M272" s="381"/>
      <c r="N272" s="377" t="s">
        <v>43</v>
      </c>
      <c r="O272" s="378"/>
      <c r="P272" s="378"/>
      <c r="Q272" s="378"/>
      <c r="R272" s="378"/>
      <c r="S272" s="378"/>
      <c r="T272" s="379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1"/>
      <c r="N273" s="377" t="s">
        <v>43</v>
      </c>
      <c r="O273" s="378"/>
      <c r="P273" s="378"/>
      <c r="Q273" s="378"/>
      <c r="R273" s="378"/>
      <c r="S273" s="378"/>
      <c r="T273" s="379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72" t="s">
        <v>81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372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73">
        <v>4607091387919</v>
      </c>
      <c r="E275" s="373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5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75"/>
      <c r="P275" s="375"/>
      <c r="Q275" s="375"/>
      <c r="R275" s="37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73">
        <v>4607091383942</v>
      </c>
      <c r="E276" s="373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53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75"/>
      <c r="P276" s="375"/>
      <c r="Q276" s="375"/>
      <c r="R276" s="376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73">
        <v>4607091383959</v>
      </c>
      <c r="E277" s="373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534" t="s">
        <v>438</v>
      </c>
      <c r="O277" s="375"/>
      <c r="P277" s="375"/>
      <c r="Q277" s="375"/>
      <c r="R277" s="37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80"/>
      <c r="B278" s="380"/>
      <c r="C278" s="380"/>
      <c r="D278" s="380"/>
      <c r="E278" s="380"/>
      <c r="F278" s="380"/>
      <c r="G278" s="380"/>
      <c r="H278" s="380"/>
      <c r="I278" s="380"/>
      <c r="J278" s="380"/>
      <c r="K278" s="380"/>
      <c r="L278" s="380"/>
      <c r="M278" s="381"/>
      <c r="N278" s="377" t="s">
        <v>43</v>
      </c>
      <c r="O278" s="378"/>
      <c r="P278" s="378"/>
      <c r="Q278" s="378"/>
      <c r="R278" s="378"/>
      <c r="S278" s="378"/>
      <c r="T278" s="379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80"/>
      <c r="B279" s="380"/>
      <c r="C279" s="380"/>
      <c r="D279" s="380"/>
      <c r="E279" s="380"/>
      <c r="F279" s="380"/>
      <c r="G279" s="380"/>
      <c r="H279" s="380"/>
      <c r="I279" s="380"/>
      <c r="J279" s="380"/>
      <c r="K279" s="380"/>
      <c r="L279" s="380"/>
      <c r="M279" s="381"/>
      <c r="N279" s="377" t="s">
        <v>43</v>
      </c>
      <c r="O279" s="378"/>
      <c r="P279" s="378"/>
      <c r="Q279" s="378"/>
      <c r="R279" s="378"/>
      <c r="S279" s="378"/>
      <c r="T279" s="379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72" t="s">
        <v>232</v>
      </c>
      <c r="B280" s="372"/>
      <c r="C280" s="372"/>
      <c r="D280" s="372"/>
      <c r="E280" s="372"/>
      <c r="F280" s="372"/>
      <c r="G280" s="372"/>
      <c r="H280" s="372"/>
      <c r="I280" s="372"/>
      <c r="J280" s="372"/>
      <c r="K280" s="372"/>
      <c r="L280" s="372"/>
      <c r="M280" s="372"/>
      <c r="N280" s="372"/>
      <c r="O280" s="372"/>
      <c r="P280" s="372"/>
      <c r="Q280" s="372"/>
      <c r="R280" s="372"/>
      <c r="S280" s="372"/>
      <c r="T280" s="372"/>
      <c r="U280" s="372"/>
      <c r="V280" s="372"/>
      <c r="W280" s="372"/>
      <c r="X280" s="372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73">
        <v>4607091388831</v>
      </c>
      <c r="E281" s="373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75"/>
      <c r="P281" s="375"/>
      <c r="Q281" s="375"/>
      <c r="R281" s="376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80"/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1"/>
      <c r="N282" s="377" t="s">
        <v>43</v>
      </c>
      <c r="O282" s="378"/>
      <c r="P282" s="378"/>
      <c r="Q282" s="378"/>
      <c r="R282" s="378"/>
      <c r="S282" s="378"/>
      <c r="T282" s="379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80"/>
      <c r="B283" s="380"/>
      <c r="C283" s="380"/>
      <c r="D283" s="380"/>
      <c r="E283" s="380"/>
      <c r="F283" s="380"/>
      <c r="G283" s="380"/>
      <c r="H283" s="380"/>
      <c r="I283" s="380"/>
      <c r="J283" s="380"/>
      <c r="K283" s="380"/>
      <c r="L283" s="380"/>
      <c r="M283" s="381"/>
      <c r="N283" s="377" t="s">
        <v>43</v>
      </c>
      <c r="O283" s="378"/>
      <c r="P283" s="378"/>
      <c r="Q283" s="378"/>
      <c r="R283" s="378"/>
      <c r="S283" s="378"/>
      <c r="T283" s="379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72" t="s">
        <v>94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372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73">
        <v>4607091383102</v>
      </c>
      <c r="E285" s="373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75"/>
      <c r="P285" s="375"/>
      <c r="Q285" s="375"/>
      <c r="R285" s="376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80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1"/>
      <c r="N286" s="377" t="s">
        <v>43</v>
      </c>
      <c r="O286" s="378"/>
      <c r="P286" s="378"/>
      <c r="Q286" s="378"/>
      <c r="R286" s="378"/>
      <c r="S286" s="378"/>
      <c r="T286" s="379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1"/>
      <c r="N287" s="377" t="s">
        <v>43</v>
      </c>
      <c r="O287" s="378"/>
      <c r="P287" s="378"/>
      <c r="Q287" s="378"/>
      <c r="R287" s="378"/>
      <c r="S287" s="378"/>
      <c r="T287" s="379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70" t="s">
        <v>443</v>
      </c>
      <c r="B288" s="370"/>
      <c r="C288" s="370"/>
      <c r="D288" s="370"/>
      <c r="E288" s="370"/>
      <c r="F288" s="370"/>
      <c r="G288" s="370"/>
      <c r="H288" s="370"/>
      <c r="I288" s="370"/>
      <c r="J288" s="370"/>
      <c r="K288" s="370"/>
      <c r="L288" s="370"/>
      <c r="M288" s="370"/>
      <c r="N288" s="370"/>
      <c r="O288" s="370"/>
      <c r="P288" s="370"/>
      <c r="Q288" s="370"/>
      <c r="R288" s="370"/>
      <c r="S288" s="370"/>
      <c r="T288" s="370"/>
      <c r="U288" s="370"/>
      <c r="V288" s="370"/>
      <c r="W288" s="370"/>
      <c r="X288" s="370"/>
      <c r="Y288" s="55"/>
      <c r="Z288" s="55"/>
    </row>
    <row r="289" spans="1:53" ht="16.5" customHeight="1" x14ac:dyDescent="0.25">
      <c r="A289" s="371" t="s">
        <v>444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371"/>
      <c r="Y289" s="66"/>
      <c r="Z289" s="66"/>
    </row>
    <row r="290" spans="1:53" ht="14.25" customHeight="1" x14ac:dyDescent="0.25">
      <c r="A290" s="372" t="s">
        <v>116</v>
      </c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2"/>
      <c r="O290" s="372"/>
      <c r="P290" s="372"/>
      <c r="Q290" s="372"/>
      <c r="R290" s="372"/>
      <c r="S290" s="372"/>
      <c r="T290" s="372"/>
      <c r="U290" s="372"/>
      <c r="V290" s="372"/>
      <c r="W290" s="372"/>
      <c r="X290" s="372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73">
        <v>4607091383997</v>
      </c>
      <c r="E291" s="373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5"/>
      <c r="P291" s="375"/>
      <c r="Q291" s="375"/>
      <c r="R291" s="37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73">
        <v>4607091383997</v>
      </c>
      <c r="E292" s="373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53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5"/>
      <c r="P292" s="375"/>
      <c r="Q292" s="375"/>
      <c r="R292" s="37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73">
        <v>4607091384130</v>
      </c>
      <c r="E293" s="373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5"/>
      <c r="P293" s="375"/>
      <c r="Q293" s="375"/>
      <c r="R293" s="37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73">
        <v>4607091384130</v>
      </c>
      <c r="E294" s="37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54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5"/>
      <c r="P294" s="375"/>
      <c r="Q294" s="375"/>
      <c r="R294" s="376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73">
        <v>4607091384147</v>
      </c>
      <c r="E295" s="37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75"/>
      <c r="P295" s="375"/>
      <c r="Q295" s="375"/>
      <c r="R295" s="37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73">
        <v>4607091384147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42" t="s">
        <v>454</v>
      </c>
      <c r="O296" s="375"/>
      <c r="P296" s="375"/>
      <c r="Q296" s="375"/>
      <c r="R296" s="37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73">
        <v>4607091384154</v>
      </c>
      <c r="E297" s="373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75"/>
      <c r="P297" s="375"/>
      <c r="Q297" s="375"/>
      <c r="R297" s="37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73">
        <v>4607091384161</v>
      </c>
      <c r="E298" s="373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75"/>
      <c r="P298" s="375"/>
      <c r="Q298" s="375"/>
      <c r="R298" s="376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1"/>
      <c r="N299" s="377" t="s">
        <v>43</v>
      </c>
      <c r="O299" s="378"/>
      <c r="P299" s="378"/>
      <c r="Q299" s="378"/>
      <c r="R299" s="378"/>
      <c r="S299" s="378"/>
      <c r="T299" s="379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1"/>
      <c r="N300" s="377" t="s">
        <v>43</v>
      </c>
      <c r="O300" s="378"/>
      <c r="P300" s="378"/>
      <c r="Q300" s="378"/>
      <c r="R300" s="378"/>
      <c r="S300" s="378"/>
      <c r="T300" s="379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2" t="s">
        <v>108</v>
      </c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2"/>
      <c r="O301" s="372"/>
      <c r="P301" s="372"/>
      <c r="Q301" s="372"/>
      <c r="R301" s="372"/>
      <c r="S301" s="372"/>
      <c r="T301" s="372"/>
      <c r="U301" s="372"/>
      <c r="V301" s="372"/>
      <c r="W301" s="372"/>
      <c r="X301" s="372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73">
        <v>4607091383980</v>
      </c>
      <c r="E302" s="373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75"/>
      <c r="P302" s="375"/>
      <c r="Q302" s="375"/>
      <c r="R302" s="37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73">
        <v>4607091384178</v>
      </c>
      <c r="E303" s="373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5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75"/>
      <c r="P303" s="375"/>
      <c r="Q303" s="375"/>
      <c r="R303" s="376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80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1"/>
      <c r="N304" s="377" t="s">
        <v>43</v>
      </c>
      <c r="O304" s="378"/>
      <c r="P304" s="378"/>
      <c r="Q304" s="378"/>
      <c r="R304" s="378"/>
      <c r="S304" s="378"/>
      <c r="T304" s="379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1"/>
      <c r="N305" s="377" t="s">
        <v>43</v>
      </c>
      <c r="O305" s="378"/>
      <c r="P305" s="378"/>
      <c r="Q305" s="378"/>
      <c r="R305" s="378"/>
      <c r="S305" s="378"/>
      <c r="T305" s="379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25">
      <c r="A306" s="372" t="s">
        <v>81</v>
      </c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2"/>
      <c r="O306" s="372"/>
      <c r="P306" s="372"/>
      <c r="Q306" s="372"/>
      <c r="R306" s="372"/>
      <c r="S306" s="372"/>
      <c r="T306" s="372"/>
      <c r="U306" s="372"/>
      <c r="V306" s="372"/>
      <c r="W306" s="372"/>
      <c r="X306" s="372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73">
        <v>4607091384260</v>
      </c>
      <c r="E307" s="373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75"/>
      <c r="P307" s="375"/>
      <c r="Q307" s="375"/>
      <c r="R307" s="37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1"/>
      <c r="N308" s="377" t="s">
        <v>43</v>
      </c>
      <c r="O308" s="378"/>
      <c r="P308" s="378"/>
      <c r="Q308" s="378"/>
      <c r="R308" s="378"/>
      <c r="S308" s="378"/>
      <c r="T308" s="379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1"/>
      <c r="N309" s="377" t="s">
        <v>43</v>
      </c>
      <c r="O309" s="378"/>
      <c r="P309" s="378"/>
      <c r="Q309" s="378"/>
      <c r="R309" s="378"/>
      <c r="S309" s="378"/>
      <c r="T309" s="379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72" t="s">
        <v>232</v>
      </c>
      <c r="B310" s="372"/>
      <c r="C310" s="372"/>
      <c r="D310" s="372"/>
      <c r="E310" s="372"/>
      <c r="F310" s="372"/>
      <c r="G310" s="372"/>
      <c r="H310" s="372"/>
      <c r="I310" s="372"/>
      <c r="J310" s="372"/>
      <c r="K310" s="372"/>
      <c r="L310" s="372"/>
      <c r="M310" s="372"/>
      <c r="N310" s="372"/>
      <c r="O310" s="372"/>
      <c r="P310" s="372"/>
      <c r="Q310" s="372"/>
      <c r="R310" s="372"/>
      <c r="S310" s="372"/>
      <c r="T310" s="372"/>
      <c r="U310" s="372"/>
      <c r="V310" s="372"/>
      <c r="W310" s="372"/>
      <c r="X310" s="372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73">
        <v>4607091384673</v>
      </c>
      <c r="E311" s="373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75"/>
      <c r="P311" s="375"/>
      <c r="Q311" s="375"/>
      <c r="R311" s="376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80"/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1"/>
      <c r="N312" s="377" t="s">
        <v>43</v>
      </c>
      <c r="O312" s="378"/>
      <c r="P312" s="378"/>
      <c r="Q312" s="378"/>
      <c r="R312" s="378"/>
      <c r="S312" s="378"/>
      <c r="T312" s="379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80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1"/>
      <c r="N313" s="377" t="s">
        <v>43</v>
      </c>
      <c r="O313" s="378"/>
      <c r="P313" s="378"/>
      <c r="Q313" s="378"/>
      <c r="R313" s="378"/>
      <c r="S313" s="378"/>
      <c r="T313" s="379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71" t="s">
        <v>467</v>
      </c>
      <c r="B314" s="371"/>
      <c r="C314" s="371"/>
      <c r="D314" s="371"/>
      <c r="E314" s="371"/>
      <c r="F314" s="371"/>
      <c r="G314" s="371"/>
      <c r="H314" s="371"/>
      <c r="I314" s="371"/>
      <c r="J314" s="371"/>
      <c r="K314" s="371"/>
      <c r="L314" s="371"/>
      <c r="M314" s="371"/>
      <c r="N314" s="371"/>
      <c r="O314" s="371"/>
      <c r="P314" s="371"/>
      <c r="Q314" s="371"/>
      <c r="R314" s="371"/>
      <c r="S314" s="371"/>
      <c r="T314" s="371"/>
      <c r="U314" s="371"/>
      <c r="V314" s="371"/>
      <c r="W314" s="371"/>
      <c r="X314" s="371"/>
      <c r="Y314" s="66"/>
      <c r="Z314" s="66"/>
    </row>
    <row r="315" spans="1:53" ht="14.25" customHeight="1" x14ac:dyDescent="0.25">
      <c r="A315" s="372" t="s">
        <v>116</v>
      </c>
      <c r="B315" s="372"/>
      <c r="C315" s="372"/>
      <c r="D315" s="372"/>
      <c r="E315" s="372"/>
      <c r="F315" s="372"/>
      <c r="G315" s="372"/>
      <c r="H315" s="372"/>
      <c r="I315" s="372"/>
      <c r="J315" s="372"/>
      <c r="K315" s="372"/>
      <c r="L315" s="372"/>
      <c r="M315" s="372"/>
      <c r="N315" s="372"/>
      <c r="O315" s="372"/>
      <c r="P315" s="372"/>
      <c r="Q315" s="372"/>
      <c r="R315" s="372"/>
      <c r="S315" s="372"/>
      <c r="T315" s="372"/>
      <c r="U315" s="372"/>
      <c r="V315" s="372"/>
      <c r="W315" s="372"/>
      <c r="X315" s="372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73">
        <v>4607091384185</v>
      </c>
      <c r="E316" s="373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75"/>
      <c r="P316" s="375"/>
      <c r="Q316" s="375"/>
      <c r="R316" s="37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73">
        <v>4607091384192</v>
      </c>
      <c r="E317" s="373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75"/>
      <c r="P317" s="375"/>
      <c r="Q317" s="375"/>
      <c r="R317" s="376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73">
        <v>4680115881907</v>
      </c>
      <c r="E318" s="373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75"/>
      <c r="P318" s="375"/>
      <c r="Q318" s="375"/>
      <c r="R318" s="376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73">
        <v>4607091384680</v>
      </c>
      <c r="E319" s="373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75"/>
      <c r="P319" s="375"/>
      <c r="Q319" s="375"/>
      <c r="R319" s="376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1"/>
      <c r="N320" s="377" t="s">
        <v>43</v>
      </c>
      <c r="O320" s="378"/>
      <c r="P320" s="378"/>
      <c r="Q320" s="378"/>
      <c r="R320" s="378"/>
      <c r="S320" s="378"/>
      <c r="T320" s="379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1"/>
      <c r="N321" s="377" t="s">
        <v>43</v>
      </c>
      <c r="O321" s="378"/>
      <c r="P321" s="378"/>
      <c r="Q321" s="378"/>
      <c r="R321" s="378"/>
      <c r="S321" s="378"/>
      <c r="T321" s="379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72" t="s">
        <v>76</v>
      </c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2"/>
      <c r="O322" s="372"/>
      <c r="P322" s="372"/>
      <c r="Q322" s="372"/>
      <c r="R322" s="372"/>
      <c r="S322" s="372"/>
      <c r="T322" s="372"/>
      <c r="U322" s="372"/>
      <c r="V322" s="372"/>
      <c r="W322" s="372"/>
      <c r="X322" s="372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73">
        <v>4607091384802</v>
      </c>
      <c r="E323" s="373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75"/>
      <c r="P323" s="375"/>
      <c r="Q323" s="375"/>
      <c r="R323" s="376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73">
        <v>4607091384826</v>
      </c>
      <c r="E324" s="373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75"/>
      <c r="P324" s="375"/>
      <c r="Q324" s="375"/>
      <c r="R324" s="376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1"/>
      <c r="N325" s="377" t="s">
        <v>43</v>
      </c>
      <c r="O325" s="378"/>
      <c r="P325" s="378"/>
      <c r="Q325" s="378"/>
      <c r="R325" s="378"/>
      <c r="S325" s="378"/>
      <c r="T325" s="379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1"/>
      <c r="N326" s="377" t="s">
        <v>43</v>
      </c>
      <c r="O326" s="378"/>
      <c r="P326" s="378"/>
      <c r="Q326" s="378"/>
      <c r="R326" s="378"/>
      <c r="S326" s="378"/>
      <c r="T326" s="379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72" t="s">
        <v>81</v>
      </c>
      <c r="B327" s="372"/>
      <c r="C327" s="372"/>
      <c r="D327" s="372"/>
      <c r="E327" s="372"/>
      <c r="F327" s="372"/>
      <c r="G327" s="372"/>
      <c r="H327" s="372"/>
      <c r="I327" s="372"/>
      <c r="J327" s="372"/>
      <c r="K327" s="372"/>
      <c r="L327" s="372"/>
      <c r="M327" s="372"/>
      <c r="N327" s="372"/>
      <c r="O327" s="372"/>
      <c r="P327" s="372"/>
      <c r="Q327" s="372"/>
      <c r="R327" s="372"/>
      <c r="S327" s="372"/>
      <c r="T327" s="372"/>
      <c r="U327" s="372"/>
      <c r="V327" s="372"/>
      <c r="W327" s="372"/>
      <c r="X327" s="372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73">
        <v>4607091384246</v>
      </c>
      <c r="E328" s="373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75"/>
      <c r="P328" s="375"/>
      <c r="Q328" s="375"/>
      <c r="R328" s="37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73">
        <v>4680115881976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75"/>
      <c r="P329" s="375"/>
      <c r="Q329" s="375"/>
      <c r="R329" s="37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73">
        <v>4607091384253</v>
      </c>
      <c r="E330" s="373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75"/>
      <c r="P330" s="375"/>
      <c r="Q330" s="375"/>
      <c r="R330" s="376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73">
        <v>4680115881969</v>
      </c>
      <c r="E331" s="373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5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75"/>
      <c r="P331" s="375"/>
      <c r="Q331" s="375"/>
      <c r="R331" s="376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80"/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1"/>
      <c r="N332" s="377" t="s">
        <v>43</v>
      </c>
      <c r="O332" s="378"/>
      <c r="P332" s="378"/>
      <c r="Q332" s="378"/>
      <c r="R332" s="378"/>
      <c r="S332" s="378"/>
      <c r="T332" s="379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1"/>
      <c r="N333" s="377" t="s">
        <v>43</v>
      </c>
      <c r="O333" s="378"/>
      <c r="P333" s="378"/>
      <c r="Q333" s="378"/>
      <c r="R333" s="378"/>
      <c r="S333" s="378"/>
      <c r="T333" s="379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72" t="s">
        <v>232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372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73">
        <v>4607091389357</v>
      </c>
      <c r="E335" s="373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5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75"/>
      <c r="P335" s="375"/>
      <c r="Q335" s="375"/>
      <c r="R335" s="37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80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1"/>
      <c r="N336" s="377" t="s">
        <v>43</v>
      </c>
      <c r="O336" s="378"/>
      <c r="P336" s="378"/>
      <c r="Q336" s="378"/>
      <c r="R336" s="378"/>
      <c r="S336" s="378"/>
      <c r="T336" s="379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1"/>
      <c r="N337" s="377" t="s">
        <v>43</v>
      </c>
      <c r="O337" s="378"/>
      <c r="P337" s="378"/>
      <c r="Q337" s="378"/>
      <c r="R337" s="378"/>
      <c r="S337" s="378"/>
      <c r="T337" s="379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70" t="s">
        <v>490</v>
      </c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0"/>
      <c r="O338" s="370"/>
      <c r="P338" s="370"/>
      <c r="Q338" s="370"/>
      <c r="R338" s="370"/>
      <c r="S338" s="370"/>
      <c r="T338" s="370"/>
      <c r="U338" s="370"/>
      <c r="V338" s="370"/>
      <c r="W338" s="370"/>
      <c r="X338" s="370"/>
      <c r="Y338" s="55"/>
      <c r="Z338" s="55"/>
    </row>
    <row r="339" spans="1:53" ht="16.5" customHeight="1" x14ac:dyDescent="0.25">
      <c r="A339" s="371" t="s">
        <v>491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371"/>
      <c r="Y339" s="66"/>
      <c r="Z339" s="66"/>
    </row>
    <row r="340" spans="1:53" ht="14.25" customHeight="1" x14ac:dyDescent="0.25">
      <c r="A340" s="372" t="s">
        <v>116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73">
        <v>4607091389708</v>
      </c>
      <c r="E341" s="373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75"/>
      <c r="P341" s="375"/>
      <c r="Q341" s="375"/>
      <c r="R341" s="37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73">
        <v>4607091389692</v>
      </c>
      <c r="E342" s="373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75"/>
      <c r="P342" s="375"/>
      <c r="Q342" s="375"/>
      <c r="R342" s="37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1"/>
      <c r="N343" s="377" t="s">
        <v>43</v>
      </c>
      <c r="O343" s="378"/>
      <c r="P343" s="378"/>
      <c r="Q343" s="378"/>
      <c r="R343" s="378"/>
      <c r="S343" s="378"/>
      <c r="T343" s="379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80"/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1"/>
      <c r="N344" s="377" t="s">
        <v>43</v>
      </c>
      <c r="O344" s="378"/>
      <c r="P344" s="378"/>
      <c r="Q344" s="378"/>
      <c r="R344" s="378"/>
      <c r="S344" s="378"/>
      <c r="T344" s="379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72" t="s">
        <v>76</v>
      </c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2"/>
      <c r="O345" s="372"/>
      <c r="P345" s="372"/>
      <c r="Q345" s="372"/>
      <c r="R345" s="372"/>
      <c r="S345" s="372"/>
      <c r="T345" s="372"/>
      <c r="U345" s="372"/>
      <c r="V345" s="372"/>
      <c r="W345" s="372"/>
      <c r="X345" s="372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73">
        <v>4607091389753</v>
      </c>
      <c r="E346" s="373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75"/>
      <c r="P346" s="375"/>
      <c r="Q346" s="375"/>
      <c r="R346" s="376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73">
        <v>4607091389760</v>
      </c>
      <c r="E347" s="373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75"/>
      <c r="P347" s="375"/>
      <c r="Q347" s="375"/>
      <c r="R347" s="376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73">
        <v>4607091389746</v>
      </c>
      <c r="E348" s="373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75"/>
      <c r="P348" s="375"/>
      <c r="Q348" s="375"/>
      <c r="R348" s="376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73">
        <v>4680115882928</v>
      </c>
      <c r="E349" s="373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5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75"/>
      <c r="P349" s="375"/>
      <c r="Q349" s="375"/>
      <c r="R349" s="376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73">
        <v>4680115883147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5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75"/>
      <c r="P350" s="375"/>
      <c r="Q350" s="375"/>
      <c r="R350" s="376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73">
        <v>4607091384338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75"/>
      <c r="P351" s="375"/>
      <c r="Q351" s="375"/>
      <c r="R351" s="376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73">
        <v>4680115883154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75"/>
      <c r="P352" s="375"/>
      <c r="Q352" s="375"/>
      <c r="R352" s="376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73">
        <v>4607091389524</v>
      </c>
      <c r="E353" s="373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75"/>
      <c r="P353" s="375"/>
      <c r="Q353" s="375"/>
      <c r="R353" s="376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73">
        <v>4680115883161</v>
      </c>
      <c r="E354" s="373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5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75"/>
      <c r="P354" s="375"/>
      <c r="Q354" s="375"/>
      <c r="R354" s="376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73">
        <v>4607091384345</v>
      </c>
      <c r="E355" s="373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75"/>
      <c r="P355" s="375"/>
      <c r="Q355" s="375"/>
      <c r="R355" s="376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73">
        <v>4680115883178</v>
      </c>
      <c r="E356" s="373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5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75"/>
      <c r="P356" s="375"/>
      <c r="Q356" s="375"/>
      <c r="R356" s="376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73">
        <v>4607091389531</v>
      </c>
      <c r="E357" s="373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75"/>
      <c r="P357" s="375"/>
      <c r="Q357" s="375"/>
      <c r="R357" s="376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73">
        <v>4680115883185</v>
      </c>
      <c r="E358" s="373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574" t="s">
        <v>522</v>
      </c>
      <c r="O358" s="375"/>
      <c r="P358" s="375"/>
      <c r="Q358" s="375"/>
      <c r="R358" s="376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80"/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1"/>
      <c r="N359" s="377" t="s">
        <v>43</v>
      </c>
      <c r="O359" s="378"/>
      <c r="P359" s="378"/>
      <c r="Q359" s="378"/>
      <c r="R359" s="378"/>
      <c r="S359" s="378"/>
      <c r="T359" s="379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1"/>
      <c r="N360" s="377" t="s">
        <v>43</v>
      </c>
      <c r="O360" s="378"/>
      <c r="P360" s="378"/>
      <c r="Q360" s="378"/>
      <c r="R360" s="378"/>
      <c r="S360" s="378"/>
      <c r="T360" s="379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72" t="s">
        <v>81</v>
      </c>
      <c r="B361" s="372"/>
      <c r="C361" s="372"/>
      <c r="D361" s="372"/>
      <c r="E361" s="372"/>
      <c r="F361" s="372"/>
      <c r="G361" s="372"/>
      <c r="H361" s="372"/>
      <c r="I361" s="372"/>
      <c r="J361" s="372"/>
      <c r="K361" s="372"/>
      <c r="L361" s="372"/>
      <c r="M361" s="372"/>
      <c r="N361" s="372"/>
      <c r="O361" s="372"/>
      <c r="P361" s="372"/>
      <c r="Q361" s="372"/>
      <c r="R361" s="372"/>
      <c r="S361" s="372"/>
      <c r="T361" s="372"/>
      <c r="U361" s="372"/>
      <c r="V361" s="372"/>
      <c r="W361" s="372"/>
      <c r="X361" s="372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73">
        <v>4607091389685</v>
      </c>
      <c r="E362" s="373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75"/>
      <c r="P362" s="375"/>
      <c r="Q362" s="375"/>
      <c r="R362" s="37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73">
        <v>4607091389654</v>
      </c>
      <c r="E363" s="373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5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75"/>
      <c r="P363" s="375"/>
      <c r="Q363" s="375"/>
      <c r="R363" s="37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73">
        <v>4607091384352</v>
      </c>
      <c r="E364" s="373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75"/>
      <c r="P364" s="375"/>
      <c r="Q364" s="375"/>
      <c r="R364" s="37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73">
        <v>4607091389661</v>
      </c>
      <c r="E365" s="373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75"/>
      <c r="P365" s="375"/>
      <c r="Q365" s="375"/>
      <c r="R365" s="376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1"/>
      <c r="N366" s="377" t="s">
        <v>43</v>
      </c>
      <c r="O366" s="378"/>
      <c r="P366" s="378"/>
      <c r="Q366" s="378"/>
      <c r="R366" s="378"/>
      <c r="S366" s="378"/>
      <c r="T366" s="379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1"/>
      <c r="N367" s="377" t="s">
        <v>43</v>
      </c>
      <c r="O367" s="378"/>
      <c r="P367" s="378"/>
      <c r="Q367" s="378"/>
      <c r="R367" s="378"/>
      <c r="S367" s="378"/>
      <c r="T367" s="379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72" t="s">
        <v>232</v>
      </c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2"/>
      <c r="O368" s="372"/>
      <c r="P368" s="372"/>
      <c r="Q368" s="372"/>
      <c r="R368" s="372"/>
      <c r="S368" s="372"/>
      <c r="T368" s="372"/>
      <c r="U368" s="372"/>
      <c r="V368" s="372"/>
      <c r="W368" s="372"/>
      <c r="X368" s="372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73">
        <v>4680115881648</v>
      </c>
      <c r="E369" s="373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5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75"/>
      <c r="P369" s="375"/>
      <c r="Q369" s="375"/>
      <c r="R369" s="376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1"/>
      <c r="N370" s="377" t="s">
        <v>43</v>
      </c>
      <c r="O370" s="378"/>
      <c r="P370" s="378"/>
      <c r="Q370" s="378"/>
      <c r="R370" s="378"/>
      <c r="S370" s="378"/>
      <c r="T370" s="379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1"/>
      <c r="N371" s="377" t="s">
        <v>43</v>
      </c>
      <c r="O371" s="378"/>
      <c r="P371" s="378"/>
      <c r="Q371" s="378"/>
      <c r="R371" s="378"/>
      <c r="S371" s="378"/>
      <c r="T371" s="379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72" t="s">
        <v>103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372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580" t="s">
        <v>535</v>
      </c>
      <c r="O373" s="375"/>
      <c r="P373" s="375"/>
      <c r="Q373" s="375"/>
      <c r="R373" s="37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1"/>
      <c r="N374" s="377" t="s">
        <v>43</v>
      </c>
      <c r="O374" s="378"/>
      <c r="P374" s="378"/>
      <c r="Q374" s="378"/>
      <c r="R374" s="378"/>
      <c r="S374" s="378"/>
      <c r="T374" s="379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0"/>
      <c r="M375" s="381"/>
      <c r="N375" s="377" t="s">
        <v>43</v>
      </c>
      <c r="O375" s="378"/>
      <c r="P375" s="378"/>
      <c r="Q375" s="378"/>
      <c r="R375" s="378"/>
      <c r="S375" s="378"/>
      <c r="T375" s="379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71" t="s">
        <v>538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371"/>
      <c r="Y376" s="66"/>
      <c r="Z376" s="66"/>
    </row>
    <row r="377" spans="1:53" ht="14.25" customHeight="1" x14ac:dyDescent="0.25">
      <c r="A377" s="372" t="s">
        <v>108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372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75"/>
      <c r="P378" s="375"/>
      <c r="Q378" s="375"/>
      <c r="R378" s="376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75"/>
      <c r="P379" s="375"/>
      <c r="Q379" s="375"/>
      <c r="R379" s="376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1"/>
      <c r="N380" s="377" t="s">
        <v>43</v>
      </c>
      <c r="O380" s="378"/>
      <c r="P380" s="378"/>
      <c r="Q380" s="378"/>
      <c r="R380" s="378"/>
      <c r="S380" s="378"/>
      <c r="T380" s="379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1"/>
      <c r="N381" s="377" t="s">
        <v>43</v>
      </c>
      <c r="O381" s="378"/>
      <c r="P381" s="378"/>
      <c r="Q381" s="378"/>
      <c r="R381" s="378"/>
      <c r="S381" s="378"/>
      <c r="T381" s="379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72" t="s">
        <v>76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75"/>
      <c r="P383" s="375"/>
      <c r="Q383" s="375"/>
      <c r="R383" s="376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75"/>
      <c r="P384" s="375"/>
      <c r="Q384" s="375"/>
      <c r="R384" s="37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75"/>
      <c r="P385" s="375"/>
      <c r="Q385" s="375"/>
      <c r="R385" s="37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586" t="s">
        <v>551</v>
      </c>
      <c r="O386" s="375"/>
      <c r="P386" s="375"/>
      <c r="Q386" s="375"/>
      <c r="R386" s="37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75"/>
      <c r="P387" s="375"/>
      <c r="Q387" s="375"/>
      <c r="R387" s="37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75"/>
      <c r="P388" s="375"/>
      <c r="Q388" s="375"/>
      <c r="R388" s="37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75"/>
      <c r="P389" s="375"/>
      <c r="Q389" s="375"/>
      <c r="R389" s="37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1"/>
      <c r="N390" s="377" t="s">
        <v>43</v>
      </c>
      <c r="O390" s="378"/>
      <c r="P390" s="378"/>
      <c r="Q390" s="378"/>
      <c r="R390" s="378"/>
      <c r="S390" s="378"/>
      <c r="T390" s="379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0"/>
      <c r="M391" s="381"/>
      <c r="N391" s="377" t="s">
        <v>43</v>
      </c>
      <c r="O391" s="378"/>
      <c r="P391" s="378"/>
      <c r="Q391" s="378"/>
      <c r="R391" s="378"/>
      <c r="S391" s="378"/>
      <c r="T391" s="379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72" t="s">
        <v>103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372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73">
        <v>4680115882980</v>
      </c>
      <c r="E393" s="373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59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75"/>
      <c r="P393" s="375"/>
      <c r="Q393" s="375"/>
      <c r="R393" s="376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0"/>
      <c r="M394" s="381"/>
      <c r="N394" s="377" t="s">
        <v>43</v>
      </c>
      <c r="O394" s="378"/>
      <c r="P394" s="378"/>
      <c r="Q394" s="378"/>
      <c r="R394" s="378"/>
      <c r="S394" s="378"/>
      <c r="T394" s="379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0"/>
      <c r="M395" s="381"/>
      <c r="N395" s="377" t="s">
        <v>43</v>
      </c>
      <c r="O395" s="378"/>
      <c r="P395" s="378"/>
      <c r="Q395" s="378"/>
      <c r="R395" s="378"/>
      <c r="S395" s="378"/>
      <c r="T395" s="379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70" t="s">
        <v>560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55"/>
      <c r="Z396" s="55"/>
    </row>
    <row r="397" spans="1:53" ht="16.5" customHeight="1" x14ac:dyDescent="0.25">
      <c r="A397" s="371" t="s">
        <v>560</v>
      </c>
      <c r="B397" s="371"/>
      <c r="C397" s="371"/>
      <c r="D397" s="371"/>
      <c r="E397" s="371"/>
      <c r="F397" s="371"/>
      <c r="G397" s="371"/>
      <c r="H397" s="371"/>
      <c r="I397" s="371"/>
      <c r="J397" s="371"/>
      <c r="K397" s="371"/>
      <c r="L397" s="371"/>
      <c r="M397" s="371"/>
      <c r="N397" s="371"/>
      <c r="O397" s="371"/>
      <c r="P397" s="371"/>
      <c r="Q397" s="371"/>
      <c r="R397" s="371"/>
      <c r="S397" s="371"/>
      <c r="T397" s="371"/>
      <c r="U397" s="371"/>
      <c r="V397" s="371"/>
      <c r="W397" s="371"/>
      <c r="X397" s="371"/>
      <c r="Y397" s="66"/>
      <c r="Z397" s="66"/>
    </row>
    <row r="398" spans="1:53" ht="14.25" customHeight="1" x14ac:dyDescent="0.25">
      <c r="A398" s="372" t="s">
        <v>116</v>
      </c>
      <c r="B398" s="372"/>
      <c r="C398" s="372"/>
      <c r="D398" s="372"/>
      <c r="E398" s="372"/>
      <c r="F398" s="372"/>
      <c r="G398" s="372"/>
      <c r="H398" s="372"/>
      <c r="I398" s="372"/>
      <c r="J398" s="372"/>
      <c r="K398" s="372"/>
      <c r="L398" s="372"/>
      <c r="M398" s="372"/>
      <c r="N398" s="372"/>
      <c r="O398" s="372"/>
      <c r="P398" s="372"/>
      <c r="Q398" s="372"/>
      <c r="R398" s="372"/>
      <c r="S398" s="372"/>
      <c r="T398" s="372"/>
      <c r="U398" s="372"/>
      <c r="V398" s="372"/>
      <c r="W398" s="372"/>
      <c r="X398" s="372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73">
        <v>4607091389067</v>
      </c>
      <c r="E399" s="373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59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75"/>
      <c r="P399" s="375"/>
      <c r="Q399" s="375"/>
      <c r="R399" s="37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73">
        <v>4607091383522</v>
      </c>
      <c r="E400" s="373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9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75"/>
      <c r="P400" s="375"/>
      <c r="Q400" s="375"/>
      <c r="R400" s="37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73">
        <v>4607091384437</v>
      </c>
      <c r="E401" s="37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59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75"/>
      <c r="P401" s="375"/>
      <c r="Q401" s="375"/>
      <c r="R401" s="37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73">
        <v>4607091389104</v>
      </c>
      <c r="E402" s="373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75"/>
      <c r="P402" s="375"/>
      <c r="Q402" s="375"/>
      <c r="R402" s="37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73">
        <v>4680115880603</v>
      </c>
      <c r="E403" s="373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75"/>
      <c r="P403" s="375"/>
      <c r="Q403" s="375"/>
      <c r="R403" s="37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73">
        <v>4607091389999</v>
      </c>
      <c r="E404" s="373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75"/>
      <c r="P404" s="375"/>
      <c r="Q404" s="375"/>
      <c r="R404" s="37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73">
        <v>4680115882782</v>
      </c>
      <c r="E405" s="373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75"/>
      <c r="P405" s="375"/>
      <c r="Q405" s="375"/>
      <c r="R405" s="37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73">
        <v>4607091389098</v>
      </c>
      <c r="E406" s="373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75"/>
      <c r="P406" s="375"/>
      <c r="Q406" s="375"/>
      <c r="R406" s="37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73">
        <v>4607091389982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75"/>
      <c r="P407" s="375"/>
      <c r="Q407" s="375"/>
      <c r="R407" s="37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80"/>
      <c r="B408" s="380"/>
      <c r="C408" s="380"/>
      <c r="D408" s="380"/>
      <c r="E408" s="380"/>
      <c r="F408" s="380"/>
      <c r="G408" s="380"/>
      <c r="H408" s="380"/>
      <c r="I408" s="380"/>
      <c r="J408" s="380"/>
      <c r="K408" s="380"/>
      <c r="L408" s="380"/>
      <c r="M408" s="381"/>
      <c r="N408" s="377" t="s">
        <v>43</v>
      </c>
      <c r="O408" s="378"/>
      <c r="P408" s="378"/>
      <c r="Q408" s="378"/>
      <c r="R408" s="378"/>
      <c r="S408" s="378"/>
      <c r="T408" s="379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80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1"/>
      <c r="N409" s="377" t="s">
        <v>43</v>
      </c>
      <c r="O409" s="378"/>
      <c r="P409" s="378"/>
      <c r="Q409" s="378"/>
      <c r="R409" s="378"/>
      <c r="S409" s="378"/>
      <c r="T409" s="379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72" t="s">
        <v>108</v>
      </c>
      <c r="B410" s="372"/>
      <c r="C410" s="372"/>
      <c r="D410" s="372"/>
      <c r="E410" s="372"/>
      <c r="F410" s="372"/>
      <c r="G410" s="372"/>
      <c r="H410" s="372"/>
      <c r="I410" s="372"/>
      <c r="J410" s="372"/>
      <c r="K410" s="372"/>
      <c r="L410" s="372"/>
      <c r="M410" s="372"/>
      <c r="N410" s="372"/>
      <c r="O410" s="372"/>
      <c r="P410" s="372"/>
      <c r="Q410" s="372"/>
      <c r="R410" s="372"/>
      <c r="S410" s="372"/>
      <c r="T410" s="372"/>
      <c r="U410" s="372"/>
      <c r="V410" s="372"/>
      <c r="W410" s="372"/>
      <c r="X410" s="372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73">
        <v>4607091388930</v>
      </c>
      <c r="E411" s="373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75"/>
      <c r="P411" s="375"/>
      <c r="Q411" s="375"/>
      <c r="R411" s="376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73">
        <v>4680115880054</v>
      </c>
      <c r="E412" s="373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75"/>
      <c r="P412" s="375"/>
      <c r="Q412" s="375"/>
      <c r="R412" s="376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1"/>
      <c r="N413" s="377" t="s">
        <v>43</v>
      </c>
      <c r="O413" s="378"/>
      <c r="P413" s="378"/>
      <c r="Q413" s="378"/>
      <c r="R413" s="378"/>
      <c r="S413" s="378"/>
      <c r="T413" s="379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80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1"/>
      <c r="N414" s="377" t="s">
        <v>43</v>
      </c>
      <c r="O414" s="378"/>
      <c r="P414" s="378"/>
      <c r="Q414" s="378"/>
      <c r="R414" s="378"/>
      <c r="S414" s="378"/>
      <c r="T414" s="379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72" t="s">
        <v>76</v>
      </c>
      <c r="B415" s="372"/>
      <c r="C415" s="372"/>
      <c r="D415" s="372"/>
      <c r="E415" s="372"/>
      <c r="F415" s="372"/>
      <c r="G415" s="372"/>
      <c r="H415" s="372"/>
      <c r="I415" s="372"/>
      <c r="J415" s="372"/>
      <c r="K415" s="372"/>
      <c r="L415" s="372"/>
      <c r="M415" s="372"/>
      <c r="N415" s="372"/>
      <c r="O415" s="372"/>
      <c r="P415" s="372"/>
      <c r="Q415" s="372"/>
      <c r="R415" s="372"/>
      <c r="S415" s="372"/>
      <c r="T415" s="372"/>
      <c r="U415" s="372"/>
      <c r="V415" s="372"/>
      <c r="W415" s="372"/>
      <c r="X415" s="372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73">
        <v>4680115883116</v>
      </c>
      <c r="E416" s="37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60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75"/>
      <c r="P416" s="375"/>
      <c r="Q416" s="375"/>
      <c r="R416" s="37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73">
        <v>4680115883093</v>
      </c>
      <c r="E417" s="37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75"/>
      <c r="P417" s="375"/>
      <c r="Q417" s="375"/>
      <c r="R417" s="37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73">
        <v>4680115883109</v>
      </c>
      <c r="E418" s="37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75"/>
      <c r="P418" s="375"/>
      <c r="Q418" s="375"/>
      <c r="R418" s="37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73">
        <v>4680115882072</v>
      </c>
      <c r="E419" s="37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605" t="s">
        <v>591</v>
      </c>
      <c r="O419" s="375"/>
      <c r="P419" s="375"/>
      <c r="Q419" s="375"/>
      <c r="R419" s="37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73">
        <v>4680115882102</v>
      </c>
      <c r="E420" s="373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6" t="s">
        <v>594</v>
      </c>
      <c r="O420" s="375"/>
      <c r="P420" s="375"/>
      <c r="Q420" s="375"/>
      <c r="R420" s="37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73">
        <v>4680115882096</v>
      </c>
      <c r="E421" s="373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7" t="s">
        <v>597</v>
      </c>
      <c r="O421" s="375"/>
      <c r="P421" s="375"/>
      <c r="Q421" s="375"/>
      <c r="R421" s="37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1"/>
      <c r="N422" s="377" t="s">
        <v>43</v>
      </c>
      <c r="O422" s="378"/>
      <c r="P422" s="378"/>
      <c r="Q422" s="378"/>
      <c r="R422" s="378"/>
      <c r="S422" s="378"/>
      <c r="T422" s="379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80"/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1"/>
      <c r="N423" s="377" t="s">
        <v>43</v>
      </c>
      <c r="O423" s="378"/>
      <c r="P423" s="378"/>
      <c r="Q423" s="378"/>
      <c r="R423" s="378"/>
      <c r="S423" s="378"/>
      <c r="T423" s="379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72" t="s">
        <v>81</v>
      </c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2"/>
      <c r="O424" s="372"/>
      <c r="P424" s="372"/>
      <c r="Q424" s="372"/>
      <c r="R424" s="372"/>
      <c r="S424" s="372"/>
      <c r="T424" s="372"/>
      <c r="U424" s="372"/>
      <c r="V424" s="372"/>
      <c r="W424" s="372"/>
      <c r="X424" s="372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73">
        <v>4607091383409</v>
      </c>
      <c r="E425" s="373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75"/>
      <c r="P425" s="375"/>
      <c r="Q425" s="375"/>
      <c r="R425" s="376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73">
        <v>4607091383416</v>
      </c>
      <c r="E426" s="373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75"/>
      <c r="P426" s="375"/>
      <c r="Q426" s="375"/>
      <c r="R426" s="376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1"/>
      <c r="N427" s="377" t="s">
        <v>43</v>
      </c>
      <c r="O427" s="378"/>
      <c r="P427" s="378"/>
      <c r="Q427" s="378"/>
      <c r="R427" s="378"/>
      <c r="S427" s="378"/>
      <c r="T427" s="379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80"/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1"/>
      <c r="N428" s="377" t="s">
        <v>43</v>
      </c>
      <c r="O428" s="378"/>
      <c r="P428" s="378"/>
      <c r="Q428" s="378"/>
      <c r="R428" s="378"/>
      <c r="S428" s="378"/>
      <c r="T428" s="379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70" t="s">
        <v>602</v>
      </c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70"/>
      <c r="N429" s="370"/>
      <c r="O429" s="370"/>
      <c r="P429" s="370"/>
      <c r="Q429" s="370"/>
      <c r="R429" s="370"/>
      <c r="S429" s="370"/>
      <c r="T429" s="370"/>
      <c r="U429" s="370"/>
      <c r="V429" s="370"/>
      <c r="W429" s="370"/>
      <c r="X429" s="370"/>
      <c r="Y429" s="55"/>
      <c r="Z429" s="55"/>
    </row>
    <row r="430" spans="1:53" ht="16.5" customHeight="1" x14ac:dyDescent="0.25">
      <c r="A430" s="371" t="s">
        <v>603</v>
      </c>
      <c r="B430" s="371"/>
      <c r="C430" s="371"/>
      <c r="D430" s="371"/>
      <c r="E430" s="371"/>
      <c r="F430" s="371"/>
      <c r="G430" s="371"/>
      <c r="H430" s="371"/>
      <c r="I430" s="371"/>
      <c r="J430" s="371"/>
      <c r="K430" s="371"/>
      <c r="L430" s="371"/>
      <c r="M430" s="371"/>
      <c r="N430" s="371"/>
      <c r="O430" s="371"/>
      <c r="P430" s="371"/>
      <c r="Q430" s="371"/>
      <c r="R430" s="371"/>
      <c r="S430" s="371"/>
      <c r="T430" s="371"/>
      <c r="U430" s="371"/>
      <c r="V430" s="371"/>
      <c r="W430" s="371"/>
      <c r="X430" s="371"/>
      <c r="Y430" s="66"/>
      <c r="Z430" s="66"/>
    </row>
    <row r="431" spans="1:53" ht="14.25" customHeight="1" x14ac:dyDescent="0.25">
      <c r="A431" s="372" t="s">
        <v>116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73">
        <v>4640242180441</v>
      </c>
      <c r="E432" s="373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10" t="s">
        <v>606</v>
      </c>
      <c r="O432" s="375"/>
      <c r="P432" s="375"/>
      <c r="Q432" s="375"/>
      <c r="R432" s="376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73">
        <v>4640242180564</v>
      </c>
      <c r="E433" s="373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1" t="s">
        <v>609</v>
      </c>
      <c r="O433" s="375"/>
      <c r="P433" s="375"/>
      <c r="Q433" s="375"/>
      <c r="R433" s="376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80"/>
      <c r="B434" s="380"/>
      <c r="C434" s="380"/>
      <c r="D434" s="380"/>
      <c r="E434" s="380"/>
      <c r="F434" s="380"/>
      <c r="G434" s="380"/>
      <c r="H434" s="380"/>
      <c r="I434" s="380"/>
      <c r="J434" s="380"/>
      <c r="K434" s="380"/>
      <c r="L434" s="380"/>
      <c r="M434" s="381"/>
      <c r="N434" s="377" t="s">
        <v>43</v>
      </c>
      <c r="O434" s="378"/>
      <c r="P434" s="378"/>
      <c r="Q434" s="378"/>
      <c r="R434" s="378"/>
      <c r="S434" s="378"/>
      <c r="T434" s="379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80"/>
      <c r="B435" s="380"/>
      <c r="C435" s="380"/>
      <c r="D435" s="380"/>
      <c r="E435" s="380"/>
      <c r="F435" s="380"/>
      <c r="G435" s="380"/>
      <c r="H435" s="380"/>
      <c r="I435" s="380"/>
      <c r="J435" s="380"/>
      <c r="K435" s="380"/>
      <c r="L435" s="380"/>
      <c r="M435" s="381"/>
      <c r="N435" s="377" t="s">
        <v>43</v>
      </c>
      <c r="O435" s="378"/>
      <c r="P435" s="378"/>
      <c r="Q435" s="378"/>
      <c r="R435" s="378"/>
      <c r="S435" s="378"/>
      <c r="T435" s="379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72" t="s">
        <v>108</v>
      </c>
      <c r="B436" s="372"/>
      <c r="C436" s="372"/>
      <c r="D436" s="372"/>
      <c r="E436" s="372"/>
      <c r="F436" s="372"/>
      <c r="G436" s="372"/>
      <c r="H436" s="372"/>
      <c r="I436" s="372"/>
      <c r="J436" s="372"/>
      <c r="K436" s="372"/>
      <c r="L436" s="372"/>
      <c r="M436" s="372"/>
      <c r="N436" s="372"/>
      <c r="O436" s="372"/>
      <c r="P436" s="372"/>
      <c r="Q436" s="372"/>
      <c r="R436" s="372"/>
      <c r="S436" s="372"/>
      <c r="T436" s="372"/>
      <c r="U436" s="372"/>
      <c r="V436" s="372"/>
      <c r="W436" s="372"/>
      <c r="X436" s="372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73">
        <v>4640242180526</v>
      </c>
      <c r="E437" s="373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612" t="s">
        <v>612</v>
      </c>
      <c r="O437" s="375"/>
      <c r="P437" s="375"/>
      <c r="Q437" s="375"/>
      <c r="R437" s="37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73">
        <v>4640242180519</v>
      </c>
      <c r="E438" s="373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613" t="s">
        <v>615</v>
      </c>
      <c r="O438" s="375"/>
      <c r="P438" s="375"/>
      <c r="Q438" s="375"/>
      <c r="R438" s="376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1"/>
      <c r="N439" s="377" t="s">
        <v>43</v>
      </c>
      <c r="O439" s="378"/>
      <c r="P439" s="378"/>
      <c r="Q439" s="378"/>
      <c r="R439" s="378"/>
      <c r="S439" s="378"/>
      <c r="T439" s="379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80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1"/>
      <c r="N440" s="377" t="s">
        <v>43</v>
      </c>
      <c r="O440" s="378"/>
      <c r="P440" s="378"/>
      <c r="Q440" s="378"/>
      <c r="R440" s="378"/>
      <c r="S440" s="378"/>
      <c r="T440" s="379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72" t="s">
        <v>76</v>
      </c>
      <c r="B441" s="372"/>
      <c r="C441" s="372"/>
      <c r="D441" s="372"/>
      <c r="E441" s="372"/>
      <c r="F441" s="372"/>
      <c r="G441" s="372"/>
      <c r="H441" s="372"/>
      <c r="I441" s="372"/>
      <c r="J441" s="372"/>
      <c r="K441" s="372"/>
      <c r="L441" s="372"/>
      <c r="M441" s="372"/>
      <c r="N441" s="372"/>
      <c r="O441" s="372"/>
      <c r="P441" s="372"/>
      <c r="Q441" s="372"/>
      <c r="R441" s="372"/>
      <c r="S441" s="372"/>
      <c r="T441" s="372"/>
      <c r="U441" s="372"/>
      <c r="V441" s="372"/>
      <c r="W441" s="372"/>
      <c r="X441" s="372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73">
        <v>4640242180816</v>
      </c>
      <c r="E442" s="373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4" t="s">
        <v>618</v>
      </c>
      <c r="O442" s="375"/>
      <c r="P442" s="375"/>
      <c r="Q442" s="375"/>
      <c r="R442" s="376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73">
        <v>4640242180595</v>
      </c>
      <c r="E443" s="373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5" t="s">
        <v>621</v>
      </c>
      <c r="O443" s="375"/>
      <c r="P443" s="375"/>
      <c r="Q443" s="375"/>
      <c r="R443" s="376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1"/>
      <c r="N444" s="377" t="s">
        <v>43</v>
      </c>
      <c r="O444" s="378"/>
      <c r="P444" s="378"/>
      <c r="Q444" s="378"/>
      <c r="R444" s="378"/>
      <c r="S444" s="378"/>
      <c r="T444" s="379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1"/>
      <c r="N445" s="377" t="s">
        <v>43</v>
      </c>
      <c r="O445" s="378"/>
      <c r="P445" s="378"/>
      <c r="Q445" s="378"/>
      <c r="R445" s="378"/>
      <c r="S445" s="378"/>
      <c r="T445" s="379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72" t="s">
        <v>81</v>
      </c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2"/>
      <c r="O446" s="372"/>
      <c r="P446" s="372"/>
      <c r="Q446" s="372"/>
      <c r="R446" s="372"/>
      <c r="S446" s="372"/>
      <c r="T446" s="372"/>
      <c r="U446" s="372"/>
      <c r="V446" s="372"/>
      <c r="W446" s="372"/>
      <c r="X446" s="372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73">
        <v>4640242180540</v>
      </c>
      <c r="E447" s="373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616" t="s">
        <v>624</v>
      </c>
      <c r="O447" s="375"/>
      <c r="P447" s="375"/>
      <c r="Q447" s="375"/>
      <c r="R447" s="37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73">
        <v>4640242180557</v>
      </c>
      <c r="E448" s="373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617" t="s">
        <v>627</v>
      </c>
      <c r="O448" s="375"/>
      <c r="P448" s="375"/>
      <c r="Q448" s="375"/>
      <c r="R448" s="376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1"/>
      <c r="N449" s="377" t="s">
        <v>43</v>
      </c>
      <c r="O449" s="378"/>
      <c r="P449" s="378"/>
      <c r="Q449" s="378"/>
      <c r="R449" s="378"/>
      <c r="S449" s="378"/>
      <c r="T449" s="379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1"/>
      <c r="N450" s="377" t="s">
        <v>43</v>
      </c>
      <c r="O450" s="378"/>
      <c r="P450" s="378"/>
      <c r="Q450" s="378"/>
      <c r="R450" s="378"/>
      <c r="S450" s="378"/>
      <c r="T450" s="379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71" t="s">
        <v>628</v>
      </c>
      <c r="B451" s="371"/>
      <c r="C451" s="371"/>
      <c r="D451" s="371"/>
      <c r="E451" s="371"/>
      <c r="F451" s="371"/>
      <c r="G451" s="371"/>
      <c r="H451" s="371"/>
      <c r="I451" s="371"/>
      <c r="J451" s="371"/>
      <c r="K451" s="371"/>
      <c r="L451" s="371"/>
      <c r="M451" s="371"/>
      <c r="N451" s="371"/>
      <c r="O451" s="371"/>
      <c r="P451" s="371"/>
      <c r="Q451" s="371"/>
      <c r="R451" s="371"/>
      <c r="S451" s="371"/>
      <c r="T451" s="371"/>
      <c r="U451" s="371"/>
      <c r="V451" s="371"/>
      <c r="W451" s="371"/>
      <c r="X451" s="371"/>
      <c r="Y451" s="66"/>
      <c r="Z451" s="66"/>
    </row>
    <row r="452" spans="1:53" ht="14.25" customHeight="1" x14ac:dyDescent="0.25">
      <c r="A452" s="372" t="s">
        <v>76</v>
      </c>
      <c r="B452" s="372"/>
      <c r="C452" s="372"/>
      <c r="D452" s="372"/>
      <c r="E452" s="372"/>
      <c r="F452" s="372"/>
      <c r="G452" s="372"/>
      <c r="H452" s="372"/>
      <c r="I452" s="372"/>
      <c r="J452" s="372"/>
      <c r="K452" s="372"/>
      <c r="L452" s="372"/>
      <c r="M452" s="372"/>
      <c r="N452" s="372"/>
      <c r="O452" s="372"/>
      <c r="P452" s="372"/>
      <c r="Q452" s="372"/>
      <c r="R452" s="372"/>
      <c r="S452" s="372"/>
      <c r="T452" s="372"/>
      <c r="U452" s="372"/>
      <c r="V452" s="372"/>
      <c r="W452" s="372"/>
      <c r="X452" s="372"/>
      <c r="Y452" s="67"/>
      <c r="Z452" s="67"/>
    </row>
    <row r="453" spans="1:53" ht="27" customHeight="1" x14ac:dyDescent="0.25">
      <c r="A453" s="64" t="s">
        <v>629</v>
      </c>
      <c r="B453" s="64" t="s">
        <v>630</v>
      </c>
      <c r="C453" s="37">
        <v>4301031156</v>
      </c>
      <c r="D453" s="373">
        <v>4680115880856</v>
      </c>
      <c r="E453" s="373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8" t="s">
        <v>80</v>
      </c>
      <c r="L453" s="39" t="s">
        <v>79</v>
      </c>
      <c r="M453" s="38">
        <v>35</v>
      </c>
      <c r="N453" s="61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75"/>
      <c r="P453" s="375"/>
      <c r="Q453" s="375"/>
      <c r="R453" s="376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IFERROR(IF(W453=0,"",ROUNDUP(W453/H453,0)*0.00753),"")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1"/>
      <c r="N454" s="377" t="s">
        <v>43</v>
      </c>
      <c r="O454" s="378"/>
      <c r="P454" s="378"/>
      <c r="Q454" s="378"/>
      <c r="R454" s="378"/>
      <c r="S454" s="378"/>
      <c r="T454" s="379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80"/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1"/>
      <c r="N455" s="377" t="s">
        <v>43</v>
      </c>
      <c r="O455" s="378"/>
      <c r="P455" s="378"/>
      <c r="Q455" s="378"/>
      <c r="R455" s="378"/>
      <c r="S455" s="378"/>
      <c r="T455" s="379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4.25" customHeight="1" x14ac:dyDescent="0.25">
      <c r="A456" s="372" t="s">
        <v>81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372"/>
      <c r="Y456" s="67"/>
      <c r="Z456" s="67"/>
    </row>
    <row r="457" spans="1:53" ht="16.5" customHeight="1" x14ac:dyDescent="0.25">
      <c r="A457" s="64" t="s">
        <v>631</v>
      </c>
      <c r="B457" s="64" t="s">
        <v>632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145</v>
      </c>
      <c r="M457" s="38">
        <v>40</v>
      </c>
      <c r="N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75"/>
      <c r="P457" s="375"/>
      <c r="Q457" s="375"/>
      <c r="R457" s="37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0"/>
      <c r="M458" s="381"/>
      <c r="N458" s="377" t="s">
        <v>43</v>
      </c>
      <c r="O458" s="378"/>
      <c r="P458" s="378"/>
      <c r="Q458" s="378"/>
      <c r="R458" s="378"/>
      <c r="S458" s="378"/>
      <c r="T458" s="379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0"/>
      <c r="M459" s="381"/>
      <c r="N459" s="377" t="s">
        <v>43</v>
      </c>
      <c r="O459" s="378"/>
      <c r="P459" s="378"/>
      <c r="Q459" s="378"/>
      <c r="R459" s="378"/>
      <c r="S459" s="378"/>
      <c r="T459" s="379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380"/>
      <c r="M460" s="623"/>
      <c r="N460" s="620" t="s">
        <v>36</v>
      </c>
      <c r="O460" s="621"/>
      <c r="P460" s="621"/>
      <c r="Q460" s="621"/>
      <c r="R460" s="621"/>
      <c r="S460" s="621"/>
      <c r="T460" s="622"/>
      <c r="U460" s="43" t="s">
        <v>0</v>
      </c>
      <c r="V460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30</v>
      </c>
      <c r="W460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30.6</v>
      </c>
      <c r="X460" s="43"/>
      <c r="Y460" s="68"/>
      <c r="Z460" s="68"/>
    </row>
    <row r="461" spans="1:53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0"/>
      <c r="M461" s="623"/>
      <c r="N461" s="620" t="s">
        <v>37</v>
      </c>
      <c r="O461" s="621"/>
      <c r="P461" s="621"/>
      <c r="Q461" s="621"/>
      <c r="R461" s="621"/>
      <c r="S461" s="621"/>
      <c r="T461" s="622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34.733333333333334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35.427999999999997</v>
      </c>
      <c r="X461" s="43"/>
      <c r="Y461" s="68"/>
      <c r="Z461" s="68"/>
    </row>
    <row r="462" spans="1:53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0"/>
      <c r="M462" s="623"/>
      <c r="N462" s="620" t="s">
        <v>38</v>
      </c>
      <c r="O462" s="621"/>
      <c r="P462" s="621"/>
      <c r="Q462" s="621"/>
      <c r="R462" s="621"/>
      <c r="S462" s="621"/>
      <c r="T462" s="622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1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1</v>
      </c>
      <c r="X462" s="43"/>
      <c r="Y462" s="68"/>
      <c r="Z462" s="68"/>
    </row>
    <row r="463" spans="1:53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623"/>
      <c r="N463" s="620" t="s">
        <v>39</v>
      </c>
      <c r="O463" s="621"/>
      <c r="P463" s="621"/>
      <c r="Q463" s="621"/>
      <c r="R463" s="621"/>
      <c r="S463" s="621"/>
      <c r="T463" s="622"/>
      <c r="U463" s="43" t="s">
        <v>0</v>
      </c>
      <c r="V463" s="44">
        <f>GrossWeightTotal+PalletQtyTotal*25</f>
        <v>59.733333333333334</v>
      </c>
      <c r="W463" s="44">
        <f>GrossWeightTotalR+PalletQtyTotalR*25</f>
        <v>60.427999999999997</v>
      </c>
      <c r="X463" s="43"/>
      <c r="Y463" s="68"/>
      <c r="Z463" s="68"/>
    </row>
    <row r="464" spans="1:53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380"/>
      <c r="M464" s="623"/>
      <c r="N464" s="620" t="s">
        <v>40</v>
      </c>
      <c r="O464" s="621"/>
      <c r="P464" s="621"/>
      <c r="Q464" s="621"/>
      <c r="R464" s="621"/>
      <c r="S464" s="621"/>
      <c r="T464" s="622"/>
      <c r="U464" s="43" t="s">
        <v>23</v>
      </c>
      <c r="V464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16.666666666666668</v>
      </c>
      <c r="W464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17</v>
      </c>
      <c r="X464" s="43"/>
      <c r="Y464" s="68"/>
      <c r="Z464" s="68"/>
    </row>
    <row r="465" spans="1:29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623"/>
      <c r="N465" s="620" t="s">
        <v>41</v>
      </c>
      <c r="O465" s="621"/>
      <c r="P465" s="621"/>
      <c r="Q465" s="621"/>
      <c r="R465" s="621"/>
      <c r="S465" s="621"/>
      <c r="T465" s="622"/>
      <c r="U465" s="46" t="s">
        <v>54</v>
      </c>
      <c r="V465" s="43"/>
      <c r="W465" s="43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0.12801000000000001</v>
      </c>
      <c r="Y465" s="68"/>
      <c r="Z465" s="68"/>
    </row>
    <row r="466" spans="1:29" ht="13.5" thickBot="1" x14ac:dyDescent="0.25"/>
    <row r="467" spans="1:29" ht="27" thickTop="1" thickBot="1" x14ac:dyDescent="0.25">
      <c r="A467" s="47" t="s">
        <v>9</v>
      </c>
      <c r="B467" s="72" t="s">
        <v>75</v>
      </c>
      <c r="C467" s="624" t="s">
        <v>106</v>
      </c>
      <c r="D467" s="624" t="s">
        <v>106</v>
      </c>
      <c r="E467" s="624" t="s">
        <v>106</v>
      </c>
      <c r="F467" s="624" t="s">
        <v>106</v>
      </c>
      <c r="G467" s="624" t="s">
        <v>252</v>
      </c>
      <c r="H467" s="624" t="s">
        <v>252</v>
      </c>
      <c r="I467" s="624" t="s">
        <v>252</v>
      </c>
      <c r="J467" s="624" t="s">
        <v>252</v>
      </c>
      <c r="K467" s="625"/>
      <c r="L467" s="624" t="s">
        <v>252</v>
      </c>
      <c r="M467" s="624" t="s">
        <v>252</v>
      </c>
      <c r="N467" s="624" t="s">
        <v>443</v>
      </c>
      <c r="O467" s="624" t="s">
        <v>443</v>
      </c>
      <c r="P467" s="624" t="s">
        <v>490</v>
      </c>
      <c r="Q467" s="624" t="s">
        <v>490</v>
      </c>
      <c r="R467" s="72" t="s">
        <v>560</v>
      </c>
      <c r="S467" s="624" t="s">
        <v>602</v>
      </c>
      <c r="T467" s="624" t="s">
        <v>602</v>
      </c>
      <c r="U467" s="1"/>
      <c r="Z467" s="61"/>
      <c r="AC467" s="1"/>
    </row>
    <row r="468" spans="1:29" ht="14.25" customHeight="1" thickTop="1" x14ac:dyDescent="0.2">
      <c r="A468" s="626" t="s">
        <v>10</v>
      </c>
      <c r="B468" s="624" t="s">
        <v>75</v>
      </c>
      <c r="C468" s="624" t="s">
        <v>107</v>
      </c>
      <c r="D468" s="624" t="s">
        <v>115</v>
      </c>
      <c r="E468" s="624" t="s">
        <v>106</v>
      </c>
      <c r="F468" s="624" t="s">
        <v>245</v>
      </c>
      <c r="G468" s="624" t="s">
        <v>253</v>
      </c>
      <c r="H468" s="624" t="s">
        <v>260</v>
      </c>
      <c r="I468" s="624" t="s">
        <v>277</v>
      </c>
      <c r="J468" s="624" t="s">
        <v>335</v>
      </c>
      <c r="K468" s="1"/>
      <c r="L468" s="624" t="s">
        <v>411</v>
      </c>
      <c r="M468" s="624" t="s">
        <v>429</v>
      </c>
      <c r="N468" s="624" t="s">
        <v>444</v>
      </c>
      <c r="O468" s="624" t="s">
        <v>467</v>
      </c>
      <c r="P468" s="624" t="s">
        <v>491</v>
      </c>
      <c r="Q468" s="624" t="s">
        <v>538</v>
      </c>
      <c r="R468" s="624" t="s">
        <v>560</v>
      </c>
      <c r="S468" s="624" t="s">
        <v>603</v>
      </c>
      <c r="T468" s="624" t="s">
        <v>628</v>
      </c>
      <c r="U468" s="1"/>
      <c r="Z468" s="61"/>
      <c r="AC468" s="1"/>
    </row>
    <row r="469" spans="1:29" ht="13.5" thickBot="1" x14ac:dyDescent="0.25">
      <c r="A469" s="627"/>
      <c r="B469" s="624"/>
      <c r="C469" s="624"/>
      <c r="D469" s="624"/>
      <c r="E469" s="624"/>
      <c r="F469" s="624"/>
      <c r="G469" s="624"/>
      <c r="H469" s="624"/>
      <c r="I469" s="624"/>
      <c r="J469" s="624"/>
      <c r="K469" s="1"/>
      <c r="L469" s="624"/>
      <c r="M469" s="624"/>
      <c r="N469" s="624"/>
      <c r="O469" s="624"/>
      <c r="P469" s="624"/>
      <c r="Q469" s="624"/>
      <c r="R469" s="624"/>
      <c r="S469" s="624"/>
      <c r="T469" s="624"/>
      <c r="U469" s="1"/>
      <c r="Z469" s="61"/>
      <c r="AC469" s="1"/>
    </row>
    <row r="470" spans="1:29" ht="18" thickTop="1" thickBot="1" x14ac:dyDescent="0.25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30.6</v>
      </c>
      <c r="C470" s="53">
        <f>IFERROR(W49*1,"0")+IFERROR(W50*1,"0")</f>
        <v>0</v>
      </c>
      <c r="D470" s="53">
        <f>IFERROR(W55*1,"0")+IFERROR(W56*1,"0")+IFERROR(W57*1,"0")+IFERROR(W58*1,"0")</f>
        <v>0</v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0" s="53">
        <f>IFERROR(W128*1,"0")+IFERROR(W129*1,"0")+IFERROR(W130*1,"0")</f>
        <v>0</v>
      </c>
      <c r="G470" s="53">
        <f>IFERROR(W136*1,"0")+IFERROR(W137*1,"0")+IFERROR(W138*1,"0")</f>
        <v>0</v>
      </c>
      <c r="H470" s="53">
        <f>IFERROR(W143*1,"0")+IFERROR(W144*1,"0")+IFERROR(W145*1,"0")+IFERROR(W146*1,"0")+IFERROR(W147*1,"0")+IFERROR(W148*1,"0")+IFERROR(W149*1,"0")+IFERROR(W150*1,"0")</f>
        <v>0</v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70" s="1"/>
      <c r="L470" s="53">
        <f>IFERROR(W255*1,"0")+IFERROR(W256*1,"0")+IFERROR(W257*1,"0")+IFERROR(W258*1,"0")+IFERROR(W259*1,"0")+IFERROR(W260*1,"0")+IFERROR(W261*1,"0")+IFERROR(W265*1,"0")+IFERROR(W266*1,"0")</f>
        <v>0</v>
      </c>
      <c r="M470" s="53">
        <f>IFERROR(W271*1,"0")+IFERROR(W275*1,"0")+IFERROR(W276*1,"0")+IFERROR(W277*1,"0")+IFERROR(W281*1,"0")+IFERROR(W285*1,"0")</f>
        <v>0</v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70" s="53">
        <f>IFERROR(W378*1,"0")+IFERROR(W379*1,"0")+IFERROR(W383*1,"0")+IFERROR(W384*1,"0")+IFERROR(W385*1,"0")+IFERROR(W386*1,"0")+IFERROR(W387*1,"0")+IFERROR(W388*1,"0")+IFERROR(W389*1,"0")+IFERROR(W393*1,"0")</f>
        <v>0</v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70" s="53">
        <f>IFERROR(W432*1,"0")+IFERROR(W433*1,"0")+IFERROR(W437*1,"0")+IFERROR(W438*1,"0")+IFERROR(W442*1,"0")+IFERROR(W443*1,"0")+IFERROR(W447*1,"0")+IFERROR(W448*1,"0")</f>
        <v>0</v>
      </c>
      <c r="T470" s="53">
        <f>IFERROR(W453*1,"0")+IFERROR(W457*1,"0")</f>
        <v>0</v>
      </c>
      <c r="U470" s="1"/>
      <c r="Z470" s="61"/>
      <c r="AC470" s="1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T468:T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N460:T460"/>
    <mergeCell ref="A460:M465"/>
    <mergeCell ref="N461:T461"/>
    <mergeCell ref="N462:T462"/>
    <mergeCell ref="N463:T463"/>
    <mergeCell ref="N464:T464"/>
    <mergeCell ref="N465:T465"/>
    <mergeCell ref="C467:F467"/>
    <mergeCell ref="G467:M467"/>
    <mergeCell ref="N467:O467"/>
    <mergeCell ref="P467:Q467"/>
    <mergeCell ref="S467:T467"/>
    <mergeCell ref="N454:T454"/>
    <mergeCell ref="A454:M455"/>
    <mergeCell ref="N455:T455"/>
    <mergeCell ref="A456:X456"/>
    <mergeCell ref="D457:E457"/>
    <mergeCell ref="N457:R457"/>
    <mergeCell ref="N458:T458"/>
    <mergeCell ref="A458:M459"/>
    <mergeCell ref="N459:T459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633</v>
      </c>
      <c r="H1" s="9"/>
    </row>
    <row r="3" spans="2:8" x14ac:dyDescent="0.2">
      <c r="B3" s="54" t="s">
        <v>634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636</v>
      </c>
      <c r="C6" s="54" t="s">
        <v>637</v>
      </c>
      <c r="D6" s="54" t="s">
        <v>638</v>
      </c>
      <c r="E6" s="54" t="s">
        <v>48</v>
      </c>
    </row>
    <row r="7" spans="2:8" x14ac:dyDescent="0.2">
      <c r="B7" s="54" t="s">
        <v>639</v>
      </c>
      <c r="C7" s="54" t="s">
        <v>640</v>
      </c>
      <c r="D7" s="54" t="s">
        <v>641</v>
      </c>
      <c r="E7" s="54" t="s">
        <v>48</v>
      </c>
    </row>
    <row r="9" spans="2:8" x14ac:dyDescent="0.2">
      <c r="B9" s="54" t="s">
        <v>642</v>
      </c>
      <c r="C9" s="54" t="s">
        <v>637</v>
      </c>
      <c r="D9" s="54" t="s">
        <v>48</v>
      </c>
      <c r="E9" s="54" t="s">
        <v>48</v>
      </c>
    </row>
    <row r="11" spans="2:8" x14ac:dyDescent="0.2">
      <c r="B11" s="54" t="s">
        <v>643</v>
      </c>
      <c r="C11" s="54" t="s">
        <v>640</v>
      </c>
      <c r="D11" s="54" t="s">
        <v>48</v>
      </c>
      <c r="E11" s="54" t="s">
        <v>48</v>
      </c>
    </row>
    <row r="13" spans="2:8" x14ac:dyDescent="0.2">
      <c r="B13" s="54" t="s">
        <v>644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654</v>
      </c>
      <c r="C23" s="54" t="s">
        <v>48</v>
      </c>
      <c r="D23" s="54" t="s">
        <v>48</v>
      </c>
      <c r="E23" s="54" t="s">
        <v>48</v>
      </c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2023-11-02T07:50:38Z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