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W444" i="1"/>
  <c r="W443" i="1"/>
  <c r="W445" i="1" s="1"/>
  <c r="W441" i="1"/>
  <c r="V441" i="1"/>
  <c r="V440" i="1"/>
  <c r="X439" i="1"/>
  <c r="W439" i="1"/>
  <c r="W438" i="1"/>
  <c r="V436" i="1"/>
  <c r="V435" i="1"/>
  <c r="W434" i="1"/>
  <c r="X434" i="1" s="1"/>
  <c r="W433" i="1"/>
  <c r="S471" i="1" s="1"/>
  <c r="V429" i="1"/>
  <c r="V428" i="1"/>
  <c r="W427" i="1"/>
  <c r="X427" i="1" s="1"/>
  <c r="N427" i="1"/>
  <c r="W426" i="1"/>
  <c r="N426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W347" i="1"/>
  <c r="W360" i="1" s="1"/>
  <c r="N347" i="1"/>
  <c r="V345" i="1"/>
  <c r="V344" i="1"/>
  <c r="W343" i="1"/>
  <c r="X343" i="1" s="1"/>
  <c r="N343" i="1"/>
  <c r="W342" i="1"/>
  <c r="N342" i="1"/>
  <c r="V338" i="1"/>
  <c r="W337" i="1"/>
  <c r="V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W334" i="1" s="1"/>
  <c r="N329" i="1"/>
  <c r="V327" i="1"/>
  <c r="V326" i="1"/>
  <c r="W325" i="1"/>
  <c r="X325" i="1" s="1"/>
  <c r="N325" i="1"/>
  <c r="W324" i="1"/>
  <c r="N324" i="1"/>
  <c r="V322" i="1"/>
  <c r="W321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W287" i="1"/>
  <c r="V287" i="1"/>
  <c r="W286" i="1"/>
  <c r="N286" i="1"/>
  <c r="V284" i="1"/>
  <c r="V283" i="1"/>
  <c r="W282" i="1"/>
  <c r="N282" i="1"/>
  <c r="V280" i="1"/>
  <c r="W279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X272" i="1"/>
  <c r="X273" i="1" s="1"/>
  <c r="W272" i="1"/>
  <c r="M471" i="1" s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W252" i="1" s="1"/>
  <c r="N249" i="1"/>
  <c r="V247" i="1"/>
  <c r="W246" i="1"/>
  <c r="V246" i="1"/>
  <c r="W245" i="1"/>
  <c r="X245" i="1" s="1"/>
  <c r="N245" i="1"/>
  <c r="X244" i="1"/>
  <c r="W244" i="1"/>
  <c r="W243" i="1"/>
  <c r="X243" i="1" s="1"/>
  <c r="W241" i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N220" i="1"/>
  <c r="V218" i="1"/>
  <c r="W217" i="1"/>
  <c r="V217" i="1"/>
  <c r="W216" i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X213" i="1" s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5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X169" i="1" s="1"/>
  <c r="W165" i="1"/>
  <c r="N165" i="1"/>
  <c r="V163" i="1"/>
  <c r="V162" i="1"/>
  <c r="X161" i="1"/>
  <c r="W161" i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X144" i="1"/>
  <c r="W144" i="1"/>
  <c r="N144" i="1"/>
  <c r="W143" i="1"/>
  <c r="W151" i="1" s="1"/>
  <c r="N143" i="1"/>
  <c r="V140" i="1"/>
  <c r="V139" i="1"/>
  <c r="X138" i="1"/>
  <c r="W138" i="1"/>
  <c r="N138" i="1"/>
  <c r="W137" i="1"/>
  <c r="X137" i="1" s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F471" i="1" s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W80" i="1" s="1"/>
  <c r="N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X55" i="1" s="1"/>
  <c r="V52" i="1"/>
  <c r="V51" i="1"/>
  <c r="X50" i="1"/>
  <c r="W50" i="1"/>
  <c r="N50" i="1"/>
  <c r="W49" i="1"/>
  <c r="C47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V24" i="1"/>
  <c r="V461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103" i="1" l="1"/>
  <c r="X367" i="1"/>
  <c r="X59" i="1"/>
  <c r="W104" i="1"/>
  <c r="W117" i="1"/>
  <c r="W132" i="1"/>
  <c r="W189" i="1"/>
  <c r="W190" i="1"/>
  <c r="W284" i="1"/>
  <c r="X282" i="1"/>
  <c r="X283" i="1" s="1"/>
  <c r="W301" i="1"/>
  <c r="N471" i="1"/>
  <c r="X292" i="1"/>
  <c r="X300" i="1" s="1"/>
  <c r="W313" i="1"/>
  <c r="W314" i="1"/>
  <c r="W326" i="1"/>
  <c r="W327" i="1"/>
  <c r="X324" i="1"/>
  <c r="X326" i="1" s="1"/>
  <c r="P471" i="1"/>
  <c r="W344" i="1"/>
  <c r="W345" i="1"/>
  <c r="X342" i="1"/>
  <c r="X344" i="1" s="1"/>
  <c r="W371" i="1"/>
  <c r="W372" i="1"/>
  <c r="X409" i="1"/>
  <c r="W435" i="1"/>
  <c r="D471" i="1"/>
  <c r="W60" i="1"/>
  <c r="A10" i="1"/>
  <c r="B471" i="1"/>
  <c r="W46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W59" i="1"/>
  <c r="E471" i="1"/>
  <c r="X64" i="1"/>
  <c r="X80" i="1" s="1"/>
  <c r="W81" i="1"/>
  <c r="X128" i="1"/>
  <c r="X131" i="1" s="1"/>
  <c r="W131" i="1"/>
  <c r="W152" i="1"/>
  <c r="W163" i="1"/>
  <c r="X172" i="1"/>
  <c r="X189" i="1" s="1"/>
  <c r="X224" i="1"/>
  <c r="W225" i="1"/>
  <c r="W280" i="1"/>
  <c r="X312" i="1"/>
  <c r="X313" i="1" s="1"/>
  <c r="X329" i="1"/>
  <c r="X333" i="1" s="1"/>
  <c r="X347" i="1"/>
  <c r="X360" i="1" s="1"/>
  <c r="W361" i="1"/>
  <c r="X370" i="1"/>
  <c r="X371" i="1" s="1"/>
  <c r="X391" i="1"/>
  <c r="W423" i="1"/>
  <c r="W429" i="1"/>
  <c r="W428" i="1"/>
  <c r="X433" i="1"/>
  <c r="X435" i="1" s="1"/>
  <c r="W460" i="1"/>
  <c r="X458" i="1"/>
  <c r="X459" i="1" s="1"/>
  <c r="H471" i="1"/>
  <c r="F9" i="1"/>
  <c r="F10" i="1"/>
  <c r="W37" i="1"/>
  <c r="W41" i="1"/>
  <c r="W45" i="1"/>
  <c r="W51" i="1"/>
  <c r="W465" i="1" s="1"/>
  <c r="W125" i="1"/>
  <c r="G471" i="1"/>
  <c r="W140" i="1"/>
  <c r="W139" i="1"/>
  <c r="J471" i="1"/>
  <c r="X246" i="1"/>
  <c r="W247" i="1"/>
  <c r="L471" i="1"/>
  <c r="W264" i="1"/>
  <c r="W283" i="1"/>
  <c r="W288" i="1"/>
  <c r="X286" i="1"/>
  <c r="X287" i="1" s="1"/>
  <c r="W300" i="1"/>
  <c r="W305" i="1"/>
  <c r="W306" i="1"/>
  <c r="X303" i="1"/>
  <c r="X305" i="1" s="1"/>
  <c r="W309" i="1"/>
  <c r="W310" i="1"/>
  <c r="O471" i="1"/>
  <c r="W322" i="1"/>
  <c r="W333" i="1"/>
  <c r="W338" i="1"/>
  <c r="X336" i="1"/>
  <c r="X337" i="1" s="1"/>
  <c r="W392" i="1"/>
  <c r="X414" i="1"/>
  <c r="X423" i="1"/>
  <c r="W436" i="1"/>
  <c r="W463" i="1"/>
  <c r="V465" i="1"/>
  <c r="W24" i="1"/>
  <c r="X83" i="1"/>
  <c r="X90" i="1" s="1"/>
  <c r="X119" i="1"/>
  <c r="X124" i="1" s="1"/>
  <c r="X136" i="1"/>
  <c r="X139" i="1" s="1"/>
  <c r="X143" i="1"/>
  <c r="X151" i="1" s="1"/>
  <c r="W158" i="1"/>
  <c r="W157" i="1"/>
  <c r="X160" i="1"/>
  <c r="X162" i="1" s="1"/>
  <c r="W169" i="1"/>
  <c r="W213" i="1"/>
  <c r="W218" i="1"/>
  <c r="X216" i="1"/>
  <c r="X217" i="1" s="1"/>
  <c r="W224" i="1"/>
  <c r="W234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W367" i="1"/>
  <c r="R471" i="1"/>
  <c r="W410" i="1"/>
  <c r="W424" i="1"/>
  <c r="W440" i="1"/>
  <c r="X438" i="1"/>
  <c r="X440" i="1" s="1"/>
  <c r="T471" i="1"/>
  <c r="W456" i="1"/>
  <c r="X454" i="1"/>
  <c r="X455" i="1" s="1"/>
  <c r="Q471" i="1"/>
  <c r="W170" i="1"/>
  <c r="W235" i="1"/>
  <c r="W253" i="1"/>
  <c r="W368" i="1"/>
  <c r="W391" i="1"/>
  <c r="W409" i="1"/>
  <c r="W446" i="1"/>
  <c r="I471" i="1"/>
  <c r="X155" i="1"/>
  <c r="X157" i="1" s="1"/>
  <c r="W214" i="1"/>
  <c r="X227" i="1"/>
  <c r="X234" i="1" s="1"/>
  <c r="X249" i="1"/>
  <c r="X252" i="1" s="1"/>
  <c r="X426" i="1"/>
  <c r="X428" i="1" s="1"/>
  <c r="X443" i="1"/>
  <c r="X445" i="1" s="1"/>
  <c r="X466" i="1" l="1"/>
  <c r="W464" i="1"/>
  <c r="W461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<sst xmlns="http://schemas.openxmlformats.org/spreadsheetml/2006/main" count="1928" uniqueCount="652">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</sst>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45237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Вторник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0.33333333333333331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45</v>
      </c>
      <c r="W50" s="307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16.666666666666664</v>
      </c>
      <c r="W51" s="308">
        <f>IFERROR(W49/H49,"0")+IFERROR(W50/H50,"0")</f>
        <v>17</v>
      </c>
      <c r="X51" s="308">
        <f>IFERROR(IF(X49="",0,X49),"0")+IFERROR(IF(X50="",0,X50),"0")</f>
        <v>0.12801000000000001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45</v>
      </c>
      <c r="W52" s="308">
        <f>IFERROR(SUM(W49:W50),"0")</f>
        <v>45.900000000000006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150</v>
      </c>
      <c r="W56" s="307">
        <f>IFERROR(IF(V56="",0,CEILING((V56/$H56),1)*$H56),"")</f>
        <v>151.20000000000002</v>
      </c>
      <c r="X56" s="36">
        <f>IFERROR(IF(W56=0,"",ROUNDUP(W56/H56,0)*0.02175),"")</f>
        <v>0.30449999999999999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540</v>
      </c>
      <c r="W57" s="307">
        <f>IFERROR(IF(V57="",0,CEILING((V57/$H57),1)*$H57),"")</f>
        <v>540</v>
      </c>
      <c r="X57" s="36">
        <f>IFERROR(IF(W57=0,"",ROUNDUP(W57/H57,0)*0.00937),"")</f>
        <v>1.1244000000000001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133.88888888888889</v>
      </c>
      <c r="W59" s="308">
        <f>IFERROR(W55/H55,"0")+IFERROR(W56/H56,"0")+IFERROR(W57/H57,"0")+IFERROR(W58/H58,"0")</f>
        <v>134</v>
      </c>
      <c r="X59" s="308">
        <f>IFERROR(IF(X55="",0,X55),"0")+IFERROR(IF(X56="",0,X56),"0")+IFERROR(IF(X57="",0,X57),"0")+IFERROR(IF(X58="",0,X58),"0")</f>
        <v>1.4289000000000001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690</v>
      </c>
      <c r="W60" s="308">
        <f>IFERROR(SUM(W55:W58),"0")</f>
        <v>691.2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100</v>
      </c>
      <c r="W64" s="307">
        <f t="shared" si="2"/>
        <v>108</v>
      </c>
      <c r="X64" s="36">
        <f>IFERROR(IF(W64=0,"",ROUNDUP(W64/H64,0)*0.02175),"")</f>
        <v>0.21749999999999997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400</v>
      </c>
      <c r="W65" s="307">
        <f t="shared" si="2"/>
        <v>410.40000000000003</v>
      </c>
      <c r="X65" s="36">
        <f>IFERROR(IF(W65=0,"",ROUNDUP(W65/H65,0)*0.02175),"")</f>
        <v>0.8264999999999999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120</v>
      </c>
      <c r="W69" s="307">
        <f t="shared" si="2"/>
        <v>120</v>
      </c>
      <c r="X69" s="36">
        <f t="shared" si="3"/>
        <v>0.28110000000000002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225</v>
      </c>
      <c r="W73" s="307">
        <f t="shared" si="2"/>
        <v>225</v>
      </c>
      <c r="X73" s="36">
        <f t="shared" si="3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450</v>
      </c>
      <c r="W78" s="307">
        <f t="shared" si="2"/>
        <v>450</v>
      </c>
      <c r="X78" s="36">
        <f>IFERROR(IF(W78=0,"",ROUNDUP(W78/H78,0)*0.00937),"")</f>
        <v>0.93699999999999994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226.2962962962963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228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2.7305999999999999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1295</v>
      </c>
      <c r="W81" s="308">
        <f>IFERROR(SUM(W63:W79),"0")</f>
        <v>1313.4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70</v>
      </c>
      <c r="W101" s="307">
        <f t="shared" si="5"/>
        <v>70</v>
      </c>
      <c r="X101" s="36">
        <f>IFERROR(IF(W101=0,"",ROUNDUP(W101/H101,0)*0.00753),"")</f>
        <v>0.18825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25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25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0.18825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70</v>
      </c>
      <c r="W104" s="308">
        <f>IFERROR(SUM(W93:W102),"0")</f>
        <v>70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100</v>
      </c>
      <c r="W107" s="307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30</v>
      </c>
      <c r="W108" s="307">
        <f t="shared" si="6"/>
        <v>32.4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99</v>
      </c>
      <c r="W110" s="307">
        <f t="shared" si="6"/>
        <v>100.32000000000001</v>
      </c>
      <c r="X110" s="36">
        <f>IFERROR(IF(W110=0,"",ROUNDUP(W110/H110,0)*0.00753),"")</f>
        <v>0.28614000000000001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450</v>
      </c>
      <c r="W111" s="307">
        <f t="shared" si="6"/>
        <v>450.90000000000003</v>
      </c>
      <c r="X111" s="36">
        <f>IFERROR(IF(W111=0,"",ROUNDUP(W111/H111,0)*0.00753),"")</f>
        <v>1.2575100000000001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219.77513227513225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221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1.8916500000000001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679</v>
      </c>
      <c r="W117" s="308">
        <f>IFERROR(SUM(W106:W115),"0")</f>
        <v>684.42000000000007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100</v>
      </c>
      <c r="W120" s="307">
        <f>IFERROR(IF(V120="",0,CEILING((V120/$H120),1)*$H120),"")</f>
        <v>105.3</v>
      </c>
      <c r="X120" s="36">
        <f>IFERROR(IF(W120=0,"",ROUNDUP(W120/H120,0)*0.02175),"")</f>
        <v>0.28275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12.345679012345679</v>
      </c>
      <c r="W124" s="308">
        <f>IFERROR(W119/H119,"0")+IFERROR(W120/H120,"0")+IFERROR(W121/H121,"0")+IFERROR(W122/H122,"0")+IFERROR(W123/H123,"0")</f>
        <v>13</v>
      </c>
      <c r="X124" s="308">
        <f>IFERROR(IF(X119="",0,X119),"0")+IFERROR(IF(X120="",0,X120),"0")+IFERROR(IF(X121="",0,X121),"0")+IFERROR(IF(X122="",0,X122),"0")+IFERROR(IF(X123="",0,X123),"0")</f>
        <v>0.28275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100</v>
      </c>
      <c r="W125" s="308">
        <f>IFERROR(SUM(W119:W123),"0")</f>
        <v>105.3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250</v>
      </c>
      <c r="W128" s="307">
        <f>IFERROR(IF(V128="",0,CEILING((V128/$H128),1)*$H128),"")</f>
        <v>251.1</v>
      </c>
      <c r="X128" s="36">
        <f>IFERROR(IF(W128=0,"",ROUNDUP(W128/H128,0)*0.02175),"")</f>
        <v>0.6742499999999999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270</v>
      </c>
      <c r="W130" s="307">
        <f>IFERROR(IF(V130="",0,CEILING((V130/$H130),1)*$H130),"")</f>
        <v>270</v>
      </c>
      <c r="X130" s="36">
        <f>IFERROR(IF(W130=0,"",ROUNDUP(W130/H130,0)*0.00753),"")</f>
        <v>0.753</v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130.8641975308642</v>
      </c>
      <c r="W131" s="308">
        <f>IFERROR(W128/H128,"0")+IFERROR(W129/H129,"0")+IFERROR(W130/H130,"0")</f>
        <v>131</v>
      </c>
      <c r="X131" s="308">
        <f>IFERROR(IF(X128="",0,X128),"0")+IFERROR(IF(X129="",0,X129),"0")+IFERROR(IF(X130="",0,X130),"0")</f>
        <v>1.4272499999999999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520</v>
      </c>
      <c r="W132" s="308">
        <f>IFERROR(SUM(W128:W130),"0")</f>
        <v>521.1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100</v>
      </c>
      <c r="W143" s="307">
        <f t="shared" ref="W143:W150" si="7">IFERROR(IF(V143="",0,CEILING((V143/$H143),1)*$H143),"")</f>
        <v>100.80000000000001</v>
      </c>
      <c r="X143" s="36">
        <f>IFERROR(IF(W143=0,"",ROUNDUP(W143/H143,0)*0.00753),"")</f>
        <v>0.18071999999999999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20</v>
      </c>
      <c r="W144" s="307">
        <f t="shared" si="7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30</v>
      </c>
      <c r="W145" s="307">
        <f t="shared" si="7"/>
        <v>33.6</v>
      </c>
      <c r="X145" s="36">
        <f>IFERROR(IF(W145=0,"",ROUNDUP(W145/H145,0)*0.00753),"")</f>
        <v>6.0240000000000002E-2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116</v>
      </c>
      <c r="W146" s="307">
        <f t="shared" si="7"/>
        <v>117.60000000000001</v>
      </c>
      <c r="X146" s="36">
        <f>IFERROR(IF(W146=0,"",ROUNDUP(W146/H146,0)*0.00502),"")</f>
        <v>0.28112000000000004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105</v>
      </c>
      <c r="W148" s="307">
        <f t="shared" si="7"/>
        <v>105</v>
      </c>
      <c r="X148" s="36">
        <f>IFERROR(IF(W148=0,"",ROUNDUP(W148/H148,0)*0.00502),"")</f>
        <v>0.251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175</v>
      </c>
      <c r="W149" s="307">
        <f t="shared" si="7"/>
        <v>176.4</v>
      </c>
      <c r="X149" s="36">
        <f>IFERROR(IF(W149=0,"",ROUNDUP(W149/H149,0)*0.00502),"")</f>
        <v>0.42168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224.28571428571428</v>
      </c>
      <c r="W151" s="308">
        <f>IFERROR(W143/H143,"0")+IFERROR(W144/H144,"0")+IFERROR(W145/H145,"0")+IFERROR(W146/H146,"0")+IFERROR(W147/H147,"0")+IFERROR(W148/H148,"0")+IFERROR(W149/H149,"0")+IFERROR(W150/H150,"0")</f>
        <v>227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1.23241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546</v>
      </c>
      <c r="W152" s="308">
        <f>IFERROR(SUM(W143:W150),"0")</f>
        <v>554.4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10</v>
      </c>
      <c r="W160" s="307">
        <f>IFERROR(IF(V160="",0,CEILING((V160/$H160),1)*$H160),"")</f>
        <v>10.8</v>
      </c>
      <c r="X160" s="36">
        <f>IFERROR(IF(W160=0,"",ROUNDUP(W160/H160,0)*0.02175),"")</f>
        <v>2.1749999999999999E-2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0.92592592592592582</v>
      </c>
      <c r="W162" s="308">
        <f>IFERROR(W160/H160,"0")+IFERROR(W161/H161,"0")</f>
        <v>1</v>
      </c>
      <c r="X162" s="308">
        <f>IFERROR(IF(X160="",0,X160),"0")+IFERROR(IF(X161="",0,X161),"0")</f>
        <v>2.1749999999999999E-2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10</v>
      </c>
      <c r="W163" s="308">
        <f>IFERROR(SUM(W160:W161),"0")</f>
        <v>10.8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100</v>
      </c>
      <c r="W165" s="307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100</v>
      </c>
      <c r="W166" s="307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250</v>
      </c>
      <c r="W167" s="307">
        <f>IFERROR(IF(V167="",0,CEILING((V167/$H167),1)*$H167),"")</f>
        <v>253.8</v>
      </c>
      <c r="X167" s="36">
        <f>IFERROR(IF(W167=0,"",ROUNDUP(W167/H167,0)*0.00937),"")</f>
        <v>0.44039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180</v>
      </c>
      <c r="W168" s="307">
        <f>IFERROR(IF(V168="",0,CEILING((V168/$H168),1)*$H168),"")</f>
        <v>183.60000000000002</v>
      </c>
      <c r="X168" s="36">
        <f>IFERROR(IF(W168=0,"",ROUNDUP(W168/H168,0)*0.00937),"")</f>
        <v>0.31857999999999997</v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116.66666666666666</v>
      </c>
      <c r="W169" s="308">
        <f>IFERROR(W165/H165,"0")+IFERROR(W166/H166,"0")+IFERROR(W167/H167,"0")+IFERROR(W168/H168,"0")</f>
        <v>119</v>
      </c>
      <c r="X169" s="308">
        <f>IFERROR(IF(X165="",0,X165),"0")+IFERROR(IF(X166="",0,X166),"0")+IFERROR(IF(X167="",0,X167),"0")+IFERROR(IF(X168="",0,X168),"0")</f>
        <v>1.11503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630</v>
      </c>
      <c r="W170" s="308">
        <f>IFERROR(SUM(W165:W168),"0")</f>
        <v>642.6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200</v>
      </c>
      <c r="W173" s="307">
        <f t="shared" si="8"/>
        <v>200.1</v>
      </c>
      <c r="X173" s="36">
        <f>IFERROR(IF(W173=0,"",ROUNDUP(W173/H173,0)*0.02175),"")</f>
        <v>0.50024999999999997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440</v>
      </c>
      <c r="W178" s="307">
        <f t="shared" si="8"/>
        <v>441.59999999999997</v>
      </c>
      <c r="X178" s="36">
        <f>IFERROR(IF(W178=0,"",ROUNDUP(W178/H178,0)*0.00753),"")</f>
        <v>1.3855200000000001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560</v>
      </c>
      <c r="W180" s="307">
        <f t="shared" si="8"/>
        <v>561.6</v>
      </c>
      <c r="X180" s="36">
        <f>IFERROR(IF(W180=0,"",ROUNDUP(W180/H180,0)*0.00753),"")</f>
        <v>1.7620200000000001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320</v>
      </c>
      <c r="W182" s="307">
        <f t="shared" si="8"/>
        <v>321.59999999999997</v>
      </c>
      <c r="X182" s="36">
        <f t="shared" ref="X182:X188" si="9">IFERROR(IF(W182=0,"",ROUNDUP(W182/H182,0)*0.00753),"")</f>
        <v>1.00902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600</v>
      </c>
      <c r="W184" s="307">
        <f t="shared" si="8"/>
        <v>600</v>
      </c>
      <c r="X184" s="36">
        <f t="shared" si="9"/>
        <v>1.8825000000000001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100</v>
      </c>
      <c r="W187" s="307">
        <f t="shared" si="8"/>
        <v>100.8</v>
      </c>
      <c r="X187" s="36">
        <f t="shared" si="9"/>
        <v>0.31625999999999999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200</v>
      </c>
      <c r="W188" s="307">
        <f t="shared" si="8"/>
        <v>201.6</v>
      </c>
      <c r="X188" s="36">
        <f t="shared" si="9"/>
        <v>0.63251999999999997</v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947.98850574712651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951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7.4880899999999997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2420</v>
      </c>
      <c r="W190" s="308">
        <f>IFERROR(SUM(W172:W188),"0")</f>
        <v>2427.2999999999997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28</v>
      </c>
      <c r="W192" s="307">
        <f>IFERROR(IF(V192="",0,CEILING((V192/$H192),1)*$H192),"")</f>
        <v>28.799999999999997</v>
      </c>
      <c r="X192" s="36">
        <f>IFERROR(IF(W192=0,"",ROUNDUP(W192/H192,0)*0.00753),"")</f>
        <v>9.0359999999999996E-2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36</v>
      </c>
      <c r="W193" s="307">
        <f>IFERROR(IF(V193="",0,CEILING((V193/$H193),1)*$H193),"")</f>
        <v>36</v>
      </c>
      <c r="X193" s="36">
        <f>IFERROR(IF(W193=0,"",ROUNDUP(W193/H193,0)*0.00753),"")</f>
        <v>0.11295000000000001</v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26.666666666666668</v>
      </c>
      <c r="W194" s="308">
        <f>IFERROR(W192/H192,"0")+IFERROR(W193/H193,"0")</f>
        <v>27</v>
      </c>
      <c r="X194" s="308">
        <f>IFERROR(IF(X192="",0,X192),"0")+IFERROR(IF(X193="",0,X193),"0")</f>
        <v>0.20330999999999999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64</v>
      </c>
      <c r="W195" s="308">
        <f>IFERROR(SUM(W192:W193),"0")</f>
        <v>64.8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7</v>
      </c>
      <c r="W222" s="307">
        <f>IFERROR(IF(V222="",0,CEILING((V222/$H222),1)*$H222),"")</f>
        <v>8.4</v>
      </c>
      <c r="X222" s="36">
        <f>IFERROR(IF(W222=0,"",ROUNDUP(W222/H222,0)*0.00502),"")</f>
        <v>2.0080000000000001E-2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70</v>
      </c>
      <c r="W223" s="307">
        <f>IFERROR(IF(V223="",0,CEILING((V223/$H223),1)*$H223),"")</f>
        <v>71.400000000000006</v>
      </c>
      <c r="X223" s="36">
        <f>IFERROR(IF(W223=0,"",ROUNDUP(W223/H223,0)*0.00502),"")</f>
        <v>0.17068</v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36.666666666666664</v>
      </c>
      <c r="W224" s="308">
        <f>IFERROR(W220/H220,"0")+IFERROR(W221/H221,"0")+IFERROR(W222/H222,"0")+IFERROR(W223/H223,"0")</f>
        <v>38</v>
      </c>
      <c r="X224" s="308">
        <f>IFERROR(IF(X220="",0,X220),"0")+IFERROR(IF(X221="",0,X221),"0")+IFERROR(IF(X222="",0,X222),"0")+IFERROR(IF(X223="",0,X223),"0")</f>
        <v>0.19075999999999999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77</v>
      </c>
      <c r="W225" s="308">
        <f>IFERROR(SUM(W220:W223),"0")</f>
        <v>79.800000000000011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40</v>
      </c>
      <c r="W237" s="307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400</v>
      </c>
      <c r="W238" s="307">
        <f>IFERROR(IF(V238="",0,CEILING((V238/$H238),1)*$H238),"")</f>
        <v>405.59999999999997</v>
      </c>
      <c r="X238" s="36">
        <f>IFERROR(IF(W238=0,"",ROUNDUP(W238/H238,0)*0.02175),"")</f>
        <v>1.131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30</v>
      </c>
      <c r="W239" s="307">
        <f>IFERROR(IF(V239="",0,CEILING((V239/$H239),1)*$H239),"")</f>
        <v>33.6</v>
      </c>
      <c r="X239" s="36">
        <f>IFERROR(IF(W239=0,"",ROUNDUP(W239/H239,0)*0.02175),"")</f>
        <v>8.6999999999999994E-2</v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59.615384615384613</v>
      </c>
      <c r="W240" s="308">
        <f>IFERROR(W237/H237,"0")+IFERROR(W238/H238,"0")+IFERROR(W239/H239,"0")</f>
        <v>61</v>
      </c>
      <c r="X240" s="308">
        <f>IFERROR(IF(X237="",0,X237),"0")+IFERROR(IF(X238="",0,X238),"0")+IFERROR(IF(X239="",0,X239),"0")</f>
        <v>1.3267499999999999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470</v>
      </c>
      <c r="W241" s="308">
        <f>IFERROR(SUM(W237:W239),"0")</f>
        <v>481.2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85</v>
      </c>
      <c r="W245" s="307">
        <f>IFERROR(IF(V245="",0,CEILING((V245/$H245),1)*$H245),"")</f>
        <v>86.699999999999989</v>
      </c>
      <c r="X245" s="36">
        <f>IFERROR(IF(W245=0,"",ROUNDUP(W245/H245,0)*0.00753),"")</f>
        <v>0.25602000000000003</v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33.333333333333336</v>
      </c>
      <c r="W246" s="308">
        <f>IFERROR(W243/H243,"0")+IFERROR(W244/H244,"0")+IFERROR(W245/H245,"0")</f>
        <v>34</v>
      </c>
      <c r="X246" s="308">
        <f>IFERROR(IF(X243="",0,X243),"0")+IFERROR(IF(X244="",0,X244),"0")+IFERROR(IF(X245="",0,X245),"0")</f>
        <v>0.25602000000000003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85</v>
      </c>
      <c r="W247" s="308">
        <f>IFERROR(SUM(W243:W245),"0")</f>
        <v>86.699999999999989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50</v>
      </c>
      <c r="W249" s="307">
        <f>IFERROR(IF(V249="",0,CEILING((V249/$H249),1)*$H249),"")</f>
        <v>50</v>
      </c>
      <c r="X249" s="36">
        <f>IFERROR(IF(W249=0,"",ROUNDUP(W249/H249,0)*0.00474),"")</f>
        <v>0.11850000000000001</v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25</v>
      </c>
      <c r="W252" s="308">
        <f>IFERROR(W249/H249,"0")+IFERROR(W250/H250,"0")+IFERROR(W251/H251,"0")</f>
        <v>25</v>
      </c>
      <c r="X252" s="308">
        <f>IFERROR(IF(X249="",0,X249),"0")+IFERROR(IF(X250="",0,X250),"0")+IFERROR(IF(X251="",0,X251),"0")</f>
        <v>0.11850000000000001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50</v>
      </c>
      <c r="W253" s="308">
        <f>IFERROR(SUM(W249:W251),"0")</f>
        <v>50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50</v>
      </c>
      <c r="W256" s="307">
        <f t="shared" ref="W256:W262" si="13">IFERROR(IF(V256="",0,CEILING((V256/$H256),1)*$H256),"")</f>
        <v>54</v>
      </c>
      <c r="X256" s="36">
        <f>IFERROR(IF(W256=0,"",ROUNDUP(W256/H256,0)*0.02175),"")</f>
        <v>0.10874999999999999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4.6296296296296298</v>
      </c>
      <c r="W263" s="308">
        <f>IFERROR(W256/H256,"0")+IFERROR(W257/H257,"0")+IFERROR(W258/H258,"0")+IFERROR(W259/H259,"0")+IFERROR(W260/H260,"0")+IFERROR(W261/H261,"0")+IFERROR(W262/H262,"0")</f>
        <v>5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0.10874999999999999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50</v>
      </c>
      <c r="W264" s="308">
        <f>IFERROR(SUM(W256:W262),"0")</f>
        <v>54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18</v>
      </c>
      <c r="W272" s="307">
        <f>IFERROR(IF(V272="",0,CEILING((V272/$H272),1)*$H272),"")</f>
        <v>18</v>
      </c>
      <c r="X272" s="36">
        <f>IFERROR(IF(W272=0,"",ROUNDUP(W272/H272,0)*0.00753),"")</f>
        <v>7.5300000000000006E-2</v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10</v>
      </c>
      <c r="W273" s="308">
        <f>IFERROR(W272/H272,"0")</f>
        <v>10</v>
      </c>
      <c r="X273" s="308">
        <f>IFERROR(IF(X272="",0,X272),"0")</f>
        <v>7.5300000000000006E-2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18</v>
      </c>
      <c r="W274" s="308">
        <f>IFERROR(SUM(W272:W272),"0")</f>
        <v>18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420</v>
      </c>
      <c r="W277" s="307">
        <f>IFERROR(IF(V277="",0,CEILING((V277/$H277),1)*$H277),"")</f>
        <v>420.84</v>
      </c>
      <c r="X277" s="36">
        <f>IFERROR(IF(W277=0,"",ROUNDUP(W277/H277,0)*0.00753),"")</f>
        <v>1.2575100000000001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294</v>
      </c>
      <c r="W278" s="307">
        <f>IFERROR(IF(V278="",0,CEILING((V278/$H278),1)*$H278),"")</f>
        <v>294.83999999999997</v>
      </c>
      <c r="X278" s="36">
        <f>IFERROR(IF(W278=0,"",ROUNDUP(W278/H278,0)*0.00753),"")</f>
        <v>0.88101000000000007</v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283.33333333333331</v>
      </c>
      <c r="W279" s="308">
        <f>IFERROR(W276/H276,"0")+IFERROR(W277/H277,"0")+IFERROR(W278/H278,"0")</f>
        <v>284</v>
      </c>
      <c r="X279" s="308">
        <f>IFERROR(IF(X276="",0,X276),"0")+IFERROR(IF(X277="",0,X277),"0")+IFERROR(IF(X278="",0,X278),"0")</f>
        <v>2.1385200000000002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714</v>
      </c>
      <c r="W280" s="308">
        <f>IFERROR(SUM(W276:W278),"0")</f>
        <v>715.68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15</v>
      </c>
      <c r="W282" s="307">
        <f>IFERROR(IF(V282="",0,CEILING((V282/$H282),1)*$H282),"")</f>
        <v>15.959999999999999</v>
      </c>
      <c r="X282" s="36">
        <f>IFERROR(IF(W282=0,"",ROUNDUP(W282/H282,0)*0.00753),"")</f>
        <v>5.271E-2</v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6.5789473684210531</v>
      </c>
      <c r="W283" s="308">
        <f>IFERROR(W282/H282,"0")</f>
        <v>7</v>
      </c>
      <c r="X283" s="308">
        <f>IFERROR(IF(X282="",0,X282),"0")</f>
        <v>5.271E-2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15</v>
      </c>
      <c r="W284" s="308">
        <f>IFERROR(SUM(W282:W282),"0")</f>
        <v>15.959999999999999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2900</v>
      </c>
      <c r="W292" s="307">
        <f t="shared" ref="W292:W299" si="14">IFERROR(IF(V292="",0,CEILING((V292/$H292),1)*$H292),"")</f>
        <v>2910</v>
      </c>
      <c r="X292" s="36">
        <f>IFERROR(IF(W292=0,"",ROUNDUP(W292/H292,0)*0.02175),"")</f>
        <v>4.2195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800</v>
      </c>
      <c r="W294" s="307">
        <f t="shared" si="14"/>
        <v>810</v>
      </c>
      <c r="X294" s="36">
        <f>IFERROR(IF(W294=0,"",ROUNDUP(W294/H294,0)*0.02175),"")</f>
        <v>1.1744999999999999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1600</v>
      </c>
      <c r="W296" s="307">
        <f t="shared" si="14"/>
        <v>1605</v>
      </c>
      <c r="X296" s="36">
        <f>IFERROR(IF(W296=0,"",ROUNDUP(W296/H296,0)*0.02175),"")</f>
        <v>2.3272499999999998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353.33333333333337</v>
      </c>
      <c r="W300" s="308">
        <f>IFERROR(W292/H292,"0")+IFERROR(W293/H293,"0")+IFERROR(W294/H294,"0")+IFERROR(W295/H295,"0")+IFERROR(W296/H296,"0")+IFERROR(W297/H297,"0")+IFERROR(W298/H298,"0")+IFERROR(W299/H299,"0")</f>
        <v>355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7.7212499999999995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5300</v>
      </c>
      <c r="W301" s="308">
        <f>IFERROR(SUM(W292:W299),"0")</f>
        <v>5325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1300</v>
      </c>
      <c r="W303" s="307">
        <f>IFERROR(IF(V303="",0,CEILING((V303/$H303),1)*$H303),"")</f>
        <v>1305</v>
      </c>
      <c r="X303" s="36">
        <f>IFERROR(IF(W303=0,"",ROUNDUP(W303/H303,0)*0.02175),"")</f>
        <v>1.8922499999999998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86.666666666666671</v>
      </c>
      <c r="W305" s="308">
        <f>IFERROR(W303/H303,"0")+IFERROR(W304/H304,"0")</f>
        <v>87</v>
      </c>
      <c r="X305" s="308">
        <f>IFERROR(IF(X303="",0,X303),"0")+IFERROR(IF(X304="",0,X304),"0")</f>
        <v>1.8922499999999998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1300</v>
      </c>
      <c r="W306" s="308">
        <f>IFERROR(SUM(W303:W304),"0")</f>
        <v>1305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30</v>
      </c>
      <c r="W308" s="307">
        <f>IFERROR(IF(V308="",0,CEILING((V308/$H308),1)*$H308),"")</f>
        <v>31.2</v>
      </c>
      <c r="X308" s="36">
        <f>IFERROR(IF(W308=0,"",ROUNDUP(W308/H308,0)*0.02175),"")</f>
        <v>8.6999999999999994E-2</v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3.8461538461538463</v>
      </c>
      <c r="W309" s="308">
        <f>IFERROR(W308/H308,"0")</f>
        <v>4</v>
      </c>
      <c r="X309" s="308">
        <f>IFERROR(IF(X308="",0,X308),"0")</f>
        <v>8.6999999999999994E-2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30</v>
      </c>
      <c r="W310" s="308">
        <f>IFERROR(SUM(W308:W308),"0")</f>
        <v>31.2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50</v>
      </c>
      <c r="W312" s="307">
        <f>IFERROR(IF(V312="",0,CEILING((V312/$H312),1)*$H312),"")</f>
        <v>54.6</v>
      </c>
      <c r="X312" s="36">
        <f>IFERROR(IF(W312=0,"",ROUNDUP(W312/H312,0)*0.02175),"")</f>
        <v>0.15225</v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6.4102564102564106</v>
      </c>
      <c r="W313" s="308">
        <f>IFERROR(W312/H312,"0")</f>
        <v>7</v>
      </c>
      <c r="X313" s="308">
        <f>IFERROR(IF(X312="",0,X312),"0")</f>
        <v>0.15225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50</v>
      </c>
      <c r="W314" s="308">
        <f>IFERROR(SUM(W312:W312),"0")</f>
        <v>54.6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14</v>
      </c>
      <c r="W343" s="307">
        <f>IFERROR(IF(V343="",0,CEILING((V343/$H343),1)*$H343),"")</f>
        <v>16.200000000000003</v>
      </c>
      <c r="X343" s="36">
        <f>IFERROR(IF(W343=0,"",ROUNDUP(W343/H343,0)*0.00753),"")</f>
        <v>4.5179999999999998E-2</v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5.1851851851851851</v>
      </c>
      <c r="W344" s="308">
        <f>IFERROR(W342/H342,"0")+IFERROR(W343/H343,"0")</f>
        <v>6.0000000000000009</v>
      </c>
      <c r="X344" s="308">
        <f>IFERROR(IF(X342="",0,X342),"0")+IFERROR(IF(X343="",0,X343),"0")</f>
        <v>4.5179999999999998E-2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14</v>
      </c>
      <c r="W345" s="308">
        <f>IFERROR(SUM(W342:W343),"0")</f>
        <v>16.200000000000003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60</v>
      </c>
      <c r="W347" s="307">
        <f t="shared" ref="W347:W359" si="15">IFERROR(IF(V347="",0,CEILING((V347/$H347),1)*$H347),"")</f>
        <v>63</v>
      </c>
      <c r="X347" s="36">
        <f>IFERROR(IF(W347=0,"",ROUNDUP(W347/H347,0)*0.00753),"")</f>
        <v>0.11295000000000001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120</v>
      </c>
      <c r="W349" s="307">
        <f t="shared" si="15"/>
        <v>121.80000000000001</v>
      </c>
      <c r="X349" s="36">
        <f>IFERROR(IF(W349=0,"",ROUNDUP(W349/H349,0)*0.00753),"")</f>
        <v>0.21837000000000001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140</v>
      </c>
      <c r="W350" s="307">
        <f t="shared" si="15"/>
        <v>141.12</v>
      </c>
      <c r="X350" s="36">
        <f>IFERROR(IF(W350=0,"",ROUNDUP(W350/H350,0)*0.00753),"")</f>
        <v>0.63251999999999997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88</v>
      </c>
      <c r="W352" s="307">
        <f t="shared" si="15"/>
        <v>88.2</v>
      </c>
      <c r="X352" s="36">
        <f t="shared" si="16"/>
        <v>0.21084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70</v>
      </c>
      <c r="W354" s="307">
        <f t="shared" si="15"/>
        <v>71.400000000000006</v>
      </c>
      <c r="X354" s="36">
        <f t="shared" si="16"/>
        <v>0.17068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105</v>
      </c>
      <c r="W358" s="307">
        <f t="shared" si="15"/>
        <v>105</v>
      </c>
      <c r="X358" s="36">
        <f t="shared" si="16"/>
        <v>0.251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251.42857142857144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254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1.5963599999999998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583</v>
      </c>
      <c r="W361" s="308">
        <f>IFERROR(SUM(W347:W359),"0")</f>
        <v>590.52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39</v>
      </c>
      <c r="W374" s="307">
        <f>IFERROR(IF(V374="",0,CEILING((V374/$H374),1)*$H374),"")</f>
        <v>39</v>
      </c>
      <c r="X374" s="36">
        <f>IFERROR(IF(W374=0,"",ROUNDUP(W374/H374,0)*0.00673),"")</f>
        <v>0.2019</v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30</v>
      </c>
      <c r="W375" s="308">
        <f>IFERROR(W374/H374,"0")</f>
        <v>30</v>
      </c>
      <c r="X375" s="308">
        <f>IFERROR(IF(X374="",0,X374),"0")</f>
        <v>0.2019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39</v>
      </c>
      <c r="W376" s="308">
        <f>IFERROR(SUM(W374:W374),"0")</f>
        <v>39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90</v>
      </c>
      <c r="W384" s="307">
        <f t="shared" ref="W384:W390" si="17">IFERROR(IF(V384="",0,CEILING((V384/$H384),1)*$H384),"")</f>
        <v>92.4</v>
      </c>
      <c r="X384" s="36">
        <f>IFERROR(IF(W384=0,"",ROUNDUP(W384/H384,0)*0.00753),"")</f>
        <v>0.16566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35</v>
      </c>
      <c r="W389" s="307">
        <f t="shared" si="17"/>
        <v>35.700000000000003</v>
      </c>
      <c r="X389" s="36">
        <f>IFERROR(IF(W389=0,"",ROUNDUP(W389/H389,0)*0.00502),"")</f>
        <v>8.5339999999999999E-2</v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38.095238095238088</v>
      </c>
      <c r="W391" s="308">
        <f>IFERROR(W384/H384,"0")+IFERROR(W385/H385,"0")+IFERROR(W386/H386,"0")+IFERROR(W387/H387,"0")+IFERROR(W388/H388,"0")+IFERROR(W389/H389,"0")+IFERROR(W390/H390,"0")</f>
        <v>39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0.251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125</v>
      </c>
      <c r="W392" s="308">
        <f>IFERROR(SUM(W384:W390),"0")</f>
        <v>128.10000000000002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26</v>
      </c>
      <c r="W394" s="307">
        <f>IFERROR(IF(V394="",0,CEILING((V394/$H394),1)*$H394),"")</f>
        <v>26</v>
      </c>
      <c r="X394" s="36">
        <f>IFERROR(IF(W394=0,"",ROUNDUP(W394/H394,0)*0.00673),"")</f>
        <v>0.1346</v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20</v>
      </c>
      <c r="W395" s="308">
        <f>IFERROR(W394/H394,"0")</f>
        <v>20</v>
      </c>
      <c r="X395" s="308">
        <f>IFERROR(IF(X394="",0,X394),"0")</f>
        <v>0.1346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26</v>
      </c>
      <c r="W396" s="308">
        <f>IFERROR(SUM(W394:W394),"0")</f>
        <v>26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100</v>
      </c>
      <c r="W400" s="307">
        <f t="shared" ref="W400:W408" si="18">IFERROR(IF(V400="",0,CEILING((V400/$H400),1)*$H400),"")</f>
        <v>100.32000000000001</v>
      </c>
      <c r="X400" s="36">
        <f>IFERROR(IF(W400=0,"",ROUNDUP(W400/H400,0)*0.01196),"")</f>
        <v>0.22724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160</v>
      </c>
      <c r="W401" s="307">
        <f t="shared" si="18"/>
        <v>163.68</v>
      </c>
      <c r="X401" s="36">
        <f>IFERROR(IF(W401=0,"",ROUNDUP(W401/H401,0)*0.01196),"")</f>
        <v>0.37075999999999998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150</v>
      </c>
      <c r="W403" s="307">
        <f t="shared" si="18"/>
        <v>153.12</v>
      </c>
      <c r="X403" s="36">
        <f>IFERROR(IF(W403=0,"",ROUNDUP(W403/H403,0)*0.01196),"")</f>
        <v>0.34683999999999998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12</v>
      </c>
      <c r="W404" s="307">
        <f t="shared" si="18"/>
        <v>14.4</v>
      </c>
      <c r="X404" s="36">
        <f>IFERROR(IF(W404=0,"",ROUNDUP(W404/H404,0)*0.00937),"")</f>
        <v>3.7479999999999999E-2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30</v>
      </c>
      <c r="W408" s="307">
        <f t="shared" si="18"/>
        <v>32.4</v>
      </c>
      <c r="X408" s="36">
        <f>IFERROR(IF(W408=0,"",ROUNDUP(W408/H408,0)*0.00937),"")</f>
        <v>8.4330000000000002E-2</v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89.318181818181799</v>
      </c>
      <c r="W409" s="308">
        <f>IFERROR(W400/H400,"0")+IFERROR(W401/H401,"0")+IFERROR(W402/H402,"0")+IFERROR(W403/H403,"0")+IFERROR(W404/H404,"0")+IFERROR(W405/H405,"0")+IFERROR(W406/H406,"0")+IFERROR(W407/H407,"0")+IFERROR(W408/H408,"0")</f>
        <v>92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1.0666499999999999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452</v>
      </c>
      <c r="W410" s="308">
        <f>IFERROR(SUM(W400:W408),"0")</f>
        <v>463.91999999999996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120</v>
      </c>
      <c r="W412" s="307">
        <f>IFERROR(IF(V412="",0,CEILING((V412/$H412),1)*$H412),"")</f>
        <v>121.44000000000001</v>
      </c>
      <c r="X412" s="36">
        <f>IFERROR(IF(W412=0,"",ROUNDUP(W412/H412,0)*0.01196),"")</f>
        <v>0.27507999999999999</v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22.727272727272727</v>
      </c>
      <c r="W414" s="308">
        <f>IFERROR(W412/H412,"0")+IFERROR(W413/H413,"0")</f>
        <v>23</v>
      </c>
      <c r="X414" s="308">
        <f>IFERROR(IF(X412="",0,X412),"0")+IFERROR(IF(X413="",0,X413),"0")</f>
        <v>0.27507999999999999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120</v>
      </c>
      <c r="W415" s="308">
        <f>IFERROR(SUM(W412:W413),"0")</f>
        <v>121.44000000000001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80</v>
      </c>
      <c r="W417" s="307">
        <f t="shared" ref="W417:W422" si="19">IFERROR(IF(V417="",0,CEILING((V417/$H417),1)*$H417),"")</f>
        <v>84.48</v>
      </c>
      <c r="X417" s="36">
        <f>IFERROR(IF(W417=0,"",ROUNDUP(W417/H417,0)*0.01196),"")</f>
        <v>0.19136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110</v>
      </c>
      <c r="W418" s="307">
        <f t="shared" si="19"/>
        <v>110.88000000000001</v>
      </c>
      <c r="X418" s="36">
        <f>IFERROR(IF(W418=0,"",ROUNDUP(W418/H418,0)*0.01196),"")</f>
        <v>0.25115999999999999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150</v>
      </c>
      <c r="W419" s="307">
        <f t="shared" si="19"/>
        <v>153.12</v>
      </c>
      <c r="X419" s="36">
        <f>IFERROR(IF(W419=0,"",ROUNDUP(W419/H419,0)*0.01196),"")</f>
        <v>0.34683999999999998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6</v>
      </c>
      <c r="W421" s="307">
        <f t="shared" si="19"/>
        <v>7.2</v>
      </c>
      <c r="X421" s="36">
        <f>IFERROR(IF(W421=0,"",ROUNDUP(W421/H421,0)*0.00937),"")</f>
        <v>1.874E-2</v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66.060606060606062</v>
      </c>
      <c r="W423" s="308">
        <f>IFERROR(W417/H417,"0")+IFERROR(W418/H418,"0")+IFERROR(W419/H419,"0")+IFERROR(W420/H420,"0")+IFERROR(W421/H421,"0")+IFERROR(W422/H422,"0")</f>
        <v>68</v>
      </c>
      <c r="X423" s="308">
        <f>IFERROR(IF(X417="",0,X417),"0")+IFERROR(IF(X418="",0,X418),"0")+IFERROR(IF(X419="",0,X419),"0")+IFERROR(IF(X420="",0,X420),"0")+IFERROR(IF(X421="",0,X421),"0")+IFERROR(IF(X422="",0,X422),"0")</f>
        <v>0.80810000000000004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346</v>
      </c>
      <c r="W424" s="308">
        <f>IFERROR(SUM(W417:W422),"0")</f>
        <v>355.68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500</v>
      </c>
      <c r="W458" s="307">
        <f>IFERROR(IF(V458="",0,CEILING((V458/$H458),1)*$H458),"")</f>
        <v>507</v>
      </c>
      <c r="X458" s="36">
        <f>IFERROR(IF(W458=0,"",ROUNDUP(W458/H458,0)*0.02175),"")</f>
        <v>1.4137499999999998</v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64.102564102564102</v>
      </c>
      <c r="W459" s="308">
        <f>IFERROR(W458/H458,"0")</f>
        <v>65</v>
      </c>
      <c r="X459" s="308">
        <f>IFERROR(IF(X458="",0,X458),"0")</f>
        <v>1.4137499999999998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500</v>
      </c>
      <c r="W460" s="308">
        <f>IFERROR(SUM(W458:W458),"0")</f>
        <v>507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17433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17596.22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18543.700055120655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18716.946000000007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33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34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19368.700055120655</v>
      </c>
      <c r="W464" s="308">
        <f>GrossWeightTotalR+PalletQtyTotalR*25</f>
        <v>19566.946000000007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3577.7016645830927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3608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38.050680000000007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45.900000000000006</v>
      </c>
      <c r="D471" s="46">
        <f>IFERROR(W55*1,"0")+IFERROR(W56*1,"0")+IFERROR(W57*1,"0")+IFERROR(W58*1,"0")</f>
        <v>691.2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2173.1200000000003</v>
      </c>
      <c r="F471" s="46">
        <f>IFERROR(W128*1,"0")+IFERROR(W129*1,"0")+IFERROR(W130*1,"0")</f>
        <v>521.1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554.4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3145.5000000000005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697.7</v>
      </c>
      <c r="K471" s="300"/>
      <c r="L471" s="46">
        <f>IFERROR(W256*1,"0")+IFERROR(W257*1,"0")+IFERROR(W258*1,"0")+IFERROR(W259*1,"0")+IFERROR(W260*1,"0")+IFERROR(W261*1,"0")+IFERROR(W262*1,"0")+IFERROR(W266*1,"0")+IFERROR(W267*1,"0")</f>
        <v>54</v>
      </c>
      <c r="M471" s="46">
        <f>IFERROR(W272*1,"0")+IFERROR(W276*1,"0")+IFERROR(W277*1,"0")+IFERROR(W278*1,"0")+IFERROR(W282*1,"0")+IFERROR(W286*1,"0")</f>
        <v>749.64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6715.8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645.72</v>
      </c>
      <c r="Q471" s="46">
        <f>IFERROR(W379*1,"0")+IFERROR(W380*1,"0")+IFERROR(W384*1,"0")+IFERROR(W385*1,"0")+IFERROR(W386*1,"0")+IFERROR(W387*1,"0")+IFERROR(W388*1,"0")+IFERROR(W389*1,"0")+IFERROR(W390*1,"0")+IFERROR(W394*1,"0")</f>
        <v>154.10000000000002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941.04000000000008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507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