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928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45621" refMode="R1C1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59" i="2"/>
  <c r="V258" i="2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X255" i="2" s="1"/>
  <c r="W249" i="2"/>
  <c r="W255" i="2" s="1"/>
  <c r="X248" i="2"/>
  <c r="W248" i="2"/>
  <c r="X247" i="2"/>
  <c r="W247" i="2"/>
  <c r="X246" i="2"/>
  <c r="W246" i="2"/>
  <c r="W256" i="2" s="1"/>
  <c r="W244" i="2"/>
  <c r="V244" i="2"/>
  <c r="W243" i="2"/>
  <c r="V243" i="2"/>
  <c r="X242" i="2"/>
  <c r="X243" i="2" s="1"/>
  <c r="W242" i="2"/>
  <c r="X241" i="2"/>
  <c r="W241" i="2"/>
  <c r="X240" i="2"/>
  <c r="W240" i="2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W217" i="2"/>
  <c r="V217" i="2"/>
  <c r="W216" i="2"/>
  <c r="V216" i="2"/>
  <c r="X215" i="2"/>
  <c r="X216" i="2" s="1"/>
  <c r="W215" i="2"/>
  <c r="N215" i="2"/>
  <c r="W211" i="2"/>
  <c r="V211" i="2"/>
  <c r="X210" i="2"/>
  <c r="W210" i="2"/>
  <c r="V210" i="2"/>
  <c r="X209" i="2"/>
  <c r="W209" i="2"/>
  <c r="N209" i="2"/>
  <c r="X208" i="2"/>
  <c r="W208" i="2"/>
  <c r="N208" i="2"/>
  <c r="W205" i="2"/>
  <c r="V205" i="2"/>
  <c r="W204" i="2"/>
  <c r="V204" i="2"/>
  <c r="X203" i="2"/>
  <c r="X204" i="2" s="1"/>
  <c r="W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W191" i="2"/>
  <c r="V191" i="2"/>
  <c r="X190" i="2"/>
  <c r="X191" i="2" s="1"/>
  <c r="W190" i="2"/>
  <c r="V187" i="2"/>
  <c r="V186" i="2"/>
  <c r="X185" i="2"/>
  <c r="X186" i="2" s="1"/>
  <c r="W185" i="2"/>
  <c r="W187" i="2" s="1"/>
  <c r="N185" i="2"/>
  <c r="W181" i="2"/>
  <c r="V181" i="2"/>
  <c r="X180" i="2"/>
  <c r="V180" i="2"/>
  <c r="X179" i="2"/>
  <c r="W179" i="2"/>
  <c r="W180" i="2" s="1"/>
  <c r="V176" i="2"/>
  <c r="V175" i="2"/>
  <c r="X174" i="2"/>
  <c r="X175" i="2" s="1"/>
  <c r="W174" i="2"/>
  <c r="W176" i="2" s="1"/>
  <c r="N174" i="2"/>
  <c r="V171" i="2"/>
  <c r="X170" i="2"/>
  <c r="V170" i="2"/>
  <c r="X169" i="2"/>
  <c r="W169" i="2"/>
  <c r="N169" i="2"/>
  <c r="X168" i="2"/>
  <c r="W168" i="2"/>
  <c r="W171" i="2" s="1"/>
  <c r="N168" i="2"/>
  <c r="W164" i="2"/>
  <c r="V164" i="2"/>
  <c r="W163" i="2"/>
  <c r="V163" i="2"/>
  <c r="X162" i="2"/>
  <c r="W162" i="2"/>
  <c r="N162" i="2"/>
  <c r="X161" i="2"/>
  <c r="X163" i="2" s="1"/>
  <c r="W161" i="2"/>
  <c r="N161" i="2"/>
  <c r="W159" i="2"/>
  <c r="V159" i="2"/>
  <c r="V158" i="2"/>
  <c r="X157" i="2"/>
  <c r="W157" i="2"/>
  <c r="N157" i="2"/>
  <c r="X156" i="2"/>
  <c r="W156" i="2"/>
  <c r="N156" i="2"/>
  <c r="X155" i="2"/>
  <c r="W155" i="2"/>
  <c r="N155" i="2"/>
  <c r="X154" i="2"/>
  <c r="X158" i="2" s="1"/>
  <c r="W154" i="2"/>
  <c r="W158" i="2" s="1"/>
  <c r="N154" i="2"/>
  <c r="V151" i="2"/>
  <c r="V150" i="2"/>
  <c r="X149" i="2"/>
  <c r="X150" i="2" s="1"/>
  <c r="W149" i="2"/>
  <c r="W151" i="2" s="1"/>
  <c r="N149" i="2"/>
  <c r="W146" i="2"/>
  <c r="V146" i="2"/>
  <c r="X145" i="2"/>
  <c r="W145" i="2"/>
  <c r="V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W125" i="2"/>
  <c r="V125" i="2"/>
  <c r="X124" i="2"/>
  <c r="W124" i="2"/>
  <c r="V124" i="2"/>
  <c r="X123" i="2"/>
  <c r="W123" i="2"/>
  <c r="N123" i="2"/>
  <c r="V120" i="2"/>
  <c r="V119" i="2"/>
  <c r="X118" i="2"/>
  <c r="W118" i="2"/>
  <c r="N118" i="2"/>
  <c r="X117" i="2"/>
  <c r="W117" i="2"/>
  <c r="N117" i="2"/>
  <c r="X116" i="2"/>
  <c r="W116" i="2"/>
  <c r="X115" i="2"/>
  <c r="W115" i="2"/>
  <c r="N115" i="2"/>
  <c r="W112" i="2"/>
  <c r="V112" i="2"/>
  <c r="X111" i="2"/>
  <c r="W111" i="2"/>
  <c r="V111" i="2"/>
  <c r="X110" i="2"/>
  <c r="W110" i="2"/>
  <c r="N110" i="2"/>
  <c r="W107" i="2"/>
  <c r="V107" i="2"/>
  <c r="W106" i="2"/>
  <c r="V106" i="2"/>
  <c r="X105" i="2"/>
  <c r="W105" i="2"/>
  <c r="N105" i="2"/>
  <c r="X104" i="2"/>
  <c r="X106" i="2" s="1"/>
  <c r="W104" i="2"/>
  <c r="N104" i="2"/>
  <c r="V101" i="2"/>
  <c r="V100" i="2"/>
  <c r="X99" i="2"/>
  <c r="W99" i="2"/>
  <c r="X98" i="2"/>
  <c r="W98" i="2"/>
  <c r="X97" i="2"/>
  <c r="X100" i="2" s="1"/>
  <c r="W97" i="2"/>
  <c r="X96" i="2"/>
  <c r="W96" i="2"/>
  <c r="W101" i="2" s="1"/>
  <c r="V93" i="2"/>
  <c r="W92" i="2"/>
  <c r="V92" i="2"/>
  <c r="X91" i="2"/>
  <c r="W91" i="2"/>
  <c r="N91" i="2"/>
  <c r="X90" i="2"/>
  <c r="W90" i="2"/>
  <c r="N90" i="2"/>
  <c r="X89" i="2"/>
  <c r="X92" i="2" s="1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W75" i="2"/>
  <c r="V75" i="2"/>
  <c r="V74" i="2"/>
  <c r="X73" i="2"/>
  <c r="W73" i="2"/>
  <c r="N73" i="2"/>
  <c r="X72" i="2"/>
  <c r="X74" i="2" s="1"/>
  <c r="W72" i="2"/>
  <c r="W74" i="2" s="1"/>
  <c r="N72" i="2"/>
  <c r="W69" i="2"/>
  <c r="V69" i="2"/>
  <c r="X68" i="2"/>
  <c r="W68" i="2"/>
  <c r="V68" i="2"/>
  <c r="X67" i="2"/>
  <c r="W67" i="2"/>
  <c r="N67" i="2"/>
  <c r="V64" i="2"/>
  <c r="V63" i="2"/>
  <c r="X62" i="2"/>
  <c r="X63" i="2" s="1"/>
  <c r="W62" i="2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W58" i="2" s="1"/>
  <c r="N50" i="2"/>
  <c r="V47" i="2"/>
  <c r="V46" i="2"/>
  <c r="X45" i="2"/>
  <c r="W45" i="2"/>
  <c r="N45" i="2"/>
  <c r="X44" i="2"/>
  <c r="W44" i="2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X23" i="2"/>
  <c r="W23" i="2"/>
  <c r="V23" i="2"/>
  <c r="X22" i="2"/>
  <c r="W22" i="2"/>
  <c r="N22" i="2"/>
  <c r="H10" i="2"/>
  <c r="A9" i="2"/>
  <c r="F10" i="2" s="1"/>
  <c r="D7" i="2"/>
  <c r="O6" i="2"/>
  <c r="N2" i="2"/>
  <c r="X46" i="2" l="1"/>
  <c r="X32" i="2"/>
  <c r="V257" i="2"/>
  <c r="V261" i="2"/>
  <c r="W120" i="2"/>
  <c r="X119" i="2"/>
  <c r="W119" i="2"/>
  <c r="W86" i="2"/>
  <c r="W85" i="2"/>
  <c r="W259" i="2"/>
  <c r="X85" i="2"/>
  <c r="W47" i="2"/>
  <c r="V260" i="2"/>
  <c r="W33" i="2"/>
  <c r="H9" i="2"/>
  <c r="W24" i="2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150" i="2"/>
  <c r="W46" i="2"/>
  <c r="W170" i="2"/>
  <c r="W233" i="2"/>
  <c r="W258" i="2"/>
  <c r="W260" i="2" l="1"/>
  <c r="X262" i="2"/>
  <c r="W261" i="2"/>
  <c r="W257" i="2"/>
  <c r="C270" i="2"/>
  <c r="B270" i="2"/>
  <c r="A270" i="2"/>
</calcChain>
</file>

<file path=xl/sharedStrings.xml><?xml version="1.0" encoding="utf-8"?>
<sst xmlns="http://schemas.openxmlformats.org/spreadsheetml/2006/main" count="1333" uniqueCount="355">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</sst>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zoomScaleNormal="100" zoomScaleSheetLayoutView="100" workbookViewId="0">
      <selection activeCell="Z257" sqref="Z257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45228</v>
      </c>
      <c r="P5" s="170"/>
      <c r="R5" s="171" t="s">
        <v>3</v>
      </c>
      <c r="S5" s="172"/>
      <c r="T5" s="173" t="s">
        <v>341</v>
      </c>
      <c r="U5" s="174"/>
      <c r="Z5" s="60"/>
      <c r="AA5" s="60"/>
      <c r="AB5" s="60"/>
    </row>
    <row r="6" spans="1:29" s="17" customFormat="1" ht="24" customHeight="1" x14ac:dyDescent="0.25">
      <c r="A6" s="167" t="s">
        <v>1</v>
      </c>
      <c r="B6" s="167"/>
      <c r="C6" s="167"/>
      <c r="D6" s="175" t="s">
        <v>78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Воскресенье</v>
      </c>
      <c r="P6" s="176"/>
      <c r="R6" s="177" t="s">
        <v>5</v>
      </c>
      <c r="S6" s="178"/>
      <c r="T6" s="179" t="s">
        <v>72</v>
      </c>
      <c r="U6" s="180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5">
      <c r="A8" s="188" t="s">
        <v>61</v>
      </c>
      <c r="B8" s="188"/>
      <c r="C8" s="188"/>
      <c r="D8" s="189" t="s">
        <v>79</v>
      </c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0.33333333333333331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40" customHeight="1" x14ac:dyDescent="0.25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73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199" t="s">
        <v>74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5">
      <c r="A13" s="199" t="s">
        <v>75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199" t="s">
        <v>76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202" t="s">
        <v>77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5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5">
      <c r="A19" s="221" t="s">
        <v>80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3">
      <c r="A20" s="222" t="s">
        <v>80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3">
      <c r="A21" s="223" t="s">
        <v>81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3">
      <c r="A22" s="64" t="s">
        <v>82</v>
      </c>
      <c r="B22" s="64" t="s">
        <v>83</v>
      </c>
      <c r="C22" s="37">
        <v>4301070826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2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t="12.5" x14ac:dyDescent="0.25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5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3">
      <c r="A26" s="222" t="s">
        <v>86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3">
      <c r="A27" s="223" t="s">
        <v>87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3">
      <c r="A28" s="64" t="s">
        <v>88</v>
      </c>
      <c r="B28" s="64" t="s">
        <v>89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3">
      <c r="A29" s="64" t="s">
        <v>92</v>
      </c>
      <c r="B29" s="64" t="s">
        <v>93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12</v>
      </c>
      <c r="W29" s="56">
        <f>IFERROR(IF(V29="","",V29),"")</f>
        <v>12</v>
      </c>
      <c r="X29" s="42">
        <f>IFERROR(IF(V29="","",V29*0.00936),"")</f>
        <v>0.11232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3">
      <c r="A30" s="64" t="s">
        <v>94</v>
      </c>
      <c r="B30" s="64" t="s">
        <v>95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3">
      <c r="A31" s="64" t="s">
        <v>96</v>
      </c>
      <c r="B31" s="64" t="s">
        <v>97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ht="12.5" x14ac:dyDescent="0.25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12</v>
      </c>
      <c r="W32" s="44">
        <f>IFERROR(SUM(W28:W31),"0")</f>
        <v>12</v>
      </c>
      <c r="X32" s="44">
        <f>IFERROR(IF(X28="",0,X28),"0")+IFERROR(IF(X29="",0,X29),"0")+IFERROR(IF(X30="",0,X30),"0")+IFERROR(IF(X31="",0,X31),"0")</f>
        <v>0.11232</v>
      </c>
      <c r="Y32" s="68"/>
      <c r="Z32" s="68"/>
    </row>
    <row r="33" spans="1:53" ht="12.5" x14ac:dyDescent="0.25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18</v>
      </c>
      <c r="W33" s="44">
        <f>IFERROR(SUMPRODUCT(W28:W31*H28:H31),"0")</f>
        <v>18</v>
      </c>
      <c r="X33" s="43"/>
      <c r="Y33" s="68"/>
      <c r="Z33" s="68"/>
    </row>
    <row r="34" spans="1:53" ht="16.5" customHeight="1" x14ac:dyDescent="0.3">
      <c r="A34" s="222" t="s">
        <v>98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3">
      <c r="A35" s="223" t="s">
        <v>81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3">
      <c r="A36" s="64" t="s">
        <v>99</v>
      </c>
      <c r="B36" s="64" t="s">
        <v>100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3">
      <c r="A37" s="64" t="s">
        <v>101</v>
      </c>
      <c r="B37" s="64" t="s">
        <v>102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8" t="s">
        <v>103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3">
      <c r="A38" s="64" t="s">
        <v>104</v>
      </c>
      <c r="B38" s="64" t="s">
        <v>105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3">
      <c r="A39" s="64" t="s">
        <v>106</v>
      </c>
      <c r="B39" s="64" t="s">
        <v>107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ht="12.5" x14ac:dyDescent="0.25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ht="12.5" x14ac:dyDescent="0.25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3">
      <c r="A42" s="222" t="s">
        <v>108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3">
      <c r="A43" s="223" t="s">
        <v>109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3">
      <c r="A44" s="64" t="s">
        <v>110</v>
      </c>
      <c r="B44" s="64" t="s">
        <v>111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6</v>
      </c>
      <c r="W44" s="56">
        <f>IFERROR(IF(V44="","",V44),"")</f>
        <v>6</v>
      </c>
      <c r="X44" s="42">
        <f>IFERROR(IF(V44="","",V44*0.0095),"")</f>
        <v>5.6999999999999995E-2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3">
      <c r="A45" s="64" t="s">
        <v>113</v>
      </c>
      <c r="B45" s="64" t="s">
        <v>114</v>
      </c>
      <c r="C45" s="37">
        <v>4301190015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6</v>
      </c>
      <c r="W45" s="56">
        <f>IFERROR(IF(V45="","",V45),"")</f>
        <v>6</v>
      </c>
      <c r="X45" s="42">
        <f>IFERROR(IF(V45="","",V45*0.0095),"")</f>
        <v>5.6999999999999995E-2</v>
      </c>
      <c r="Y45" s="69" t="s">
        <v>49</v>
      </c>
      <c r="Z45" s="70" t="s">
        <v>49</v>
      </c>
      <c r="AD45" s="74"/>
      <c r="BA45" s="86" t="s">
        <v>90</v>
      </c>
    </row>
    <row r="46" spans="1:53" ht="12.5" x14ac:dyDescent="0.25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12</v>
      </c>
      <c r="W46" s="44">
        <f>IFERROR(SUM(W44:W45),"0")</f>
        <v>12</v>
      </c>
      <c r="X46" s="44">
        <f>IFERROR(IF(X44="",0,X44),"0")+IFERROR(IF(X45="",0,X45),"0")</f>
        <v>0.11399999999999999</v>
      </c>
      <c r="Y46" s="68"/>
      <c r="Z46" s="68"/>
    </row>
    <row r="47" spans="1:53" ht="12.5" x14ac:dyDescent="0.25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14.399999999999999</v>
      </c>
      <c r="W47" s="44">
        <f>IFERROR(SUMPRODUCT(W44:W45*H44:H45),"0")</f>
        <v>14.399999999999999</v>
      </c>
      <c r="X47" s="43"/>
      <c r="Y47" s="68"/>
      <c r="Z47" s="68"/>
    </row>
    <row r="48" spans="1:53" ht="16.5" customHeight="1" x14ac:dyDescent="0.3">
      <c r="A48" s="222" t="s">
        <v>115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3">
      <c r="A49" s="223" t="s">
        <v>81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3">
      <c r="A50" s="64" t="s">
        <v>116</v>
      </c>
      <c r="B50" s="64" t="s">
        <v>117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3">
      <c r="A51" s="64" t="s">
        <v>118</v>
      </c>
      <c r="B51" s="64" t="s">
        <v>119</v>
      </c>
      <c r="C51" s="37">
        <v>4301070972</v>
      </c>
      <c r="D51" s="224">
        <v>4607111037183</v>
      </c>
      <c r="E51" s="22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4" t="s">
        <v>120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3">
      <c r="A52" s="64" t="s">
        <v>121</v>
      </c>
      <c r="B52" s="64" t="s">
        <v>122</v>
      </c>
      <c r="C52" s="37">
        <v>4301070970</v>
      </c>
      <c r="D52" s="224">
        <v>4607111037091</v>
      </c>
      <c r="E52" s="22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5" t="s">
        <v>123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3">
      <c r="A53" s="64" t="s">
        <v>124</v>
      </c>
      <c r="B53" s="64" t="s">
        <v>125</v>
      </c>
      <c r="C53" s="37">
        <v>4301070944</v>
      </c>
      <c r="D53" s="224">
        <v>4607111036902</v>
      </c>
      <c r="E53" s="22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4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3">
      <c r="A54" s="64" t="s">
        <v>124</v>
      </c>
      <c r="B54" s="64" t="s">
        <v>126</v>
      </c>
      <c r="C54" s="37">
        <v>4301070971</v>
      </c>
      <c r="D54" s="224">
        <v>4607111036902</v>
      </c>
      <c r="E54" s="224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47" t="s">
        <v>127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3">
      <c r="A55" s="64" t="s">
        <v>128</v>
      </c>
      <c r="B55" s="64" t="s">
        <v>129</v>
      </c>
      <c r="C55" s="37">
        <v>4301070969</v>
      </c>
      <c r="D55" s="224">
        <v>4607111036858</v>
      </c>
      <c r="E55" s="224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48" t="s">
        <v>130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3">
      <c r="A56" s="64" t="s">
        <v>131</v>
      </c>
      <c r="B56" s="64" t="s">
        <v>132</v>
      </c>
      <c r="C56" s="37">
        <v>4301070909</v>
      </c>
      <c r="D56" s="224">
        <v>4607111036889</v>
      </c>
      <c r="E56" s="224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226"/>
      <c r="P56" s="226"/>
      <c r="Q56" s="226"/>
      <c r="R56" s="227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ht="12.5" x14ac:dyDescent="0.25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ht="12.5" x14ac:dyDescent="0.25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2"/>
      <c r="N58" s="228" t="s">
        <v>43</v>
      </c>
      <c r="O58" s="229"/>
      <c r="P58" s="229"/>
      <c r="Q58" s="229"/>
      <c r="R58" s="229"/>
      <c r="S58" s="229"/>
      <c r="T58" s="230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3">
      <c r="A59" s="222" t="s">
        <v>133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6"/>
      <c r="Z59" s="66"/>
    </row>
    <row r="60" spans="1:53" ht="14.25" customHeight="1" x14ac:dyDescent="0.3">
      <c r="A60" s="223" t="s">
        <v>81</v>
      </c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67"/>
      <c r="Z60" s="67"/>
    </row>
    <row r="61" spans="1:53" ht="27" customHeight="1" x14ac:dyDescent="0.3">
      <c r="A61" s="64" t="s">
        <v>134</v>
      </c>
      <c r="B61" s="64" t="s">
        <v>135</v>
      </c>
      <c r="C61" s="37">
        <v>4301070977</v>
      </c>
      <c r="D61" s="224">
        <v>4607111037411</v>
      </c>
      <c r="E61" s="224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50" t="s">
        <v>136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3">
      <c r="A62" s="64" t="s">
        <v>138</v>
      </c>
      <c r="B62" s="64" t="s">
        <v>139</v>
      </c>
      <c r="C62" s="37">
        <v>4301070981</v>
      </c>
      <c r="D62" s="224">
        <v>4607111036728</v>
      </c>
      <c r="E62" s="224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1" t="s">
        <v>140</v>
      </c>
      <c r="O62" s="226"/>
      <c r="P62" s="226"/>
      <c r="Q62" s="226"/>
      <c r="R62" s="227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ht="12.5" x14ac:dyDescent="0.25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ht="12.5" x14ac:dyDescent="0.25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2"/>
      <c r="N64" s="228" t="s">
        <v>43</v>
      </c>
      <c r="O64" s="229"/>
      <c r="P64" s="229"/>
      <c r="Q64" s="229"/>
      <c r="R64" s="229"/>
      <c r="S64" s="229"/>
      <c r="T64" s="230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3">
      <c r="A65" s="222" t="s">
        <v>141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6"/>
      <c r="Z65" s="66"/>
    </row>
    <row r="66" spans="1:53" ht="14.25" customHeight="1" x14ac:dyDescent="0.3">
      <c r="A66" s="223" t="s">
        <v>142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67"/>
      <c r="Z66" s="67"/>
    </row>
    <row r="67" spans="1:53" ht="27" customHeight="1" x14ac:dyDescent="0.3">
      <c r="A67" s="64" t="s">
        <v>143</v>
      </c>
      <c r="B67" s="64" t="s">
        <v>144</v>
      </c>
      <c r="C67" s="37">
        <v>4301135113</v>
      </c>
      <c r="D67" s="224">
        <v>4607111033659</v>
      </c>
      <c r="E67" s="224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6"/>
      <c r="P67" s="226"/>
      <c r="Q67" s="226"/>
      <c r="R67" s="227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ht="12.5" x14ac:dyDescent="0.25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ht="12.5" x14ac:dyDescent="0.25">
      <c r="A69" s="231"/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2"/>
      <c r="N69" s="228" t="s">
        <v>43</v>
      </c>
      <c r="O69" s="229"/>
      <c r="P69" s="229"/>
      <c r="Q69" s="229"/>
      <c r="R69" s="229"/>
      <c r="S69" s="229"/>
      <c r="T69" s="230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3">
      <c r="A70" s="222" t="s">
        <v>145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6"/>
      <c r="Z70" s="66"/>
    </row>
    <row r="71" spans="1:53" ht="14.25" customHeight="1" x14ac:dyDescent="0.3">
      <c r="A71" s="223" t="s">
        <v>146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67"/>
      <c r="Z71" s="67"/>
    </row>
    <row r="72" spans="1:53" ht="27" customHeight="1" x14ac:dyDescent="0.3">
      <c r="A72" s="64" t="s">
        <v>147</v>
      </c>
      <c r="B72" s="64" t="s">
        <v>148</v>
      </c>
      <c r="C72" s="37">
        <v>4301131012</v>
      </c>
      <c r="D72" s="224">
        <v>4607111034137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3">
      <c r="A73" s="64" t="s">
        <v>149</v>
      </c>
      <c r="B73" s="64" t="s">
        <v>150</v>
      </c>
      <c r="C73" s="37">
        <v>4301131011</v>
      </c>
      <c r="D73" s="224">
        <v>4607111034120</v>
      </c>
      <c r="E73" s="22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6"/>
      <c r="P73" s="226"/>
      <c r="Q73" s="226"/>
      <c r="R73" s="227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ht="12.5" x14ac:dyDescent="0.25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ht="12.5" x14ac:dyDescent="0.25">
      <c r="A75" s="23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228" t="s">
        <v>43</v>
      </c>
      <c r="O75" s="229"/>
      <c r="P75" s="229"/>
      <c r="Q75" s="229"/>
      <c r="R75" s="229"/>
      <c r="S75" s="229"/>
      <c r="T75" s="230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3">
      <c r="A76" s="222" t="s">
        <v>151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6"/>
      <c r="Z76" s="66"/>
    </row>
    <row r="77" spans="1:53" ht="14.25" customHeight="1" x14ac:dyDescent="0.3">
      <c r="A77" s="223" t="s">
        <v>142</v>
      </c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67"/>
      <c r="Z77" s="67"/>
    </row>
    <row r="78" spans="1:53" ht="27" customHeight="1" x14ac:dyDescent="0.3">
      <c r="A78" s="64" t="s">
        <v>152</v>
      </c>
      <c r="B78" s="64" t="s">
        <v>153</v>
      </c>
      <c r="C78" s="37">
        <v>4301135121</v>
      </c>
      <c r="D78" s="224">
        <v>4607111036735</v>
      </c>
      <c r="E78" s="224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3">
      <c r="A79" s="64" t="s">
        <v>154</v>
      </c>
      <c r="B79" s="64" t="s">
        <v>155</v>
      </c>
      <c r="C79" s="37">
        <v>4301135053</v>
      </c>
      <c r="D79" s="224">
        <v>4607111036407</v>
      </c>
      <c r="E79" s="224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3">
      <c r="A80" s="64" t="s">
        <v>156</v>
      </c>
      <c r="B80" s="64" t="s">
        <v>157</v>
      </c>
      <c r="C80" s="37">
        <v>4301135122</v>
      </c>
      <c r="D80" s="224">
        <v>4607111033628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3">
      <c r="A81" s="64" t="s">
        <v>158</v>
      </c>
      <c r="B81" s="64" t="s">
        <v>159</v>
      </c>
      <c r="C81" s="37">
        <v>4301130400</v>
      </c>
      <c r="D81" s="224">
        <v>4607111033451</v>
      </c>
      <c r="E81" s="22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5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3">
      <c r="A82" s="64" t="s">
        <v>160</v>
      </c>
      <c r="B82" s="64" t="s">
        <v>161</v>
      </c>
      <c r="C82" s="37">
        <v>4301135120</v>
      </c>
      <c r="D82" s="224">
        <v>4607111035141</v>
      </c>
      <c r="E82" s="22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3">
      <c r="A83" s="64" t="s">
        <v>162</v>
      </c>
      <c r="B83" s="64" t="s">
        <v>163</v>
      </c>
      <c r="C83" s="37">
        <v>4301135111</v>
      </c>
      <c r="D83" s="224">
        <v>4607111035028</v>
      </c>
      <c r="E83" s="224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6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226"/>
      <c r="P83" s="226"/>
      <c r="Q83" s="226"/>
      <c r="R83" s="227"/>
      <c r="S83" s="40" t="s">
        <v>49</v>
      </c>
      <c r="T83" s="40" t="s">
        <v>49</v>
      </c>
      <c r="U83" s="41" t="s">
        <v>42</v>
      </c>
      <c r="V83" s="59">
        <v>8</v>
      </c>
      <c r="W83" s="56">
        <f t="shared" si="2"/>
        <v>8</v>
      </c>
      <c r="X83" s="42">
        <f t="shared" si="3"/>
        <v>0.14304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3">
      <c r="A84" s="64" t="s">
        <v>164</v>
      </c>
      <c r="B84" s="64" t="s">
        <v>165</v>
      </c>
      <c r="C84" s="37">
        <v>4301135109</v>
      </c>
      <c r="D84" s="224">
        <v>4607111033444</v>
      </c>
      <c r="E84" s="224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226"/>
      <c r="P84" s="226"/>
      <c r="Q84" s="226"/>
      <c r="R84" s="227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ht="12.5" x14ac:dyDescent="0.25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2"/>
      <c r="N85" s="228" t="s">
        <v>43</v>
      </c>
      <c r="O85" s="229"/>
      <c r="P85" s="229"/>
      <c r="Q85" s="229"/>
      <c r="R85" s="229"/>
      <c r="S85" s="229"/>
      <c r="T85" s="230"/>
      <c r="U85" s="43" t="s">
        <v>42</v>
      </c>
      <c r="V85" s="44">
        <f>IFERROR(SUM(V78:V84),"0")</f>
        <v>8</v>
      </c>
      <c r="W85" s="44">
        <f>IFERROR(SUM(W78:W84),"0")</f>
        <v>8</v>
      </c>
      <c r="X85" s="44">
        <f>IFERROR(IF(X78="",0,X78),"0")+IFERROR(IF(X79="",0,X79),"0")+IFERROR(IF(X80="",0,X80),"0")+IFERROR(IF(X81="",0,X81),"0")+IFERROR(IF(X82="",0,X82),"0")+IFERROR(IF(X83="",0,X83),"0")+IFERROR(IF(X84="",0,X84),"0")</f>
        <v>0.14304</v>
      </c>
      <c r="Y85" s="68"/>
      <c r="Z85" s="68"/>
    </row>
    <row r="86" spans="1:53" ht="12.5" x14ac:dyDescent="0.25">
      <c r="A86" s="231"/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2"/>
      <c r="N86" s="228" t="s">
        <v>43</v>
      </c>
      <c r="O86" s="229"/>
      <c r="P86" s="229"/>
      <c r="Q86" s="229"/>
      <c r="R86" s="229"/>
      <c r="S86" s="229"/>
      <c r="T86" s="230"/>
      <c r="U86" s="43" t="s">
        <v>0</v>
      </c>
      <c r="V86" s="44">
        <f>IFERROR(SUMPRODUCT(V78:V84*H78:H84),"0")</f>
        <v>30.72</v>
      </c>
      <c r="W86" s="44">
        <f>IFERROR(SUMPRODUCT(W78:W84*H78:H84),"0")</f>
        <v>30.72</v>
      </c>
      <c r="X86" s="43"/>
      <c r="Y86" s="68"/>
      <c r="Z86" s="68"/>
    </row>
    <row r="87" spans="1:53" ht="16.5" customHeight="1" x14ac:dyDescent="0.3">
      <c r="A87" s="222" t="s">
        <v>166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66"/>
      <c r="Z87" s="66"/>
    </row>
    <row r="88" spans="1:53" ht="14.25" customHeight="1" x14ac:dyDescent="0.3">
      <c r="A88" s="223" t="s">
        <v>166</v>
      </c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67"/>
      <c r="Z88" s="67"/>
    </row>
    <row r="89" spans="1:53" ht="27" customHeight="1" x14ac:dyDescent="0.3">
      <c r="A89" s="64" t="s">
        <v>167</v>
      </c>
      <c r="B89" s="64" t="s">
        <v>168</v>
      </c>
      <c r="C89" s="37">
        <v>4301136013</v>
      </c>
      <c r="D89" s="224">
        <v>4607025784012</v>
      </c>
      <c r="E89" s="224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6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3">
      <c r="A90" s="64" t="s">
        <v>169</v>
      </c>
      <c r="B90" s="64" t="s">
        <v>170</v>
      </c>
      <c r="C90" s="37">
        <v>4301136012</v>
      </c>
      <c r="D90" s="224">
        <v>4607025784319</v>
      </c>
      <c r="E90" s="224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6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226"/>
      <c r="P90" s="226"/>
      <c r="Q90" s="226"/>
      <c r="R90" s="227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3">
      <c r="A91" s="64" t="s">
        <v>171</v>
      </c>
      <c r="B91" s="64" t="s">
        <v>172</v>
      </c>
      <c r="C91" s="37">
        <v>4301136014</v>
      </c>
      <c r="D91" s="224">
        <v>4607111035370</v>
      </c>
      <c r="E91" s="224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6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226"/>
      <c r="P91" s="226"/>
      <c r="Q91" s="226"/>
      <c r="R91" s="227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ht="12.5" x14ac:dyDescent="0.25">
      <c r="A92" s="231"/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2"/>
      <c r="N92" s="228" t="s">
        <v>43</v>
      </c>
      <c r="O92" s="229"/>
      <c r="P92" s="229"/>
      <c r="Q92" s="229"/>
      <c r="R92" s="229"/>
      <c r="S92" s="229"/>
      <c r="T92" s="230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ht="12.5" x14ac:dyDescent="0.25">
      <c r="A93" s="231"/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2"/>
      <c r="N93" s="228" t="s">
        <v>43</v>
      </c>
      <c r="O93" s="229"/>
      <c r="P93" s="229"/>
      <c r="Q93" s="229"/>
      <c r="R93" s="229"/>
      <c r="S93" s="229"/>
      <c r="T93" s="230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3">
      <c r="A94" s="222" t="s">
        <v>173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66"/>
      <c r="Z94" s="66"/>
    </row>
    <row r="95" spans="1:53" ht="14.25" customHeight="1" x14ac:dyDescent="0.3">
      <c r="A95" s="223" t="s">
        <v>81</v>
      </c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67"/>
      <c r="Z95" s="67"/>
    </row>
    <row r="96" spans="1:53" ht="27" customHeight="1" x14ac:dyDescent="0.3">
      <c r="A96" s="64" t="s">
        <v>174</v>
      </c>
      <c r="B96" s="64" t="s">
        <v>175</v>
      </c>
      <c r="C96" s="37">
        <v>4301070975</v>
      </c>
      <c r="D96" s="224">
        <v>4607111033970</v>
      </c>
      <c r="E96" s="22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5" t="s">
        <v>176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3">
      <c r="A97" s="64" t="s">
        <v>177</v>
      </c>
      <c r="B97" s="64" t="s">
        <v>178</v>
      </c>
      <c r="C97" s="37">
        <v>4301070976</v>
      </c>
      <c r="D97" s="224">
        <v>4607111034144</v>
      </c>
      <c r="E97" s="22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6" t="s">
        <v>179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3">
      <c r="A98" s="64" t="s">
        <v>180</v>
      </c>
      <c r="B98" s="64" t="s">
        <v>181</v>
      </c>
      <c r="C98" s="37">
        <v>4301070973</v>
      </c>
      <c r="D98" s="224">
        <v>4607111033987</v>
      </c>
      <c r="E98" s="224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67" t="s">
        <v>182</v>
      </c>
      <c r="O98" s="226"/>
      <c r="P98" s="226"/>
      <c r="Q98" s="226"/>
      <c r="R98" s="227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3">
      <c r="A99" s="64" t="s">
        <v>183</v>
      </c>
      <c r="B99" s="64" t="s">
        <v>184</v>
      </c>
      <c r="C99" s="37">
        <v>4301070974</v>
      </c>
      <c r="D99" s="224">
        <v>4607111034151</v>
      </c>
      <c r="E99" s="224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68" t="s">
        <v>185</v>
      </c>
      <c r="O99" s="226"/>
      <c r="P99" s="226"/>
      <c r="Q99" s="226"/>
      <c r="R99" s="227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ht="12.5" x14ac:dyDescent="0.25">
      <c r="A100" s="231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2"/>
      <c r="N100" s="228" t="s">
        <v>43</v>
      </c>
      <c r="O100" s="229"/>
      <c r="P100" s="229"/>
      <c r="Q100" s="229"/>
      <c r="R100" s="229"/>
      <c r="S100" s="229"/>
      <c r="T100" s="230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ht="12.5" x14ac:dyDescent="0.25">
      <c r="A101" s="231"/>
      <c r="B101" s="231"/>
      <c r="C101" s="231"/>
      <c r="D101" s="231"/>
      <c r="E101" s="231"/>
      <c r="F101" s="231"/>
      <c r="G101" s="231"/>
      <c r="H101" s="231"/>
      <c r="I101" s="231"/>
      <c r="J101" s="231"/>
      <c r="K101" s="231"/>
      <c r="L101" s="231"/>
      <c r="M101" s="232"/>
      <c r="N101" s="228" t="s">
        <v>43</v>
      </c>
      <c r="O101" s="229"/>
      <c r="P101" s="229"/>
      <c r="Q101" s="229"/>
      <c r="R101" s="229"/>
      <c r="S101" s="229"/>
      <c r="T101" s="230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3">
      <c r="A102" s="222" t="s">
        <v>186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66"/>
      <c r="Z102" s="66"/>
    </row>
    <row r="103" spans="1:53" ht="14.25" customHeight="1" x14ac:dyDescent="0.3">
      <c r="A103" s="223" t="s">
        <v>142</v>
      </c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67"/>
      <c r="Z103" s="67"/>
    </row>
    <row r="104" spans="1:53" ht="27" customHeight="1" x14ac:dyDescent="0.3">
      <c r="A104" s="64" t="s">
        <v>187</v>
      </c>
      <c r="B104" s="64" t="s">
        <v>188</v>
      </c>
      <c r="C104" s="37">
        <v>4301135162</v>
      </c>
      <c r="D104" s="224">
        <v>4607111034014</v>
      </c>
      <c r="E104" s="22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226"/>
      <c r="P104" s="226"/>
      <c r="Q104" s="226"/>
      <c r="R104" s="227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3">
      <c r="A105" s="64" t="s">
        <v>189</v>
      </c>
      <c r="B105" s="64" t="s">
        <v>190</v>
      </c>
      <c r="C105" s="37">
        <v>4301135117</v>
      </c>
      <c r="D105" s="224">
        <v>4607111033994</v>
      </c>
      <c r="E105" s="224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7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226"/>
      <c r="P105" s="226"/>
      <c r="Q105" s="226"/>
      <c r="R105" s="227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ht="12.5" x14ac:dyDescent="0.25">
      <c r="A106" s="231"/>
      <c r="B106" s="231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2"/>
      <c r="N106" s="228" t="s">
        <v>43</v>
      </c>
      <c r="O106" s="229"/>
      <c r="P106" s="229"/>
      <c r="Q106" s="229"/>
      <c r="R106" s="229"/>
      <c r="S106" s="229"/>
      <c r="T106" s="230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ht="12.5" x14ac:dyDescent="0.25">
      <c r="A107" s="231"/>
      <c r="B107" s="231"/>
      <c r="C107" s="231"/>
      <c r="D107" s="231"/>
      <c r="E107" s="231"/>
      <c r="F107" s="231"/>
      <c r="G107" s="231"/>
      <c r="H107" s="231"/>
      <c r="I107" s="231"/>
      <c r="J107" s="231"/>
      <c r="K107" s="231"/>
      <c r="L107" s="231"/>
      <c r="M107" s="232"/>
      <c r="N107" s="228" t="s">
        <v>43</v>
      </c>
      <c r="O107" s="229"/>
      <c r="P107" s="229"/>
      <c r="Q107" s="229"/>
      <c r="R107" s="229"/>
      <c r="S107" s="229"/>
      <c r="T107" s="230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3">
      <c r="A108" s="222" t="s">
        <v>191</v>
      </c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66"/>
      <c r="Z108" s="66"/>
    </row>
    <row r="109" spans="1:53" ht="14.25" customHeight="1" x14ac:dyDescent="0.3">
      <c r="A109" s="223" t="s">
        <v>142</v>
      </c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67"/>
      <c r="Z109" s="67"/>
    </row>
    <row r="110" spans="1:53" ht="16.5" customHeight="1" x14ac:dyDescent="0.3">
      <c r="A110" s="64" t="s">
        <v>192</v>
      </c>
      <c r="B110" s="64" t="s">
        <v>193</v>
      </c>
      <c r="C110" s="37">
        <v>4301135112</v>
      </c>
      <c r="D110" s="224">
        <v>4607111034199</v>
      </c>
      <c r="E110" s="224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7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226"/>
      <c r="P110" s="226"/>
      <c r="Q110" s="226"/>
      <c r="R110" s="227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ht="12.5" x14ac:dyDescent="0.25">
      <c r="A111" s="231"/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2"/>
      <c r="N111" s="228" t="s">
        <v>43</v>
      </c>
      <c r="O111" s="229"/>
      <c r="P111" s="229"/>
      <c r="Q111" s="229"/>
      <c r="R111" s="229"/>
      <c r="S111" s="229"/>
      <c r="T111" s="230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ht="12.5" x14ac:dyDescent="0.25">
      <c r="A112" s="231"/>
      <c r="B112" s="231"/>
      <c r="C112" s="231"/>
      <c r="D112" s="231"/>
      <c r="E112" s="231"/>
      <c r="F112" s="231"/>
      <c r="G112" s="231"/>
      <c r="H112" s="231"/>
      <c r="I112" s="231"/>
      <c r="J112" s="231"/>
      <c r="K112" s="231"/>
      <c r="L112" s="231"/>
      <c r="M112" s="232"/>
      <c r="N112" s="228" t="s">
        <v>43</v>
      </c>
      <c r="O112" s="229"/>
      <c r="P112" s="229"/>
      <c r="Q112" s="229"/>
      <c r="R112" s="229"/>
      <c r="S112" s="229"/>
      <c r="T112" s="230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3">
      <c r="A113" s="222" t="s">
        <v>194</v>
      </c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66"/>
      <c r="Z113" s="66"/>
    </row>
    <row r="114" spans="1:53" ht="14.25" customHeight="1" x14ac:dyDescent="0.3">
      <c r="A114" s="223" t="s">
        <v>142</v>
      </c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67"/>
      <c r="Z114" s="67"/>
    </row>
    <row r="115" spans="1:53" ht="27" customHeight="1" x14ac:dyDescent="0.3">
      <c r="A115" s="64" t="s">
        <v>195</v>
      </c>
      <c r="B115" s="64" t="s">
        <v>196</v>
      </c>
      <c r="C115" s="37">
        <v>4301130006</v>
      </c>
      <c r="D115" s="224">
        <v>4607111034670</v>
      </c>
      <c r="E115" s="22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7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3</v>
      </c>
      <c r="W115" s="56">
        <f>IFERROR(IF(V115="","",V115),"")</f>
        <v>3</v>
      </c>
      <c r="X115" s="42">
        <f>IFERROR(IF(V115="","",V115*0.00936),"")</f>
        <v>2.8080000000000001E-2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3">
      <c r="A116" s="64" t="s">
        <v>198</v>
      </c>
      <c r="B116" s="64" t="s">
        <v>199</v>
      </c>
      <c r="C116" s="37">
        <v>4301130003</v>
      </c>
      <c r="D116" s="224">
        <v>4607111034687</v>
      </c>
      <c r="E116" s="224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73" t="s">
        <v>200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3</v>
      </c>
      <c r="W116" s="56">
        <f>IFERROR(IF(V116="","",V116),"")</f>
        <v>3</v>
      </c>
      <c r="X116" s="42">
        <f>IFERROR(IF(V116="","",V116*0.00936),"")</f>
        <v>2.8080000000000001E-2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3">
      <c r="A117" s="64" t="s">
        <v>201</v>
      </c>
      <c r="B117" s="64" t="s">
        <v>202</v>
      </c>
      <c r="C117" s="37">
        <v>4301135115</v>
      </c>
      <c r="D117" s="224">
        <v>4607111034380</v>
      </c>
      <c r="E117" s="224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7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226"/>
      <c r="P117" s="226"/>
      <c r="Q117" s="226"/>
      <c r="R117" s="227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3">
      <c r="A118" s="64" t="s">
        <v>203</v>
      </c>
      <c r="B118" s="64" t="s">
        <v>204</v>
      </c>
      <c r="C118" s="37">
        <v>4301135114</v>
      </c>
      <c r="D118" s="224">
        <v>4607111034397</v>
      </c>
      <c r="E118" s="224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7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226"/>
      <c r="P118" s="226"/>
      <c r="Q118" s="226"/>
      <c r="R118" s="227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90</v>
      </c>
    </row>
    <row r="119" spans="1:53" ht="12.5" x14ac:dyDescent="0.25">
      <c r="A119" s="231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2"/>
      <c r="N119" s="228" t="s">
        <v>43</v>
      </c>
      <c r="O119" s="229"/>
      <c r="P119" s="229"/>
      <c r="Q119" s="229"/>
      <c r="R119" s="229"/>
      <c r="S119" s="229"/>
      <c r="T119" s="230"/>
      <c r="U119" s="43" t="s">
        <v>42</v>
      </c>
      <c r="V119" s="44">
        <f>IFERROR(SUM(V115:V118),"0")</f>
        <v>6</v>
      </c>
      <c r="W119" s="44">
        <f>IFERROR(SUM(W115:W118),"0")</f>
        <v>6</v>
      </c>
      <c r="X119" s="44">
        <f>IFERROR(IF(X115="",0,X115),"0")+IFERROR(IF(X116="",0,X116),"0")+IFERROR(IF(X117="",0,X117),"0")+IFERROR(IF(X118="",0,X118),"0")</f>
        <v>5.6160000000000002E-2</v>
      </c>
      <c r="Y119" s="68"/>
      <c r="Z119" s="68"/>
    </row>
    <row r="120" spans="1:53" ht="12.5" x14ac:dyDescent="0.25">
      <c r="A120" s="231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2"/>
      <c r="N120" s="228" t="s">
        <v>43</v>
      </c>
      <c r="O120" s="229"/>
      <c r="P120" s="229"/>
      <c r="Q120" s="229"/>
      <c r="R120" s="229"/>
      <c r="S120" s="229"/>
      <c r="T120" s="230"/>
      <c r="U120" s="43" t="s">
        <v>0</v>
      </c>
      <c r="V120" s="44">
        <f>IFERROR(SUMPRODUCT(V115:V118*H115:H118),"0")</f>
        <v>18</v>
      </c>
      <c r="W120" s="44">
        <f>IFERROR(SUMPRODUCT(W115:W118*H115:H118),"0")</f>
        <v>18</v>
      </c>
      <c r="X120" s="43"/>
      <c r="Y120" s="68"/>
      <c r="Z120" s="68"/>
    </row>
    <row r="121" spans="1:53" ht="16.5" customHeight="1" x14ac:dyDescent="0.3">
      <c r="A121" s="222" t="s">
        <v>205</v>
      </c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66"/>
      <c r="Z121" s="66"/>
    </row>
    <row r="122" spans="1:53" ht="14.25" customHeight="1" x14ac:dyDescent="0.3">
      <c r="A122" s="223" t="s">
        <v>142</v>
      </c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67"/>
      <c r="Z122" s="67"/>
    </row>
    <row r="123" spans="1:53" ht="27" customHeight="1" x14ac:dyDescent="0.3">
      <c r="A123" s="64" t="s">
        <v>206</v>
      </c>
      <c r="B123" s="64" t="s">
        <v>207</v>
      </c>
      <c r="C123" s="37">
        <v>4301135134</v>
      </c>
      <c r="D123" s="224">
        <v>4607111035806</v>
      </c>
      <c r="E123" s="224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7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226"/>
      <c r="P123" s="226"/>
      <c r="Q123" s="226"/>
      <c r="R123" s="227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90</v>
      </c>
    </row>
    <row r="124" spans="1:53" ht="12.5" x14ac:dyDescent="0.25">
      <c r="A124" s="231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2"/>
      <c r="N124" s="228" t="s">
        <v>43</v>
      </c>
      <c r="O124" s="229"/>
      <c r="P124" s="229"/>
      <c r="Q124" s="229"/>
      <c r="R124" s="229"/>
      <c r="S124" s="229"/>
      <c r="T124" s="230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ht="12.5" x14ac:dyDescent="0.25">
      <c r="A125" s="231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2"/>
      <c r="N125" s="228" t="s">
        <v>43</v>
      </c>
      <c r="O125" s="229"/>
      <c r="P125" s="229"/>
      <c r="Q125" s="229"/>
      <c r="R125" s="229"/>
      <c r="S125" s="229"/>
      <c r="T125" s="230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3">
      <c r="A126" s="222" t="s">
        <v>208</v>
      </c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66"/>
      <c r="Z126" s="66"/>
    </row>
    <row r="127" spans="1:53" ht="14.25" customHeight="1" x14ac:dyDescent="0.3">
      <c r="A127" s="223" t="s">
        <v>209</v>
      </c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67"/>
      <c r="Z127" s="67"/>
    </row>
    <row r="128" spans="1:53" ht="27" customHeight="1" x14ac:dyDescent="0.3">
      <c r="A128" s="64" t="s">
        <v>210</v>
      </c>
      <c r="B128" s="64" t="s">
        <v>211</v>
      </c>
      <c r="C128" s="37">
        <v>4301070768</v>
      </c>
      <c r="D128" s="224">
        <v>4607111035639</v>
      </c>
      <c r="E128" s="224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7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226"/>
      <c r="P128" s="226"/>
      <c r="Q128" s="226"/>
      <c r="R128" s="22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3">
      <c r="A129" s="64" t="s">
        <v>213</v>
      </c>
      <c r="B129" s="64" t="s">
        <v>214</v>
      </c>
      <c r="C129" s="37">
        <v>4301070797</v>
      </c>
      <c r="D129" s="224">
        <v>4607111035646</v>
      </c>
      <c r="E129" s="224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226"/>
      <c r="P129" s="226"/>
      <c r="Q129" s="226"/>
      <c r="R129" s="227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ht="12.5" x14ac:dyDescent="0.25">
      <c r="A130" s="231"/>
      <c r="B130" s="231"/>
      <c r="C130" s="23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2"/>
      <c r="N130" s="228" t="s">
        <v>43</v>
      </c>
      <c r="O130" s="229"/>
      <c r="P130" s="229"/>
      <c r="Q130" s="229"/>
      <c r="R130" s="229"/>
      <c r="S130" s="229"/>
      <c r="T130" s="230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ht="12.5" x14ac:dyDescent="0.25">
      <c r="A131" s="231"/>
      <c r="B131" s="231"/>
      <c r="C131" s="231"/>
      <c r="D131" s="231"/>
      <c r="E131" s="231"/>
      <c r="F131" s="231"/>
      <c r="G131" s="231"/>
      <c r="H131" s="231"/>
      <c r="I131" s="231"/>
      <c r="J131" s="231"/>
      <c r="K131" s="231"/>
      <c r="L131" s="231"/>
      <c r="M131" s="232"/>
      <c r="N131" s="228" t="s">
        <v>43</v>
      </c>
      <c r="O131" s="229"/>
      <c r="P131" s="229"/>
      <c r="Q131" s="229"/>
      <c r="R131" s="229"/>
      <c r="S131" s="229"/>
      <c r="T131" s="230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3">
      <c r="A132" s="222" t="s">
        <v>216</v>
      </c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66"/>
      <c r="Z132" s="66"/>
    </row>
    <row r="133" spans="1:53" ht="14.25" customHeight="1" x14ac:dyDescent="0.3">
      <c r="A133" s="223" t="s">
        <v>142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67"/>
      <c r="Z133" s="67"/>
    </row>
    <row r="134" spans="1:53" ht="27" customHeight="1" x14ac:dyDescent="0.3">
      <c r="A134" s="64" t="s">
        <v>217</v>
      </c>
      <c r="B134" s="64" t="s">
        <v>218</v>
      </c>
      <c r="C134" s="37">
        <v>4301135026</v>
      </c>
      <c r="D134" s="224">
        <v>4607111036124</v>
      </c>
      <c r="E134" s="224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7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226"/>
      <c r="P134" s="226"/>
      <c r="Q134" s="226"/>
      <c r="R134" s="227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ht="12.5" x14ac:dyDescent="0.25">
      <c r="A135" s="231"/>
      <c r="B135" s="231"/>
      <c r="C135" s="23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2"/>
      <c r="N135" s="228" t="s">
        <v>43</v>
      </c>
      <c r="O135" s="229"/>
      <c r="P135" s="229"/>
      <c r="Q135" s="229"/>
      <c r="R135" s="229"/>
      <c r="S135" s="229"/>
      <c r="T135" s="230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ht="12.5" x14ac:dyDescent="0.25">
      <c r="A136" s="231"/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2"/>
      <c r="N136" s="228" t="s">
        <v>43</v>
      </c>
      <c r="O136" s="229"/>
      <c r="P136" s="229"/>
      <c r="Q136" s="229"/>
      <c r="R136" s="229"/>
      <c r="S136" s="229"/>
      <c r="T136" s="230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5">
      <c r="A137" s="221" t="s">
        <v>219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55"/>
      <c r="Z137" s="55"/>
    </row>
    <row r="138" spans="1:53" ht="16.5" customHeight="1" x14ac:dyDescent="0.3">
      <c r="A138" s="222" t="s">
        <v>220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6"/>
      <c r="Z138" s="66"/>
    </row>
    <row r="139" spans="1:53" ht="14.25" customHeight="1" x14ac:dyDescent="0.3">
      <c r="A139" s="223" t="s">
        <v>146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7"/>
      <c r="Z139" s="67"/>
    </row>
    <row r="140" spans="1:53" ht="27" customHeight="1" x14ac:dyDescent="0.3">
      <c r="A140" s="64" t="s">
        <v>221</v>
      </c>
      <c r="B140" s="64" t="s">
        <v>222</v>
      </c>
      <c r="C140" s="37">
        <v>4301131018</v>
      </c>
      <c r="D140" s="224">
        <v>4607111037930</v>
      </c>
      <c r="E140" s="224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8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226"/>
      <c r="P140" s="226"/>
      <c r="Q140" s="226"/>
      <c r="R140" s="227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ht="12.5" x14ac:dyDescent="0.25">
      <c r="A141" s="231"/>
      <c r="B141" s="231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2"/>
      <c r="N141" s="228" t="s">
        <v>43</v>
      </c>
      <c r="O141" s="229"/>
      <c r="P141" s="229"/>
      <c r="Q141" s="229"/>
      <c r="R141" s="229"/>
      <c r="S141" s="229"/>
      <c r="T141" s="230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ht="12.5" x14ac:dyDescent="0.25">
      <c r="A142" s="231"/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2"/>
      <c r="N142" s="228" t="s">
        <v>43</v>
      </c>
      <c r="O142" s="229"/>
      <c r="P142" s="229"/>
      <c r="Q142" s="229"/>
      <c r="R142" s="229"/>
      <c r="S142" s="229"/>
      <c r="T142" s="230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3">
      <c r="A143" s="223" t="s">
        <v>142</v>
      </c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67"/>
      <c r="Z143" s="67"/>
    </row>
    <row r="144" spans="1:53" ht="27" customHeight="1" x14ac:dyDescent="0.3">
      <c r="A144" s="64" t="s">
        <v>223</v>
      </c>
      <c r="B144" s="64" t="s">
        <v>224</v>
      </c>
      <c r="C144" s="37">
        <v>4301135177</v>
      </c>
      <c r="D144" s="224">
        <v>4607111037862</v>
      </c>
      <c r="E144" s="224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8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226"/>
      <c r="P144" s="226"/>
      <c r="Q144" s="226"/>
      <c r="R144" s="22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ht="12.5" x14ac:dyDescent="0.25">
      <c r="A145" s="231"/>
      <c r="B145" s="231"/>
      <c r="C145" s="231"/>
      <c r="D145" s="231"/>
      <c r="E145" s="231"/>
      <c r="F145" s="231"/>
      <c r="G145" s="231"/>
      <c r="H145" s="231"/>
      <c r="I145" s="231"/>
      <c r="J145" s="231"/>
      <c r="K145" s="231"/>
      <c r="L145" s="231"/>
      <c r="M145" s="232"/>
      <c r="N145" s="228" t="s">
        <v>43</v>
      </c>
      <c r="O145" s="229"/>
      <c r="P145" s="229"/>
      <c r="Q145" s="229"/>
      <c r="R145" s="229"/>
      <c r="S145" s="229"/>
      <c r="T145" s="230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ht="12.5" x14ac:dyDescent="0.25">
      <c r="A146" s="231"/>
      <c r="B146" s="231"/>
      <c r="C146" s="231"/>
      <c r="D146" s="231"/>
      <c r="E146" s="231"/>
      <c r="F146" s="231"/>
      <c r="G146" s="231"/>
      <c r="H146" s="231"/>
      <c r="I146" s="231"/>
      <c r="J146" s="231"/>
      <c r="K146" s="231"/>
      <c r="L146" s="231"/>
      <c r="M146" s="232"/>
      <c r="N146" s="228" t="s">
        <v>43</v>
      </c>
      <c r="O146" s="229"/>
      <c r="P146" s="229"/>
      <c r="Q146" s="229"/>
      <c r="R146" s="229"/>
      <c r="S146" s="229"/>
      <c r="T146" s="230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3">
      <c r="A147" s="222" t="s">
        <v>225</v>
      </c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66"/>
      <c r="Z147" s="66"/>
    </row>
    <row r="148" spans="1:53" ht="14.25" customHeight="1" x14ac:dyDescent="0.3">
      <c r="A148" s="223" t="s">
        <v>209</v>
      </c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67"/>
      <c r="Z148" s="67"/>
    </row>
    <row r="149" spans="1:53" ht="16.5" customHeight="1" x14ac:dyDescent="0.3">
      <c r="A149" s="64" t="s">
        <v>226</v>
      </c>
      <c r="B149" s="64" t="s">
        <v>227</v>
      </c>
      <c r="C149" s="37">
        <v>4301071010</v>
      </c>
      <c r="D149" s="224">
        <v>4607111037701</v>
      </c>
      <c r="E149" s="224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226"/>
      <c r="P149" s="226"/>
      <c r="Q149" s="226"/>
      <c r="R149" s="227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ht="12.5" x14ac:dyDescent="0.25">
      <c r="A150" s="231"/>
      <c r="B150" s="231"/>
      <c r="C150" s="231"/>
      <c r="D150" s="231"/>
      <c r="E150" s="231"/>
      <c r="F150" s="231"/>
      <c r="G150" s="231"/>
      <c r="H150" s="231"/>
      <c r="I150" s="231"/>
      <c r="J150" s="231"/>
      <c r="K150" s="231"/>
      <c r="L150" s="231"/>
      <c r="M150" s="232"/>
      <c r="N150" s="228" t="s">
        <v>43</v>
      </c>
      <c r="O150" s="229"/>
      <c r="P150" s="229"/>
      <c r="Q150" s="229"/>
      <c r="R150" s="229"/>
      <c r="S150" s="229"/>
      <c r="T150" s="230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ht="12.5" x14ac:dyDescent="0.25">
      <c r="A151" s="231"/>
      <c r="B151" s="231"/>
      <c r="C151" s="231"/>
      <c r="D151" s="231"/>
      <c r="E151" s="231"/>
      <c r="F151" s="231"/>
      <c r="G151" s="231"/>
      <c r="H151" s="231"/>
      <c r="I151" s="231"/>
      <c r="J151" s="231"/>
      <c r="K151" s="231"/>
      <c r="L151" s="231"/>
      <c r="M151" s="232"/>
      <c r="N151" s="228" t="s">
        <v>43</v>
      </c>
      <c r="O151" s="229"/>
      <c r="P151" s="229"/>
      <c r="Q151" s="229"/>
      <c r="R151" s="229"/>
      <c r="S151" s="229"/>
      <c r="T151" s="230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3">
      <c r="A152" s="222" t="s">
        <v>228</v>
      </c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66"/>
      <c r="Z152" s="66"/>
    </row>
    <row r="153" spans="1:53" ht="14.25" customHeight="1" x14ac:dyDescent="0.3">
      <c r="A153" s="223" t="s">
        <v>81</v>
      </c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67"/>
      <c r="Z153" s="67"/>
    </row>
    <row r="154" spans="1:53" ht="16.5" customHeight="1" x14ac:dyDescent="0.3">
      <c r="A154" s="64" t="s">
        <v>229</v>
      </c>
      <c r="B154" s="64" t="s">
        <v>230</v>
      </c>
      <c r="C154" s="37">
        <v>4301070871</v>
      </c>
      <c r="D154" s="224">
        <v>4607111036384</v>
      </c>
      <c r="E154" s="224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226"/>
      <c r="P154" s="226"/>
      <c r="Q154" s="226"/>
      <c r="R154" s="227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3">
      <c r="A155" s="64" t="s">
        <v>231</v>
      </c>
      <c r="B155" s="64" t="s">
        <v>232</v>
      </c>
      <c r="C155" s="37">
        <v>4301070858</v>
      </c>
      <c r="D155" s="224">
        <v>4607111036193</v>
      </c>
      <c r="E155" s="224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8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226"/>
      <c r="P155" s="226"/>
      <c r="Q155" s="226"/>
      <c r="R155" s="227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3">
      <c r="A156" s="64" t="s">
        <v>233</v>
      </c>
      <c r="B156" s="64" t="s">
        <v>234</v>
      </c>
      <c r="C156" s="37">
        <v>4301070827</v>
      </c>
      <c r="D156" s="224">
        <v>4607111036216</v>
      </c>
      <c r="E156" s="224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8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226"/>
      <c r="P156" s="226"/>
      <c r="Q156" s="226"/>
      <c r="R156" s="227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3">
      <c r="A157" s="64" t="s">
        <v>235</v>
      </c>
      <c r="B157" s="64" t="s">
        <v>236</v>
      </c>
      <c r="C157" s="37">
        <v>4301070911</v>
      </c>
      <c r="D157" s="224">
        <v>4607111036278</v>
      </c>
      <c r="E157" s="224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8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226"/>
      <c r="P157" s="226"/>
      <c r="Q157" s="226"/>
      <c r="R157" s="22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ht="12.5" x14ac:dyDescent="0.25">
      <c r="A158" s="231"/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2"/>
      <c r="N158" s="228" t="s">
        <v>43</v>
      </c>
      <c r="O158" s="229"/>
      <c r="P158" s="229"/>
      <c r="Q158" s="229"/>
      <c r="R158" s="229"/>
      <c r="S158" s="229"/>
      <c r="T158" s="230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ht="12.5" x14ac:dyDescent="0.25">
      <c r="A159" s="231"/>
      <c r="B159" s="231"/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2"/>
      <c r="N159" s="228" t="s">
        <v>43</v>
      </c>
      <c r="O159" s="229"/>
      <c r="P159" s="229"/>
      <c r="Q159" s="229"/>
      <c r="R159" s="229"/>
      <c r="S159" s="229"/>
      <c r="T159" s="230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3">
      <c r="A160" s="223" t="s">
        <v>237</v>
      </c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67"/>
      <c r="Z160" s="67"/>
    </row>
    <row r="161" spans="1:53" ht="27" customHeight="1" x14ac:dyDescent="0.3">
      <c r="A161" s="64" t="s">
        <v>238</v>
      </c>
      <c r="B161" s="64" t="s">
        <v>239</v>
      </c>
      <c r="C161" s="37">
        <v>4301080153</v>
      </c>
      <c r="D161" s="224">
        <v>4607111036827</v>
      </c>
      <c r="E161" s="224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226"/>
      <c r="P161" s="226"/>
      <c r="Q161" s="226"/>
      <c r="R161" s="227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3">
      <c r="A162" s="64" t="s">
        <v>240</v>
      </c>
      <c r="B162" s="64" t="s">
        <v>241</v>
      </c>
      <c r="C162" s="37">
        <v>4301080154</v>
      </c>
      <c r="D162" s="224">
        <v>4607111036834</v>
      </c>
      <c r="E162" s="224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226"/>
      <c r="P162" s="226"/>
      <c r="Q162" s="226"/>
      <c r="R162" s="227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ht="12.5" x14ac:dyDescent="0.25">
      <c r="A163" s="231"/>
      <c r="B163" s="231"/>
      <c r="C163" s="231"/>
      <c r="D163" s="231"/>
      <c r="E163" s="231"/>
      <c r="F163" s="231"/>
      <c r="G163" s="231"/>
      <c r="H163" s="231"/>
      <c r="I163" s="231"/>
      <c r="J163" s="231"/>
      <c r="K163" s="231"/>
      <c r="L163" s="231"/>
      <c r="M163" s="232"/>
      <c r="N163" s="228" t="s">
        <v>43</v>
      </c>
      <c r="O163" s="229"/>
      <c r="P163" s="229"/>
      <c r="Q163" s="229"/>
      <c r="R163" s="229"/>
      <c r="S163" s="229"/>
      <c r="T163" s="230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ht="12.5" x14ac:dyDescent="0.25">
      <c r="A164" s="231"/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2"/>
      <c r="N164" s="228" t="s">
        <v>43</v>
      </c>
      <c r="O164" s="229"/>
      <c r="P164" s="229"/>
      <c r="Q164" s="229"/>
      <c r="R164" s="229"/>
      <c r="S164" s="229"/>
      <c r="T164" s="230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5">
      <c r="A165" s="221" t="s">
        <v>242</v>
      </c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21"/>
      <c r="T165" s="221"/>
      <c r="U165" s="221"/>
      <c r="V165" s="221"/>
      <c r="W165" s="221"/>
      <c r="X165" s="221"/>
      <c r="Y165" s="55"/>
      <c r="Z165" s="55"/>
    </row>
    <row r="166" spans="1:53" ht="16.5" customHeight="1" x14ac:dyDescent="0.3">
      <c r="A166" s="222" t="s">
        <v>243</v>
      </c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66"/>
      <c r="Z166" s="66"/>
    </row>
    <row r="167" spans="1:53" ht="14.25" customHeight="1" x14ac:dyDescent="0.3">
      <c r="A167" s="223" t="s">
        <v>87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7"/>
      <c r="Z167" s="67"/>
    </row>
    <row r="168" spans="1:53" ht="16.5" customHeight="1" x14ac:dyDescent="0.3">
      <c r="A168" s="64" t="s">
        <v>244</v>
      </c>
      <c r="B168" s="64" t="s">
        <v>245</v>
      </c>
      <c r="C168" s="37">
        <v>4301132048</v>
      </c>
      <c r="D168" s="224">
        <v>4607111035721</v>
      </c>
      <c r="E168" s="224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8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226"/>
      <c r="P168" s="226"/>
      <c r="Q168" s="226"/>
      <c r="R168" s="227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3">
      <c r="A169" s="64" t="s">
        <v>246</v>
      </c>
      <c r="B169" s="64" t="s">
        <v>247</v>
      </c>
      <c r="C169" s="37">
        <v>4301132046</v>
      </c>
      <c r="D169" s="224">
        <v>4607111035691</v>
      </c>
      <c r="E169" s="224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9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226"/>
      <c r="P169" s="226"/>
      <c r="Q169" s="226"/>
      <c r="R169" s="227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IFERROR(IF(V169="","",V169*0.01788),"")</f>
        <v>0</v>
      </c>
      <c r="Y169" s="69" t="s">
        <v>49</v>
      </c>
      <c r="Z169" s="70" t="s">
        <v>49</v>
      </c>
      <c r="AD169" s="74"/>
      <c r="BA169" s="134" t="s">
        <v>90</v>
      </c>
    </row>
    <row r="170" spans="1:53" ht="12.5" x14ac:dyDescent="0.25">
      <c r="A170" s="231"/>
      <c r="B170" s="231"/>
      <c r="C170" s="231"/>
      <c r="D170" s="231"/>
      <c r="E170" s="231"/>
      <c r="F170" s="231"/>
      <c r="G170" s="231"/>
      <c r="H170" s="231"/>
      <c r="I170" s="231"/>
      <c r="J170" s="231"/>
      <c r="K170" s="231"/>
      <c r="L170" s="231"/>
      <c r="M170" s="232"/>
      <c r="N170" s="228" t="s">
        <v>43</v>
      </c>
      <c r="O170" s="229"/>
      <c r="P170" s="229"/>
      <c r="Q170" s="229"/>
      <c r="R170" s="229"/>
      <c r="S170" s="229"/>
      <c r="T170" s="230"/>
      <c r="U170" s="43" t="s">
        <v>42</v>
      </c>
      <c r="V170" s="44">
        <f>IFERROR(SUM(V168:V169),"0")</f>
        <v>0</v>
      </c>
      <c r="W170" s="44">
        <f>IFERROR(SUM(W168:W169),"0")</f>
        <v>0</v>
      </c>
      <c r="X170" s="44">
        <f>IFERROR(IF(X168="",0,X168),"0")+IFERROR(IF(X169="",0,X169),"0")</f>
        <v>0</v>
      </c>
      <c r="Y170" s="68"/>
      <c r="Z170" s="68"/>
    </row>
    <row r="171" spans="1:53" ht="12.5" x14ac:dyDescent="0.25">
      <c r="A171" s="231"/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1"/>
      <c r="M171" s="232"/>
      <c r="N171" s="228" t="s">
        <v>43</v>
      </c>
      <c r="O171" s="229"/>
      <c r="P171" s="229"/>
      <c r="Q171" s="229"/>
      <c r="R171" s="229"/>
      <c r="S171" s="229"/>
      <c r="T171" s="230"/>
      <c r="U171" s="43" t="s">
        <v>0</v>
      </c>
      <c r="V171" s="44">
        <f>IFERROR(SUMPRODUCT(V168:V169*H168:H169),"0")</f>
        <v>0</v>
      </c>
      <c r="W171" s="44">
        <f>IFERROR(SUMPRODUCT(W168:W169*H168:H169),"0")</f>
        <v>0</v>
      </c>
      <c r="X171" s="43"/>
      <c r="Y171" s="68"/>
      <c r="Z171" s="68"/>
    </row>
    <row r="172" spans="1:53" ht="16.5" customHeight="1" x14ac:dyDescent="0.3">
      <c r="A172" s="222" t="s">
        <v>248</v>
      </c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66"/>
      <c r="Z172" s="66"/>
    </row>
    <row r="173" spans="1:53" ht="14.25" customHeight="1" x14ac:dyDescent="0.3">
      <c r="A173" s="223" t="s">
        <v>248</v>
      </c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67"/>
      <c r="Z173" s="67"/>
    </row>
    <row r="174" spans="1:53" ht="27" customHeight="1" x14ac:dyDescent="0.3">
      <c r="A174" s="64" t="s">
        <v>249</v>
      </c>
      <c r="B174" s="64" t="s">
        <v>250</v>
      </c>
      <c r="C174" s="37">
        <v>4301133002</v>
      </c>
      <c r="D174" s="224">
        <v>4607111035783</v>
      </c>
      <c r="E174" s="224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226"/>
      <c r="P174" s="226"/>
      <c r="Q174" s="226"/>
      <c r="R174" s="227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ht="12.5" x14ac:dyDescent="0.25">
      <c r="A175" s="231"/>
      <c r="B175" s="231"/>
      <c r="C175" s="231"/>
      <c r="D175" s="231"/>
      <c r="E175" s="231"/>
      <c r="F175" s="231"/>
      <c r="G175" s="231"/>
      <c r="H175" s="231"/>
      <c r="I175" s="231"/>
      <c r="J175" s="231"/>
      <c r="K175" s="231"/>
      <c r="L175" s="231"/>
      <c r="M175" s="232"/>
      <c r="N175" s="228" t="s">
        <v>43</v>
      </c>
      <c r="O175" s="229"/>
      <c r="P175" s="229"/>
      <c r="Q175" s="229"/>
      <c r="R175" s="229"/>
      <c r="S175" s="229"/>
      <c r="T175" s="230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ht="12.5" x14ac:dyDescent="0.25">
      <c r="A176" s="231"/>
      <c r="B176" s="231"/>
      <c r="C176" s="231"/>
      <c r="D176" s="231"/>
      <c r="E176" s="231"/>
      <c r="F176" s="231"/>
      <c r="G176" s="231"/>
      <c r="H176" s="231"/>
      <c r="I176" s="231"/>
      <c r="J176" s="231"/>
      <c r="K176" s="231"/>
      <c r="L176" s="231"/>
      <c r="M176" s="232"/>
      <c r="N176" s="228" t="s">
        <v>43</v>
      </c>
      <c r="O176" s="229"/>
      <c r="P176" s="229"/>
      <c r="Q176" s="229"/>
      <c r="R176" s="229"/>
      <c r="S176" s="229"/>
      <c r="T176" s="230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3">
      <c r="A177" s="222" t="s">
        <v>242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66"/>
      <c r="Z177" s="66"/>
    </row>
    <row r="178" spans="1:53" ht="14.25" customHeight="1" x14ac:dyDescent="0.3">
      <c r="A178" s="223" t="s">
        <v>251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7"/>
      <c r="Z178" s="67"/>
    </row>
    <row r="179" spans="1:53" ht="27" customHeight="1" x14ac:dyDescent="0.3">
      <c r="A179" s="64" t="s">
        <v>252</v>
      </c>
      <c r="B179" s="64" t="s">
        <v>253</v>
      </c>
      <c r="C179" s="37">
        <v>4301051319</v>
      </c>
      <c r="D179" s="224">
        <v>4680115881204</v>
      </c>
      <c r="E179" s="224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92" t="s">
        <v>254</v>
      </c>
      <c r="O179" s="226"/>
      <c r="P179" s="226"/>
      <c r="Q179" s="226"/>
      <c r="R179" s="22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ht="12.5" x14ac:dyDescent="0.25">
      <c r="A180" s="231"/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1"/>
      <c r="M180" s="232"/>
      <c r="N180" s="228" t="s">
        <v>43</v>
      </c>
      <c r="O180" s="229"/>
      <c r="P180" s="229"/>
      <c r="Q180" s="229"/>
      <c r="R180" s="229"/>
      <c r="S180" s="229"/>
      <c r="T180" s="230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ht="12.5" x14ac:dyDescent="0.25">
      <c r="A181" s="231"/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2"/>
      <c r="N181" s="228" t="s">
        <v>43</v>
      </c>
      <c r="O181" s="229"/>
      <c r="P181" s="229"/>
      <c r="Q181" s="229"/>
      <c r="R181" s="229"/>
      <c r="S181" s="229"/>
      <c r="T181" s="230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5">
      <c r="A182" s="221" t="s">
        <v>257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55"/>
      <c r="Z182" s="55"/>
    </row>
    <row r="183" spans="1:53" ht="16.5" customHeight="1" x14ac:dyDescent="0.3">
      <c r="A183" s="222" t="s">
        <v>258</v>
      </c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66"/>
      <c r="Z183" s="66"/>
    </row>
    <row r="184" spans="1:53" ht="14.25" customHeight="1" x14ac:dyDescent="0.3">
      <c r="A184" s="223" t="s">
        <v>81</v>
      </c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67"/>
      <c r="Z184" s="67"/>
    </row>
    <row r="185" spans="1:53" ht="27" customHeight="1" x14ac:dyDescent="0.3">
      <c r="A185" s="64" t="s">
        <v>259</v>
      </c>
      <c r="B185" s="64" t="s">
        <v>260</v>
      </c>
      <c r="C185" s="37">
        <v>4301070948</v>
      </c>
      <c r="D185" s="224">
        <v>4607111037022</v>
      </c>
      <c r="E185" s="224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226"/>
      <c r="P185" s="226"/>
      <c r="Q185" s="226"/>
      <c r="R185" s="227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ht="12.5" x14ac:dyDescent="0.25">
      <c r="A186" s="231"/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1"/>
      <c r="M186" s="232"/>
      <c r="N186" s="228" t="s">
        <v>43</v>
      </c>
      <c r="O186" s="229"/>
      <c r="P186" s="229"/>
      <c r="Q186" s="229"/>
      <c r="R186" s="229"/>
      <c r="S186" s="229"/>
      <c r="T186" s="230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ht="12.5" x14ac:dyDescent="0.25">
      <c r="A187" s="231"/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2"/>
      <c r="N187" s="228" t="s">
        <v>43</v>
      </c>
      <c r="O187" s="229"/>
      <c r="P187" s="229"/>
      <c r="Q187" s="229"/>
      <c r="R187" s="229"/>
      <c r="S187" s="229"/>
      <c r="T187" s="230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3">
      <c r="A188" s="222" t="s">
        <v>261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66"/>
      <c r="Z188" s="66"/>
    </row>
    <row r="189" spans="1:53" ht="14.25" customHeight="1" x14ac:dyDescent="0.3">
      <c r="A189" s="223" t="s">
        <v>81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7"/>
      <c r="Z189" s="67"/>
    </row>
    <row r="190" spans="1:53" ht="27" customHeight="1" x14ac:dyDescent="0.3">
      <c r="A190" s="64" t="s">
        <v>262</v>
      </c>
      <c r="B190" s="64" t="s">
        <v>263</v>
      </c>
      <c r="C190" s="37">
        <v>4301070966</v>
      </c>
      <c r="D190" s="224">
        <v>4607111038135</v>
      </c>
      <c r="E190" s="224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94" t="s">
        <v>264</v>
      </c>
      <c r="O190" s="226"/>
      <c r="P190" s="226"/>
      <c r="Q190" s="226"/>
      <c r="R190" s="227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ht="12.5" x14ac:dyDescent="0.25">
      <c r="A191" s="231"/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2"/>
      <c r="N191" s="228" t="s">
        <v>43</v>
      </c>
      <c r="O191" s="229"/>
      <c r="P191" s="229"/>
      <c r="Q191" s="229"/>
      <c r="R191" s="229"/>
      <c r="S191" s="229"/>
      <c r="T191" s="230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ht="12.5" x14ac:dyDescent="0.25">
      <c r="A192" s="231"/>
      <c r="B192" s="231"/>
      <c r="C192" s="231"/>
      <c r="D192" s="231"/>
      <c r="E192" s="231"/>
      <c r="F192" s="231"/>
      <c r="G192" s="231"/>
      <c r="H192" s="231"/>
      <c r="I192" s="231"/>
      <c r="J192" s="231"/>
      <c r="K192" s="231"/>
      <c r="L192" s="231"/>
      <c r="M192" s="232"/>
      <c r="N192" s="228" t="s">
        <v>43</v>
      </c>
      <c r="O192" s="229"/>
      <c r="P192" s="229"/>
      <c r="Q192" s="229"/>
      <c r="R192" s="229"/>
      <c r="S192" s="229"/>
      <c r="T192" s="230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3">
      <c r="A193" s="222" t="s">
        <v>266</v>
      </c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66"/>
      <c r="Z193" s="66"/>
    </row>
    <row r="194" spans="1:53" ht="14.25" customHeight="1" x14ac:dyDescent="0.3">
      <c r="A194" s="223" t="s">
        <v>81</v>
      </c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67"/>
      <c r="Z194" s="67"/>
    </row>
    <row r="195" spans="1:53" ht="27" customHeight="1" x14ac:dyDescent="0.3">
      <c r="A195" s="64" t="s">
        <v>267</v>
      </c>
      <c r="B195" s="64" t="s">
        <v>268</v>
      </c>
      <c r="C195" s="37">
        <v>4301070915</v>
      </c>
      <c r="D195" s="224">
        <v>4607111035882</v>
      </c>
      <c r="E195" s="224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226"/>
      <c r="P195" s="226"/>
      <c r="Q195" s="226"/>
      <c r="R195" s="227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3">
      <c r="A196" s="64" t="s">
        <v>269</v>
      </c>
      <c r="B196" s="64" t="s">
        <v>270</v>
      </c>
      <c r="C196" s="37">
        <v>4301070921</v>
      </c>
      <c r="D196" s="224">
        <v>4607111035905</v>
      </c>
      <c r="E196" s="224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226"/>
      <c r="P196" s="226"/>
      <c r="Q196" s="226"/>
      <c r="R196" s="227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3">
      <c r="A197" s="64" t="s">
        <v>271</v>
      </c>
      <c r="B197" s="64" t="s">
        <v>272</v>
      </c>
      <c r="C197" s="37">
        <v>4301070917</v>
      </c>
      <c r="D197" s="224">
        <v>4607111035912</v>
      </c>
      <c r="E197" s="224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226"/>
      <c r="P197" s="226"/>
      <c r="Q197" s="226"/>
      <c r="R197" s="227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3">
      <c r="A198" s="64" t="s">
        <v>273</v>
      </c>
      <c r="B198" s="64" t="s">
        <v>274</v>
      </c>
      <c r="C198" s="37">
        <v>4301070920</v>
      </c>
      <c r="D198" s="224">
        <v>4607111035929</v>
      </c>
      <c r="E198" s="224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226"/>
      <c r="P198" s="226"/>
      <c r="Q198" s="226"/>
      <c r="R198" s="227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ht="12.5" x14ac:dyDescent="0.25">
      <c r="A199" s="231"/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2"/>
      <c r="N199" s="228" t="s">
        <v>43</v>
      </c>
      <c r="O199" s="229"/>
      <c r="P199" s="229"/>
      <c r="Q199" s="229"/>
      <c r="R199" s="229"/>
      <c r="S199" s="229"/>
      <c r="T199" s="230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ht="12.5" x14ac:dyDescent="0.25">
      <c r="A200" s="231"/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2"/>
      <c r="N200" s="228" t="s">
        <v>43</v>
      </c>
      <c r="O200" s="229"/>
      <c r="P200" s="229"/>
      <c r="Q200" s="229"/>
      <c r="R200" s="229"/>
      <c r="S200" s="229"/>
      <c r="T200" s="230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3">
      <c r="A201" s="222" t="s">
        <v>275</v>
      </c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66"/>
      <c r="Z201" s="66"/>
    </row>
    <row r="202" spans="1:53" ht="14.25" customHeight="1" x14ac:dyDescent="0.3">
      <c r="A202" s="223" t="s">
        <v>251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7"/>
      <c r="Z202" s="67"/>
    </row>
    <row r="203" spans="1:53" ht="27" customHeight="1" x14ac:dyDescent="0.3">
      <c r="A203" s="64" t="s">
        <v>276</v>
      </c>
      <c r="B203" s="64" t="s">
        <v>277</v>
      </c>
      <c r="C203" s="37">
        <v>4301051320</v>
      </c>
      <c r="D203" s="224">
        <v>4680115881334</v>
      </c>
      <c r="E203" s="224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99" t="s">
        <v>278</v>
      </c>
      <c r="O203" s="226"/>
      <c r="P203" s="226"/>
      <c r="Q203" s="226"/>
      <c r="R203" s="22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ht="12.5" x14ac:dyDescent="0.25">
      <c r="A204" s="231"/>
      <c r="B204" s="231"/>
      <c r="C204" s="231"/>
      <c r="D204" s="231"/>
      <c r="E204" s="231"/>
      <c r="F204" s="231"/>
      <c r="G204" s="231"/>
      <c r="H204" s="231"/>
      <c r="I204" s="231"/>
      <c r="J204" s="231"/>
      <c r="K204" s="231"/>
      <c r="L204" s="231"/>
      <c r="M204" s="232"/>
      <c r="N204" s="228" t="s">
        <v>43</v>
      </c>
      <c r="O204" s="229"/>
      <c r="P204" s="229"/>
      <c r="Q204" s="229"/>
      <c r="R204" s="229"/>
      <c r="S204" s="229"/>
      <c r="T204" s="230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ht="12.5" x14ac:dyDescent="0.25">
      <c r="A205" s="231"/>
      <c r="B205" s="231"/>
      <c r="C205" s="231"/>
      <c r="D205" s="231"/>
      <c r="E205" s="231"/>
      <c r="F205" s="231"/>
      <c r="G205" s="231"/>
      <c r="H205" s="231"/>
      <c r="I205" s="231"/>
      <c r="J205" s="231"/>
      <c r="K205" s="231"/>
      <c r="L205" s="231"/>
      <c r="M205" s="232"/>
      <c r="N205" s="228" t="s">
        <v>43</v>
      </c>
      <c r="O205" s="229"/>
      <c r="P205" s="229"/>
      <c r="Q205" s="229"/>
      <c r="R205" s="229"/>
      <c r="S205" s="229"/>
      <c r="T205" s="230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3">
      <c r="A206" s="222" t="s">
        <v>279</v>
      </c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66"/>
      <c r="Z206" s="66"/>
    </row>
    <row r="207" spans="1:53" ht="14.25" customHeight="1" x14ac:dyDescent="0.3">
      <c r="A207" s="223" t="s">
        <v>81</v>
      </c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67"/>
      <c r="Z207" s="67"/>
    </row>
    <row r="208" spans="1:53" ht="16.5" customHeight="1" x14ac:dyDescent="0.3">
      <c r="A208" s="64" t="s">
        <v>280</v>
      </c>
      <c r="B208" s="64" t="s">
        <v>281</v>
      </c>
      <c r="C208" s="37">
        <v>4301070874</v>
      </c>
      <c r="D208" s="224">
        <v>4607111035332</v>
      </c>
      <c r="E208" s="224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226"/>
      <c r="P208" s="226"/>
      <c r="Q208" s="226"/>
      <c r="R208" s="227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3">
      <c r="A209" s="64" t="s">
        <v>282</v>
      </c>
      <c r="B209" s="64" t="s">
        <v>283</v>
      </c>
      <c r="C209" s="37">
        <v>4301070873</v>
      </c>
      <c r="D209" s="224">
        <v>4607111035080</v>
      </c>
      <c r="E209" s="224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226"/>
      <c r="P209" s="226"/>
      <c r="Q209" s="226"/>
      <c r="R209" s="227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ht="12.5" x14ac:dyDescent="0.25">
      <c r="A210" s="231"/>
      <c r="B210" s="231"/>
      <c r="C210" s="231"/>
      <c r="D210" s="231"/>
      <c r="E210" s="231"/>
      <c r="F210" s="231"/>
      <c r="G210" s="231"/>
      <c r="H210" s="231"/>
      <c r="I210" s="231"/>
      <c r="J210" s="231"/>
      <c r="K210" s="231"/>
      <c r="L210" s="231"/>
      <c r="M210" s="232"/>
      <c r="N210" s="228" t="s">
        <v>43</v>
      </c>
      <c r="O210" s="229"/>
      <c r="P210" s="229"/>
      <c r="Q210" s="229"/>
      <c r="R210" s="229"/>
      <c r="S210" s="229"/>
      <c r="T210" s="230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ht="12.5" x14ac:dyDescent="0.25">
      <c r="A211" s="231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2"/>
      <c r="N211" s="228" t="s">
        <v>43</v>
      </c>
      <c r="O211" s="229"/>
      <c r="P211" s="229"/>
      <c r="Q211" s="229"/>
      <c r="R211" s="229"/>
      <c r="S211" s="229"/>
      <c r="T211" s="230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5">
      <c r="A212" s="221" t="s">
        <v>284</v>
      </c>
      <c r="B212" s="221"/>
      <c r="C212" s="221"/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55"/>
      <c r="Z212" s="55"/>
    </row>
    <row r="213" spans="1:53" ht="16.5" customHeight="1" x14ac:dyDescent="0.3">
      <c r="A213" s="222" t="s">
        <v>285</v>
      </c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66"/>
      <c r="Z213" s="66"/>
    </row>
    <row r="214" spans="1:53" ht="14.25" customHeight="1" x14ac:dyDescent="0.3">
      <c r="A214" s="223" t="s">
        <v>81</v>
      </c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67"/>
      <c r="Z214" s="67"/>
    </row>
    <row r="215" spans="1:53" ht="27" customHeight="1" x14ac:dyDescent="0.3">
      <c r="A215" s="64" t="s">
        <v>286</v>
      </c>
      <c r="B215" s="64" t="s">
        <v>287</v>
      </c>
      <c r="C215" s="37">
        <v>4301070941</v>
      </c>
      <c r="D215" s="224">
        <v>4607111036162</v>
      </c>
      <c r="E215" s="224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226"/>
      <c r="P215" s="226"/>
      <c r="Q215" s="226"/>
      <c r="R215" s="227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ht="12.5" x14ac:dyDescent="0.25">
      <c r="A216" s="231"/>
      <c r="B216" s="231"/>
      <c r="C216" s="231"/>
      <c r="D216" s="231"/>
      <c r="E216" s="231"/>
      <c r="F216" s="231"/>
      <c r="G216" s="231"/>
      <c r="H216" s="231"/>
      <c r="I216" s="231"/>
      <c r="J216" s="231"/>
      <c r="K216" s="231"/>
      <c r="L216" s="231"/>
      <c r="M216" s="232"/>
      <c r="N216" s="228" t="s">
        <v>43</v>
      </c>
      <c r="O216" s="229"/>
      <c r="P216" s="229"/>
      <c r="Q216" s="229"/>
      <c r="R216" s="229"/>
      <c r="S216" s="229"/>
      <c r="T216" s="230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ht="12.5" x14ac:dyDescent="0.25">
      <c r="A217" s="231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2"/>
      <c r="N217" s="228" t="s">
        <v>43</v>
      </c>
      <c r="O217" s="229"/>
      <c r="P217" s="229"/>
      <c r="Q217" s="229"/>
      <c r="R217" s="229"/>
      <c r="S217" s="229"/>
      <c r="T217" s="230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5">
      <c r="A218" s="221" t="s">
        <v>288</v>
      </c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55"/>
      <c r="Z218" s="55"/>
    </row>
    <row r="219" spans="1:53" ht="16.5" customHeight="1" x14ac:dyDescent="0.3">
      <c r="A219" s="222" t="s">
        <v>289</v>
      </c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66"/>
      <c r="Z219" s="66"/>
    </row>
    <row r="220" spans="1:53" ht="14.25" customHeight="1" x14ac:dyDescent="0.3">
      <c r="A220" s="223" t="s">
        <v>81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7"/>
      <c r="Z220" s="67"/>
    </row>
    <row r="221" spans="1:53" ht="27" customHeight="1" x14ac:dyDescent="0.3">
      <c r="A221" s="64" t="s">
        <v>290</v>
      </c>
      <c r="B221" s="64" t="s">
        <v>291</v>
      </c>
      <c r="C221" s="37">
        <v>4301070882</v>
      </c>
      <c r="D221" s="224">
        <v>4607111035899</v>
      </c>
      <c r="E221" s="224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30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226"/>
      <c r="P221" s="226"/>
      <c r="Q221" s="226"/>
      <c r="R221" s="227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ht="12.5" x14ac:dyDescent="0.25">
      <c r="A222" s="231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2"/>
      <c r="N222" s="228" t="s">
        <v>43</v>
      </c>
      <c r="O222" s="229"/>
      <c r="P222" s="229"/>
      <c r="Q222" s="229"/>
      <c r="R222" s="229"/>
      <c r="S222" s="229"/>
      <c r="T222" s="230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ht="12.5" x14ac:dyDescent="0.25">
      <c r="A223" s="231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2"/>
      <c r="N223" s="228" t="s">
        <v>43</v>
      </c>
      <c r="O223" s="229"/>
      <c r="P223" s="229"/>
      <c r="Q223" s="229"/>
      <c r="R223" s="229"/>
      <c r="S223" s="229"/>
      <c r="T223" s="230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3">
      <c r="A224" s="222" t="s">
        <v>292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66"/>
      <c r="Z224" s="66"/>
    </row>
    <row r="225" spans="1:53" ht="14.25" customHeight="1" x14ac:dyDescent="0.3">
      <c r="A225" s="223" t="s">
        <v>81</v>
      </c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67"/>
      <c r="Z225" s="67"/>
    </row>
    <row r="226" spans="1:53" ht="27" customHeight="1" x14ac:dyDescent="0.3">
      <c r="A226" s="64" t="s">
        <v>293</v>
      </c>
      <c r="B226" s="64" t="s">
        <v>294</v>
      </c>
      <c r="C226" s="37">
        <v>4301070870</v>
      </c>
      <c r="D226" s="224">
        <v>4607111036711</v>
      </c>
      <c r="E226" s="224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226"/>
      <c r="P226" s="226"/>
      <c r="Q226" s="226"/>
      <c r="R226" s="227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ht="12.5" x14ac:dyDescent="0.25">
      <c r="A227" s="231"/>
      <c r="B227" s="231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2"/>
      <c r="N227" s="228" t="s">
        <v>43</v>
      </c>
      <c r="O227" s="229"/>
      <c r="P227" s="229"/>
      <c r="Q227" s="229"/>
      <c r="R227" s="229"/>
      <c r="S227" s="229"/>
      <c r="T227" s="230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ht="12.5" x14ac:dyDescent="0.25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5">
      <c r="A229" s="221" t="s">
        <v>295</v>
      </c>
      <c r="B229" s="221"/>
      <c r="C229" s="221"/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1"/>
      <c r="W229" s="221"/>
      <c r="X229" s="221"/>
      <c r="Y229" s="55"/>
      <c r="Z229" s="55"/>
    </row>
    <row r="230" spans="1:53" ht="16.5" customHeight="1" x14ac:dyDescent="0.3">
      <c r="A230" s="222" t="s">
        <v>296</v>
      </c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66"/>
      <c r="Z230" s="66"/>
    </row>
    <row r="231" spans="1:53" ht="14.25" customHeight="1" x14ac:dyDescent="0.3">
      <c r="A231" s="223" t="s">
        <v>146</v>
      </c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67"/>
      <c r="Z231" s="67"/>
    </row>
    <row r="232" spans="1:53" ht="27" customHeight="1" x14ac:dyDescent="0.3">
      <c r="A232" s="64" t="s">
        <v>297</v>
      </c>
      <c r="B232" s="64" t="s">
        <v>298</v>
      </c>
      <c r="C232" s="37">
        <v>4301131019</v>
      </c>
      <c r="D232" s="224">
        <v>4640242180427</v>
      </c>
      <c r="E232" s="224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305" t="s">
        <v>299</v>
      </c>
      <c r="O232" s="226"/>
      <c r="P232" s="226"/>
      <c r="Q232" s="226"/>
      <c r="R232" s="227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ht="12.5" x14ac:dyDescent="0.25">
      <c r="A233" s="231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2"/>
      <c r="N233" s="228" t="s">
        <v>43</v>
      </c>
      <c r="O233" s="229"/>
      <c r="P233" s="229"/>
      <c r="Q233" s="229"/>
      <c r="R233" s="229"/>
      <c r="S233" s="229"/>
      <c r="T233" s="230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ht="12.5" x14ac:dyDescent="0.25">
      <c r="A234" s="231"/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2"/>
      <c r="N234" s="228" t="s">
        <v>43</v>
      </c>
      <c r="O234" s="229"/>
      <c r="P234" s="229"/>
      <c r="Q234" s="229"/>
      <c r="R234" s="229"/>
      <c r="S234" s="229"/>
      <c r="T234" s="230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3">
      <c r="A235" s="223" t="s">
        <v>87</v>
      </c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67"/>
      <c r="Z235" s="67"/>
    </row>
    <row r="236" spans="1:53" ht="27" customHeight="1" x14ac:dyDescent="0.3">
      <c r="A236" s="64" t="s">
        <v>300</v>
      </c>
      <c r="B236" s="64" t="s">
        <v>301</v>
      </c>
      <c r="C236" s="37">
        <v>4301132080</v>
      </c>
      <c r="D236" s="224">
        <v>4640242180397</v>
      </c>
      <c r="E236" s="224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306" t="s">
        <v>302</v>
      </c>
      <c r="O236" s="226"/>
      <c r="P236" s="226"/>
      <c r="Q236" s="226"/>
      <c r="R236" s="227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ht="12.5" x14ac:dyDescent="0.25">
      <c r="A237" s="231"/>
      <c r="B237" s="231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2"/>
      <c r="N237" s="228" t="s">
        <v>43</v>
      </c>
      <c r="O237" s="229"/>
      <c r="P237" s="229"/>
      <c r="Q237" s="229"/>
      <c r="R237" s="229"/>
      <c r="S237" s="229"/>
      <c r="T237" s="230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ht="12.5" x14ac:dyDescent="0.25">
      <c r="A238" s="231"/>
      <c r="B238" s="231"/>
      <c r="C238" s="231"/>
      <c r="D238" s="231"/>
      <c r="E238" s="231"/>
      <c r="F238" s="231"/>
      <c r="G238" s="231"/>
      <c r="H238" s="231"/>
      <c r="I238" s="231"/>
      <c r="J238" s="231"/>
      <c r="K238" s="231"/>
      <c r="L238" s="231"/>
      <c r="M238" s="232"/>
      <c r="N238" s="228" t="s">
        <v>43</v>
      </c>
      <c r="O238" s="229"/>
      <c r="P238" s="229"/>
      <c r="Q238" s="229"/>
      <c r="R238" s="229"/>
      <c r="S238" s="229"/>
      <c r="T238" s="230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3">
      <c r="A239" s="223" t="s">
        <v>166</v>
      </c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67"/>
      <c r="Z239" s="67"/>
    </row>
    <row r="240" spans="1:53" ht="27" customHeight="1" x14ac:dyDescent="0.3">
      <c r="A240" s="64" t="s">
        <v>303</v>
      </c>
      <c r="B240" s="64" t="s">
        <v>304</v>
      </c>
      <c r="C240" s="37">
        <v>4301136028</v>
      </c>
      <c r="D240" s="224">
        <v>4640242180304</v>
      </c>
      <c r="E240" s="224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307" t="s">
        <v>305</v>
      </c>
      <c r="O240" s="226"/>
      <c r="P240" s="226"/>
      <c r="Q240" s="226"/>
      <c r="R240" s="227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3">
      <c r="A241" s="64" t="s">
        <v>306</v>
      </c>
      <c r="B241" s="64" t="s">
        <v>307</v>
      </c>
      <c r="C241" s="37">
        <v>4301136027</v>
      </c>
      <c r="D241" s="224">
        <v>4640242180298</v>
      </c>
      <c r="E241" s="224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308" t="s">
        <v>308</v>
      </c>
      <c r="O241" s="226"/>
      <c r="P241" s="226"/>
      <c r="Q241" s="226"/>
      <c r="R241" s="227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3">
      <c r="A242" s="64" t="s">
        <v>309</v>
      </c>
      <c r="B242" s="64" t="s">
        <v>310</v>
      </c>
      <c r="C242" s="37">
        <v>4301136026</v>
      </c>
      <c r="D242" s="224">
        <v>4640242180236</v>
      </c>
      <c r="E242" s="224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309" t="s">
        <v>311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ht="12.5" x14ac:dyDescent="0.25">
      <c r="A243" s="231"/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2"/>
      <c r="N243" s="228" t="s">
        <v>43</v>
      </c>
      <c r="O243" s="229"/>
      <c r="P243" s="229"/>
      <c r="Q243" s="229"/>
      <c r="R243" s="229"/>
      <c r="S243" s="229"/>
      <c r="T243" s="230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ht="12.5" x14ac:dyDescent="0.25">
      <c r="A244" s="231"/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2"/>
      <c r="N244" s="228" t="s">
        <v>43</v>
      </c>
      <c r="O244" s="229"/>
      <c r="P244" s="229"/>
      <c r="Q244" s="229"/>
      <c r="R244" s="229"/>
      <c r="S244" s="229"/>
      <c r="T244" s="230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3">
      <c r="A245" s="223" t="s">
        <v>142</v>
      </c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67"/>
      <c r="Z245" s="67"/>
    </row>
    <row r="246" spans="1:53" ht="27" customHeight="1" x14ac:dyDescent="0.3">
      <c r="A246" s="64" t="s">
        <v>312</v>
      </c>
      <c r="B246" s="64" t="s">
        <v>313</v>
      </c>
      <c r="C246" s="37">
        <v>4301135191</v>
      </c>
      <c r="D246" s="224">
        <v>4640242180373</v>
      </c>
      <c r="E246" s="224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310" t="s">
        <v>314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3">
      <c r="A247" s="64" t="s">
        <v>315</v>
      </c>
      <c r="B247" s="64" t="s">
        <v>316</v>
      </c>
      <c r="C247" s="37">
        <v>4301135195</v>
      </c>
      <c r="D247" s="224">
        <v>4640242180366</v>
      </c>
      <c r="E247" s="224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311" t="s">
        <v>317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3">
      <c r="A248" s="64" t="s">
        <v>318</v>
      </c>
      <c r="B248" s="64" t="s">
        <v>319</v>
      </c>
      <c r="C248" s="37">
        <v>4301135188</v>
      </c>
      <c r="D248" s="224">
        <v>4640242180335</v>
      </c>
      <c r="E248" s="224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312" t="s">
        <v>320</v>
      </c>
      <c r="O248" s="226"/>
      <c r="P248" s="226"/>
      <c r="Q248" s="226"/>
      <c r="R248" s="227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3">
      <c r="A249" s="64" t="s">
        <v>321</v>
      </c>
      <c r="B249" s="64" t="s">
        <v>322</v>
      </c>
      <c r="C249" s="37">
        <v>4301135189</v>
      </c>
      <c r="D249" s="224">
        <v>4640242180342</v>
      </c>
      <c r="E249" s="224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313" t="s">
        <v>323</v>
      </c>
      <c r="O249" s="226"/>
      <c r="P249" s="226"/>
      <c r="Q249" s="226"/>
      <c r="R249" s="227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3">
      <c r="A250" s="64" t="s">
        <v>324</v>
      </c>
      <c r="B250" s="64" t="s">
        <v>325</v>
      </c>
      <c r="C250" s="37">
        <v>4301135190</v>
      </c>
      <c r="D250" s="224">
        <v>4640242180359</v>
      </c>
      <c r="E250" s="224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314" t="s">
        <v>326</v>
      </c>
      <c r="O250" s="226"/>
      <c r="P250" s="226"/>
      <c r="Q250" s="226"/>
      <c r="R250" s="227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3">
      <c r="A251" s="64" t="s">
        <v>327</v>
      </c>
      <c r="B251" s="64" t="s">
        <v>328</v>
      </c>
      <c r="C251" s="37">
        <v>4301135192</v>
      </c>
      <c r="D251" s="224">
        <v>4640242180380</v>
      </c>
      <c r="E251" s="224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315" t="s">
        <v>329</v>
      </c>
      <c r="O251" s="226"/>
      <c r="P251" s="226"/>
      <c r="Q251" s="226"/>
      <c r="R251" s="227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3">
      <c r="A252" s="64" t="s">
        <v>330</v>
      </c>
      <c r="B252" s="64" t="s">
        <v>331</v>
      </c>
      <c r="C252" s="37">
        <v>4301135186</v>
      </c>
      <c r="D252" s="224">
        <v>4640242180311</v>
      </c>
      <c r="E252" s="224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316" t="s">
        <v>332</v>
      </c>
      <c r="O252" s="226"/>
      <c r="P252" s="226"/>
      <c r="Q252" s="226"/>
      <c r="R252" s="227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3">
      <c r="A253" s="64" t="s">
        <v>333</v>
      </c>
      <c r="B253" s="64" t="s">
        <v>334</v>
      </c>
      <c r="C253" s="37">
        <v>4301135187</v>
      </c>
      <c r="D253" s="224">
        <v>4640242180328</v>
      </c>
      <c r="E253" s="224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317" t="s">
        <v>335</v>
      </c>
      <c r="O253" s="226"/>
      <c r="P253" s="226"/>
      <c r="Q253" s="226"/>
      <c r="R253" s="227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3">
      <c r="A254" s="64" t="s">
        <v>336</v>
      </c>
      <c r="B254" s="64" t="s">
        <v>337</v>
      </c>
      <c r="C254" s="37">
        <v>4301135193</v>
      </c>
      <c r="D254" s="224">
        <v>4640242180403</v>
      </c>
      <c r="E254" s="224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318" t="s">
        <v>338</v>
      </c>
      <c r="O254" s="226"/>
      <c r="P254" s="226"/>
      <c r="Q254" s="226"/>
      <c r="R254" s="227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ht="12.5" x14ac:dyDescent="0.25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232"/>
      <c r="N255" s="228" t="s">
        <v>43</v>
      </c>
      <c r="O255" s="229"/>
      <c r="P255" s="229"/>
      <c r="Q255" s="229"/>
      <c r="R255" s="229"/>
      <c r="S255" s="229"/>
      <c r="T255" s="230"/>
      <c r="U255" s="43" t="s">
        <v>42</v>
      </c>
      <c r="V255" s="44">
        <f>IFERROR(SUM(V246:V254),"0")</f>
        <v>0</v>
      </c>
      <c r="W255" s="44">
        <f>IFERROR(SUM(W246:W254),"0")</f>
        <v>0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ht="12.5" x14ac:dyDescent="0.25">
      <c r="A256" s="231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232"/>
      <c r="N256" s="228" t="s">
        <v>43</v>
      </c>
      <c r="O256" s="229"/>
      <c r="P256" s="229"/>
      <c r="Q256" s="229"/>
      <c r="R256" s="229"/>
      <c r="S256" s="229"/>
      <c r="T256" s="230"/>
      <c r="U256" s="43" t="s">
        <v>0</v>
      </c>
      <c r="V256" s="44">
        <f>IFERROR(SUMPRODUCT(V246:V254*H246:H254),"0")</f>
        <v>0</v>
      </c>
      <c r="W256" s="44">
        <f>IFERROR(SUMPRODUCT(W246:W254*H246:H254),"0")</f>
        <v>0</v>
      </c>
      <c r="X256" s="43"/>
      <c r="Y256" s="68"/>
      <c r="Z256" s="68"/>
    </row>
    <row r="257" spans="1:34" ht="15" customHeight="1" x14ac:dyDescent="0.25">
      <c r="A257" s="231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322"/>
      <c r="N257" s="319" t="s">
        <v>36</v>
      </c>
      <c r="O257" s="320"/>
      <c r="P257" s="320"/>
      <c r="Q257" s="320"/>
      <c r="R257" s="320"/>
      <c r="S257" s="320"/>
      <c r="T257" s="321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81.12</v>
      </c>
      <c r="W257" s="44">
        <f>IFERROR(W24+W33+W41+W47+W58+W64+W69+W75+W86+W93+W101+W107+W112+W120+W125+W131+W136+W142+W146+W151+W159+W164+W171+W176+W181+W187+W192+W200+W205+W211+W217+W223+W228+W234+W238+W244+W256,"0")</f>
        <v>81.12</v>
      </c>
      <c r="X257" s="43"/>
      <c r="Y257" s="68"/>
      <c r="Z257" s="68"/>
    </row>
    <row r="258" spans="1:34" ht="12.5" x14ac:dyDescent="0.25">
      <c r="A258" s="231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322"/>
      <c r="N258" s="319" t="s">
        <v>37</v>
      </c>
      <c r="O258" s="320"/>
      <c r="P258" s="320"/>
      <c r="Q258" s="320"/>
      <c r="R258" s="320"/>
      <c r="S258" s="320"/>
      <c r="T258" s="321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96.923599999999993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96.923599999999993</v>
      </c>
      <c r="X258" s="43"/>
      <c r="Y258" s="68"/>
      <c r="Z258" s="68"/>
    </row>
    <row r="259" spans="1:34" ht="12.5" x14ac:dyDescent="0.25">
      <c r="A259" s="231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322"/>
      <c r="N259" s="319" t="s">
        <v>38</v>
      </c>
      <c r="O259" s="320"/>
      <c r="P259" s="320"/>
      <c r="Q259" s="320"/>
      <c r="R259" s="320"/>
      <c r="S259" s="320"/>
      <c r="T259" s="321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1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1</v>
      </c>
      <c r="X259" s="43"/>
      <c r="Y259" s="68"/>
      <c r="Z259" s="68"/>
    </row>
    <row r="260" spans="1:34" ht="12.5" x14ac:dyDescent="0.25">
      <c r="A260" s="231"/>
      <c r="B260" s="231"/>
      <c r="C260" s="231"/>
      <c r="D260" s="231"/>
      <c r="E260" s="231"/>
      <c r="F260" s="231"/>
      <c r="G260" s="231"/>
      <c r="H260" s="231"/>
      <c r="I260" s="231"/>
      <c r="J260" s="231"/>
      <c r="K260" s="231"/>
      <c r="L260" s="231"/>
      <c r="M260" s="322"/>
      <c r="N260" s="319" t="s">
        <v>39</v>
      </c>
      <c r="O260" s="320"/>
      <c r="P260" s="320"/>
      <c r="Q260" s="320"/>
      <c r="R260" s="320"/>
      <c r="S260" s="320"/>
      <c r="T260" s="321"/>
      <c r="U260" s="43" t="s">
        <v>0</v>
      </c>
      <c r="V260" s="44">
        <f>GrossWeightTotal+PalletQtyTotal*25</f>
        <v>121.92359999999999</v>
      </c>
      <c r="W260" s="44">
        <f>GrossWeightTotalR+PalletQtyTotalR*25</f>
        <v>121.92359999999999</v>
      </c>
      <c r="X260" s="43"/>
      <c r="Y260" s="68"/>
      <c r="Z260" s="68"/>
    </row>
    <row r="261" spans="1:34" ht="12.5" x14ac:dyDescent="0.25">
      <c r="A261" s="231"/>
      <c r="B261" s="231"/>
      <c r="C261" s="231"/>
      <c r="D261" s="231"/>
      <c r="E261" s="231"/>
      <c r="F261" s="231"/>
      <c r="G261" s="231"/>
      <c r="H261" s="231"/>
      <c r="I261" s="231"/>
      <c r="J261" s="231"/>
      <c r="K261" s="231"/>
      <c r="L261" s="231"/>
      <c r="M261" s="322"/>
      <c r="N261" s="319" t="s">
        <v>40</v>
      </c>
      <c r="O261" s="320"/>
      <c r="P261" s="320"/>
      <c r="Q261" s="320"/>
      <c r="R261" s="320"/>
      <c r="S261" s="320"/>
      <c r="T261" s="321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38</v>
      </c>
      <c r="W261" s="44">
        <f>IFERROR(W23+W32+W40+W46+W57+W63+W68+W74+W85+W92+W100+W106+W111+W119+W124+W130+W135+W141+W145+W150+W158+W163+W170+W175+W180+W186+W191+W199+W204+W210+W216+W222+W227+W233+W237+W243+W255,"0")</f>
        <v>38</v>
      </c>
      <c r="X261" s="43"/>
      <c r="Y261" s="68"/>
      <c r="Z261" s="68"/>
    </row>
    <row r="262" spans="1:34" ht="14.5" x14ac:dyDescent="0.25">
      <c r="A262" s="231"/>
      <c r="B262" s="231"/>
      <c r="C262" s="231"/>
      <c r="D262" s="231"/>
      <c r="E262" s="231"/>
      <c r="F262" s="231"/>
      <c r="G262" s="231"/>
      <c r="H262" s="231"/>
      <c r="I262" s="231"/>
      <c r="J262" s="231"/>
      <c r="K262" s="231"/>
      <c r="L262" s="231"/>
      <c r="M262" s="322"/>
      <c r="N262" s="319" t="s">
        <v>41</v>
      </c>
      <c r="O262" s="320"/>
      <c r="P262" s="320"/>
      <c r="Q262" s="320"/>
      <c r="R262" s="320"/>
      <c r="S262" s="320"/>
      <c r="T262" s="321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0.42552000000000001</v>
      </c>
      <c r="Y262" s="68"/>
      <c r="Z262" s="68"/>
    </row>
    <row r="263" spans="1:34" ht="13.5" thickBot="1" x14ac:dyDescent="0.35"/>
    <row r="264" spans="1:34" ht="27" thickTop="1" thickBot="1" x14ac:dyDescent="0.3">
      <c r="A264" s="47" t="s">
        <v>9</v>
      </c>
      <c r="B264" s="75" t="s">
        <v>80</v>
      </c>
      <c r="C264" s="323" t="s">
        <v>48</v>
      </c>
      <c r="D264" s="323" t="s">
        <v>48</v>
      </c>
      <c r="E264" s="323" t="s">
        <v>48</v>
      </c>
      <c r="F264" s="323" t="s">
        <v>48</v>
      </c>
      <c r="G264" s="323" t="s">
        <v>48</v>
      </c>
      <c r="H264" s="323" t="s">
        <v>48</v>
      </c>
      <c r="I264" s="323" t="s">
        <v>48</v>
      </c>
      <c r="J264" s="323" t="s">
        <v>48</v>
      </c>
      <c r="K264" s="324"/>
      <c r="L264" s="323" t="s">
        <v>48</v>
      </c>
      <c r="M264" s="323" t="s">
        <v>48</v>
      </c>
      <c r="N264" s="323" t="s">
        <v>48</v>
      </c>
      <c r="O264" s="323" t="s">
        <v>48</v>
      </c>
      <c r="P264" s="323" t="s">
        <v>48</v>
      </c>
      <c r="Q264" s="323" t="s">
        <v>48</v>
      </c>
      <c r="R264" s="323" t="s">
        <v>48</v>
      </c>
      <c r="S264" s="323" t="s">
        <v>48</v>
      </c>
      <c r="T264" s="323" t="s">
        <v>219</v>
      </c>
      <c r="U264" s="323" t="s">
        <v>219</v>
      </c>
      <c r="V264" s="323" t="s">
        <v>219</v>
      </c>
      <c r="W264" s="323" t="s">
        <v>242</v>
      </c>
      <c r="X264" s="323" t="s">
        <v>242</v>
      </c>
      <c r="Y264" s="323" t="s">
        <v>242</v>
      </c>
      <c r="Z264" s="323" t="s">
        <v>257</v>
      </c>
      <c r="AA264" s="323" t="s">
        <v>257</v>
      </c>
      <c r="AB264" s="323" t="s">
        <v>257</v>
      </c>
      <c r="AC264" s="323" t="s">
        <v>257</v>
      </c>
      <c r="AD264" s="323" t="s">
        <v>257</v>
      </c>
      <c r="AE264" s="75" t="s">
        <v>284</v>
      </c>
      <c r="AF264" s="323" t="s">
        <v>288</v>
      </c>
      <c r="AG264" s="323" t="s">
        <v>288</v>
      </c>
      <c r="AH264" s="75" t="s">
        <v>295</v>
      </c>
    </row>
    <row r="265" spans="1:34" ht="14.25" customHeight="1" thickTop="1" x14ac:dyDescent="0.25">
      <c r="A265" s="325" t="s">
        <v>10</v>
      </c>
      <c r="B265" s="323" t="s">
        <v>80</v>
      </c>
      <c r="C265" s="323" t="s">
        <v>86</v>
      </c>
      <c r="D265" s="323" t="s">
        <v>98</v>
      </c>
      <c r="E265" s="323" t="s">
        <v>108</v>
      </c>
      <c r="F265" s="323" t="s">
        <v>115</v>
      </c>
      <c r="G265" s="323" t="s">
        <v>133</v>
      </c>
      <c r="H265" s="323" t="s">
        <v>141</v>
      </c>
      <c r="I265" s="323" t="s">
        <v>145</v>
      </c>
      <c r="J265" s="323" t="s">
        <v>151</v>
      </c>
      <c r="K265" s="1"/>
      <c r="L265" s="323" t="s">
        <v>166</v>
      </c>
      <c r="M265" s="323" t="s">
        <v>173</v>
      </c>
      <c r="N265" s="323" t="s">
        <v>186</v>
      </c>
      <c r="O265" s="323" t="s">
        <v>191</v>
      </c>
      <c r="P265" s="323" t="s">
        <v>194</v>
      </c>
      <c r="Q265" s="323" t="s">
        <v>205</v>
      </c>
      <c r="R265" s="323" t="s">
        <v>208</v>
      </c>
      <c r="S265" s="323" t="s">
        <v>216</v>
      </c>
      <c r="T265" s="323" t="s">
        <v>220</v>
      </c>
      <c r="U265" s="323" t="s">
        <v>225</v>
      </c>
      <c r="V265" s="323" t="s">
        <v>228</v>
      </c>
      <c r="W265" s="323" t="s">
        <v>243</v>
      </c>
      <c r="X265" s="323" t="s">
        <v>248</v>
      </c>
      <c r="Y265" s="323" t="s">
        <v>242</v>
      </c>
      <c r="Z265" s="323" t="s">
        <v>258</v>
      </c>
      <c r="AA265" s="323" t="s">
        <v>261</v>
      </c>
      <c r="AB265" s="323" t="s">
        <v>266</v>
      </c>
      <c r="AC265" s="323" t="s">
        <v>275</v>
      </c>
      <c r="AD265" s="323" t="s">
        <v>279</v>
      </c>
      <c r="AE265" s="323" t="s">
        <v>285</v>
      </c>
      <c r="AF265" s="323" t="s">
        <v>289</v>
      </c>
      <c r="AG265" s="323" t="s">
        <v>292</v>
      </c>
      <c r="AH265" s="323" t="s">
        <v>296</v>
      </c>
    </row>
    <row r="266" spans="1:34" thickBot="1" x14ac:dyDescent="0.3">
      <c r="A266" s="326"/>
      <c r="B266" s="323"/>
      <c r="C266" s="323"/>
      <c r="D266" s="323"/>
      <c r="E266" s="323"/>
      <c r="F266" s="323"/>
      <c r="G266" s="323"/>
      <c r="H266" s="323"/>
      <c r="I266" s="323"/>
      <c r="J266" s="323"/>
      <c r="K266" s="1"/>
      <c r="L266" s="323"/>
      <c r="M266" s="323"/>
      <c r="N266" s="323"/>
      <c r="O266" s="323"/>
      <c r="P266" s="323"/>
      <c r="Q266" s="323"/>
      <c r="R266" s="323"/>
      <c r="S266" s="323"/>
      <c r="T266" s="323"/>
      <c r="U266" s="323"/>
      <c r="V266" s="323"/>
      <c r="W266" s="323"/>
      <c r="X266" s="323"/>
      <c r="Y266" s="323"/>
      <c r="Z266" s="323"/>
      <c r="AA266" s="323"/>
      <c r="AB266" s="323"/>
      <c r="AC266" s="323"/>
      <c r="AD266" s="323"/>
      <c r="AE266" s="323"/>
      <c r="AF266" s="323"/>
      <c r="AG266" s="323"/>
      <c r="AH266" s="323"/>
    </row>
    <row r="267" spans="1:34" ht="15" thickTop="1" thickBot="1" x14ac:dyDescent="0.3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18</v>
      </c>
      <c r="D267" s="53">
        <f>IFERROR(V36*H36,"0")+IFERROR(V37*H37,"0")+IFERROR(V38*H38,"0")+IFERROR(V39*H39,"0")</f>
        <v>0</v>
      </c>
      <c r="E267" s="53">
        <f>IFERROR(V44*H44,"0")+IFERROR(V45*H45,"0")</f>
        <v>14.399999999999999</v>
      </c>
      <c r="F267" s="53">
        <f>IFERROR(V50*H50,"0")+IFERROR(V51*H51,"0")+IFERROR(V52*H52,"0")+IFERROR(V53*H53,"0")+IFERROR(V54*H54,"0")+IFERROR(V55*H55,"0")+IFERROR(V56*H56,"0")</f>
        <v>0</v>
      </c>
      <c r="G267" s="53">
        <f>IFERROR(V61*H61,"0")+IFERROR(V62*H62,"0")</f>
        <v>0</v>
      </c>
      <c r="H267" s="53">
        <f>IFERROR(V67*H67,"0")</f>
        <v>0</v>
      </c>
      <c r="I267" s="53">
        <f>IFERROR(V72*H72,"0")+IFERROR(V73*H73,"0")</f>
        <v>0</v>
      </c>
      <c r="J267" s="53">
        <f>IFERROR(V78*H78,"0")+IFERROR(V79*H79,"0")+IFERROR(V80*H80,"0")+IFERROR(V81*H81,"0")+IFERROR(V82*H82,"0")+IFERROR(V83*H83,"0")+IFERROR(V84*H84,"0")</f>
        <v>30.72</v>
      </c>
      <c r="K267" s="1"/>
      <c r="L267" s="53">
        <f>IFERROR(V89*H89,"0")+IFERROR(V90*H90,"0")+IFERROR(V91*H91,"0")</f>
        <v>0</v>
      </c>
      <c r="M267" s="53">
        <f>IFERROR(V96*H96,"0")+IFERROR(V97*H97,"0")+IFERROR(V98*H98,"0")+IFERROR(V99*H99,"0")</f>
        <v>0</v>
      </c>
      <c r="N267" s="53">
        <f>IFERROR(V104*H104,"0")+IFERROR(V105*H105,"0")</f>
        <v>0</v>
      </c>
      <c r="O267" s="53">
        <f>IFERROR(V110*H110,"0")</f>
        <v>0</v>
      </c>
      <c r="P267" s="53">
        <f>IFERROR(V115*H115,"0")+IFERROR(V116*H116,"0")+IFERROR(V117*H117,"0")+IFERROR(V118*H118,"0")</f>
        <v>18</v>
      </c>
      <c r="Q267" s="53">
        <f>IFERROR(V123*H123,"0")</f>
        <v>0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0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0</v>
      </c>
    </row>
    <row r="268" spans="1:34" ht="13.5" thickTop="1" x14ac:dyDescent="0.3">
      <c r="C268" s="1"/>
    </row>
    <row r="269" spans="1:34" ht="19.5" customHeight="1" x14ac:dyDescent="0.3">
      <c r="A269" s="71" t="s">
        <v>65</v>
      </c>
      <c r="B269" s="71" t="s">
        <v>66</v>
      </c>
      <c r="C269" s="71" t="s">
        <v>68</v>
      </c>
    </row>
    <row r="270" spans="1:34" x14ac:dyDescent="0.3">
      <c r="A270" s="72">
        <f>SUMPRODUCT(--(BA:BA="ЗПФ"),--(U:U="кор"),H:H,W:W)+SUMPRODUCT(--(BA:BA="ЗПФ"),--(U:U="кг"),W:W)</f>
        <v>0</v>
      </c>
      <c r="B270" s="73">
        <f>SUMPRODUCT(--(BA:BA="ПГП"),--(U:U="кор"),H:H,W:W)+SUMPRODUCT(--(BA:BA="ПГП"),--(U:U="кг"),W:W)</f>
        <v>81.12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339</v>
      </c>
      <c r="H1" s="9"/>
    </row>
    <row r="3" spans="2:8" x14ac:dyDescent="0.25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5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5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5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5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5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5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5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5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5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5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5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5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5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5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Мирослава</cp:lastModifiedBy>
  <dcterms:created xsi:type="dcterms:W3CDTF">2021-11-12T12:13:19Z</dcterms:created>
  <dcterms:modified xsi:type="dcterms:W3CDTF">2023-11-01T07:45:53Z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