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9E8E907-51A8-4CEA-B857-9552765760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6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7" i="1" s="1"/>
  <c r="N185" i="1"/>
  <c r="V181" i="1"/>
  <c r="V180" i="1"/>
  <c r="X179" i="1"/>
  <c r="X180" i="1" s="1"/>
  <c r="W179" i="1"/>
  <c r="W181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1" i="1" s="1"/>
  <c r="N149" i="1"/>
  <c r="V146" i="1"/>
  <c r="V145" i="1"/>
  <c r="X144" i="1"/>
  <c r="X145" i="1" s="1"/>
  <c r="W144" i="1"/>
  <c r="W146" i="1" s="1"/>
  <c r="N144" i="1"/>
  <c r="V142" i="1"/>
  <c r="V141" i="1"/>
  <c r="X140" i="1"/>
  <c r="X141" i="1" s="1"/>
  <c r="W140" i="1"/>
  <c r="W142" i="1" s="1"/>
  <c r="N140" i="1"/>
  <c r="V136" i="1"/>
  <c r="V135" i="1"/>
  <c r="X134" i="1"/>
  <c r="X135" i="1" s="1"/>
  <c r="W134" i="1"/>
  <c r="W136" i="1" s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W119" i="1" s="1"/>
  <c r="N117" i="1"/>
  <c r="X116" i="1"/>
  <c r="W116" i="1"/>
  <c r="X115" i="1"/>
  <c r="X119" i="1" s="1"/>
  <c r="W115" i="1"/>
  <c r="N115" i="1"/>
  <c r="V112" i="1"/>
  <c r="W111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X106" i="1" s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1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9" i="1" s="1"/>
  <c r="N67" i="1"/>
  <c r="V64" i="1"/>
  <c r="V63" i="1"/>
  <c r="X62" i="1"/>
  <c r="W62" i="1"/>
  <c r="X61" i="1"/>
  <c r="X63" i="1" s="1"/>
  <c r="W61" i="1"/>
  <c r="W64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3" i="1" l="1"/>
  <c r="X32" i="1"/>
  <c r="W259" i="1"/>
  <c r="W46" i="1"/>
  <c r="W58" i="1"/>
  <c r="W74" i="1"/>
  <c r="W86" i="1"/>
  <c r="X92" i="1"/>
  <c r="W92" i="1"/>
  <c r="W130" i="1"/>
  <c r="W158" i="1"/>
  <c r="W163" i="1"/>
  <c r="W170" i="1"/>
  <c r="W199" i="1"/>
  <c r="W204" i="1"/>
  <c r="X210" i="1"/>
  <c r="W211" i="1"/>
  <c r="V260" i="1"/>
  <c r="V261" i="1"/>
  <c r="V257" i="1"/>
  <c r="W32" i="1"/>
  <c r="W41" i="1"/>
  <c r="X40" i="1"/>
  <c r="X46" i="1"/>
  <c r="X57" i="1"/>
  <c r="W57" i="1"/>
  <c r="X74" i="1"/>
  <c r="X85" i="1"/>
  <c r="W85" i="1"/>
  <c r="W93" i="1"/>
  <c r="W106" i="1"/>
  <c r="W120" i="1"/>
  <c r="W124" i="1"/>
  <c r="X130" i="1"/>
  <c r="W131" i="1"/>
  <c r="X158" i="1"/>
  <c r="X163" i="1"/>
  <c r="W164" i="1"/>
  <c r="X170" i="1"/>
  <c r="W175" i="1"/>
  <c r="W191" i="1"/>
  <c r="X199" i="1"/>
  <c r="W200" i="1"/>
  <c r="W210" i="1"/>
  <c r="W233" i="1"/>
  <c r="W243" i="1"/>
  <c r="H9" i="1"/>
  <c r="W40" i="1"/>
  <c r="W47" i="1"/>
  <c r="W63" i="1"/>
  <c r="W68" i="1"/>
  <c r="W75" i="1"/>
  <c r="W100" i="1"/>
  <c r="W107" i="1"/>
  <c r="W135" i="1"/>
  <c r="W141" i="1"/>
  <c r="W145" i="1"/>
  <c r="W150" i="1"/>
  <c r="W159" i="1"/>
  <c r="W171" i="1"/>
  <c r="W180" i="1"/>
  <c r="W186" i="1"/>
  <c r="W216" i="1"/>
  <c r="W222" i="1"/>
  <c r="W227" i="1"/>
  <c r="W237" i="1"/>
  <c r="W255" i="1"/>
  <c r="W33" i="1"/>
  <c r="W257" i="1" s="1"/>
  <c r="W258" i="1"/>
  <c r="W260" i="1" s="1"/>
  <c r="X262" i="1" l="1"/>
  <c r="W261" i="1"/>
  <c r="A270" i="1"/>
  <c r="C270" i="1"/>
  <c r="B270" i="1"/>
</calcChain>
</file>

<file path=xl/sharedStrings.xml><?xml version="1.0" encoding="utf-8"?>
<sst xmlns="http://schemas.openxmlformats.org/spreadsheetml/2006/main" count="916" uniqueCount="351">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</sst>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0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/>
      <c r="I5" s="182"/>
      <c r="J5" s="182"/>
      <c r="K5" s="182"/>
      <c r="L5" s="183"/>
      <c r="N5" s="24" t="s">
        <v>9</v>
      </c>
      <c r="O5" s="286">
        <v>45228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Воскресенье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75</v>
      </c>
      <c r="W30" s="157">
        <f>IFERROR(IF(V30="","",V30),"")</f>
        <v>75</v>
      </c>
      <c r="X30" s="36">
        <f>IFERROR(IF(V30="","",V30*0.00936),"")</f>
        <v>0.70200000000000007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75</v>
      </c>
      <c r="W32" s="158">
        <f>IFERROR(SUM(W28:W31),"0")</f>
        <v>75</v>
      </c>
      <c r="X32" s="158">
        <f>IFERROR(IF(X28="",0,X28),"0")+IFERROR(IF(X29="",0,X29),"0")+IFERROR(IF(X30="",0,X30),"0")+IFERROR(IF(X31="",0,X31),"0")</f>
        <v>0.70200000000000007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112.5</v>
      </c>
      <c r="W33" s="158">
        <f>IFERROR(SUMPRODUCT(W28:W31*H28:H31),"0")</f>
        <v>112.5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14</v>
      </c>
      <c r="W39" s="157">
        <f>IFERROR(IF(V39="","",V39),"")</f>
        <v>14</v>
      </c>
      <c r="X39" s="36">
        <f>IFERROR(IF(V39="","",V39*0.0155),"")</f>
        <v>0.217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14</v>
      </c>
      <c r="W40" s="158">
        <f>IFERROR(SUM(W36:W39),"0")</f>
        <v>14</v>
      </c>
      <c r="X40" s="158">
        <f>IFERROR(IF(X36="",0,X36),"0")+IFERROR(IF(X37="",0,X37),"0")+IFERROR(IF(X38="",0,X38),"0")+IFERROR(IF(X39="",0,X39),"0")</f>
        <v>0.217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84</v>
      </c>
      <c r="W41" s="158">
        <f>IFERROR(SUMPRODUCT(W36:W39*H36:H39),"0")</f>
        <v>84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3</v>
      </c>
      <c r="W44" s="157">
        <f>IFERROR(IF(V44="","",V44),"")</f>
        <v>3</v>
      </c>
      <c r="X44" s="36">
        <f>IFERROR(IF(V44="","",V44*0.0095),"")</f>
        <v>2.8499999999999998E-2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2</v>
      </c>
      <c r="W45" s="157">
        <f>IFERROR(IF(V45="","",V45),"")</f>
        <v>2</v>
      </c>
      <c r="X45" s="36">
        <f>IFERROR(IF(V45="","",V45*0.0095),"")</f>
        <v>1.9E-2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5</v>
      </c>
      <c r="W46" s="158">
        <f>IFERROR(SUM(W44:W45),"0")</f>
        <v>5</v>
      </c>
      <c r="X46" s="158">
        <f>IFERROR(IF(X44="",0,X44),"0")+IFERROR(IF(X45="",0,X45),"0")</f>
        <v>4.7500000000000001E-2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6</v>
      </c>
      <c r="W47" s="158">
        <f>IFERROR(SUMPRODUCT(W44:W45*H44:H45),"0")</f>
        <v>6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3</v>
      </c>
      <c r="W52" s="157">
        <f t="shared" si="0"/>
        <v>3</v>
      </c>
      <c r="X52" s="36">
        <f t="shared" si="1"/>
        <v>4.65E-2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2</v>
      </c>
      <c r="W53" s="157">
        <f t="shared" si="0"/>
        <v>2</v>
      </c>
      <c r="X53" s="36">
        <f t="shared" si="1"/>
        <v>3.1E-2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13</v>
      </c>
      <c r="W56" s="157">
        <f t="shared" si="0"/>
        <v>13</v>
      </c>
      <c r="X56" s="36">
        <f t="shared" si="1"/>
        <v>0.20150000000000001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18</v>
      </c>
      <c r="W57" s="158">
        <f>IFERROR(SUM(W50:W56),"0")</f>
        <v>18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0.27900000000000003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128.64000000000001</v>
      </c>
      <c r="W58" s="158">
        <f>IFERROR(SUMPRODUCT(W50:W56*H50:H56),"0")</f>
        <v>128.64000000000001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60</v>
      </c>
      <c r="W62" s="157">
        <f>IFERROR(IF(V62="","",V62),"")</f>
        <v>60</v>
      </c>
      <c r="X62" s="36">
        <f>IFERROR(IF(V62="","",V62*0.00866),"")</f>
        <v>0.51959999999999995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60</v>
      </c>
      <c r="W63" s="158">
        <f>IFERROR(SUM(W61:W62),"0")</f>
        <v>60</v>
      </c>
      <c r="X63" s="158">
        <f>IFERROR(IF(X61="",0,X61),"0")+IFERROR(IF(X62="",0,X62),"0")</f>
        <v>0.51959999999999995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300</v>
      </c>
      <c r="W64" s="158">
        <f>IFERROR(SUMPRODUCT(W61:W62*H61:H62),"0")</f>
        <v>300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3</v>
      </c>
      <c r="W73" s="157">
        <f>IFERROR(IF(V73="","",V73),"")</f>
        <v>3</v>
      </c>
      <c r="X73" s="36">
        <f>IFERROR(IF(V73="","",V73*0.01788),"")</f>
        <v>5.364E-2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3</v>
      </c>
      <c r="W74" s="158">
        <f>IFERROR(SUM(W72:W73),"0")</f>
        <v>3</v>
      </c>
      <c r="X74" s="158">
        <f>IFERROR(IF(X72="",0,X72),"0")+IFERROR(IF(X73="",0,X73),"0")</f>
        <v>5.364E-2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10.8</v>
      </c>
      <c r="W75" s="158">
        <f>IFERROR(SUMPRODUCT(W72:W73*H72:H73),"0")</f>
        <v>10.8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10</v>
      </c>
      <c r="W80" s="157">
        <f t="shared" si="2"/>
        <v>10</v>
      </c>
      <c r="X80" s="36">
        <f t="shared" si="3"/>
        <v>0.17880000000000001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5</v>
      </c>
      <c r="W81" s="157">
        <f t="shared" si="2"/>
        <v>5</v>
      </c>
      <c r="X81" s="36">
        <f t="shared" si="3"/>
        <v>8.9400000000000007E-2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10</v>
      </c>
      <c r="W84" s="157">
        <f t="shared" si="2"/>
        <v>10</v>
      </c>
      <c r="X84" s="36">
        <f t="shared" si="3"/>
        <v>0.17880000000000001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25</v>
      </c>
      <c r="W85" s="158">
        <f>IFERROR(SUM(W78:W84),"0")</f>
        <v>25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0.44700000000000001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90</v>
      </c>
      <c r="W86" s="158">
        <f>IFERROR(SUMPRODUCT(W78:W84*H78:H84),"0")</f>
        <v>90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15</v>
      </c>
      <c r="W89" s="157">
        <f>IFERROR(IF(V89="","",V89),"")</f>
        <v>15</v>
      </c>
      <c r="X89" s="36">
        <f>IFERROR(IF(V89="","",V89*0.00936),"")</f>
        <v>0.1404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19</v>
      </c>
      <c r="W91" s="157">
        <f>IFERROR(IF(V91="","",V91),"")</f>
        <v>19</v>
      </c>
      <c r="X91" s="36">
        <f>IFERROR(IF(V91="","",V91*0.0155),"")</f>
        <v>0.29449999999999998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34</v>
      </c>
      <c r="W92" s="158">
        <f>IFERROR(SUM(W89:W91),"0")</f>
        <v>34</v>
      </c>
      <c r="X92" s="158">
        <f>IFERROR(IF(X89="",0,X89),"0")+IFERROR(IF(X90="",0,X90),"0")+IFERROR(IF(X91="",0,X91),"0")</f>
        <v>0.43489999999999995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90.920000000000016</v>
      </c>
      <c r="W93" s="158">
        <f>IFERROR(SUMPRODUCT(W89:W91*H89:H91),"0")</f>
        <v>90.920000000000016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1</v>
      </c>
      <c r="W96" s="157">
        <f>IFERROR(IF(V96="","",V96),"")</f>
        <v>1</v>
      </c>
      <c r="X96" s="36">
        <f>IFERROR(IF(V96="","",V96*0.0155),"")</f>
        <v>1.55E-2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50</v>
      </c>
      <c r="W99" s="157">
        <f>IFERROR(IF(V99="","",V99),"")</f>
        <v>50</v>
      </c>
      <c r="X99" s="36">
        <f>IFERROR(IF(V99="","",V99*0.0155),"")</f>
        <v>0.77500000000000002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51</v>
      </c>
      <c r="W100" s="158">
        <f>IFERROR(SUM(W96:W99),"0")</f>
        <v>51</v>
      </c>
      <c r="X100" s="158">
        <f>IFERROR(IF(X96="",0,X96),"0")+IFERROR(IF(X97="",0,X97),"0")+IFERROR(IF(X98="",0,X98),"0")+IFERROR(IF(X99="",0,X99),"0")</f>
        <v>0.79049999999999998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366.88</v>
      </c>
      <c r="W101" s="158">
        <f>IFERROR(SUMPRODUCT(W96:W99*H96:H99),"0")</f>
        <v>366.88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2</v>
      </c>
      <c r="W104" s="157">
        <f>IFERROR(IF(V104="","",V104),"")</f>
        <v>2</v>
      </c>
      <c r="X104" s="36">
        <f>IFERROR(IF(V104="","",V104*0.01788),"")</f>
        <v>3.576E-2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1</v>
      </c>
      <c r="W105" s="157">
        <f>IFERROR(IF(V105="","",V105),"")</f>
        <v>1</v>
      </c>
      <c r="X105" s="36">
        <f>IFERROR(IF(V105="","",V105*0.01788),"")</f>
        <v>1.788E-2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3</v>
      </c>
      <c r="W106" s="158">
        <f>IFERROR(SUM(W104:W105),"0")</f>
        <v>3</v>
      </c>
      <c r="X106" s="158">
        <f>IFERROR(IF(X104="",0,X104),"0")+IFERROR(IF(X105="",0,X105),"0")</f>
        <v>5.364E-2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9</v>
      </c>
      <c r="W107" s="158">
        <f>IFERROR(SUMPRODUCT(W104:W105*H104:H105),"0")</f>
        <v>9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10</v>
      </c>
      <c r="W110" s="157">
        <f>IFERROR(IF(V110="","",V110),"")</f>
        <v>10</v>
      </c>
      <c r="X110" s="36">
        <f>IFERROR(IF(V110="","",V110*0.01788),"")</f>
        <v>0.17880000000000001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10</v>
      </c>
      <c r="W111" s="158">
        <f>IFERROR(SUM(W110:W110),"0")</f>
        <v>10</v>
      </c>
      <c r="X111" s="158">
        <f>IFERROR(IF(X110="",0,X110),"0")</f>
        <v>0.17880000000000001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30</v>
      </c>
      <c r="W112" s="158">
        <f>IFERROR(SUMPRODUCT(W110:W110*H110:H110),"0")</f>
        <v>30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13</v>
      </c>
      <c r="W117" s="157">
        <f>IFERROR(IF(V117="","",V117),"")</f>
        <v>13</v>
      </c>
      <c r="X117" s="36">
        <f>IFERROR(IF(V117="","",V117*0.01788),"")</f>
        <v>0.23244000000000001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13</v>
      </c>
      <c r="W118" s="157">
        <f>IFERROR(IF(V118="","",V118),"")</f>
        <v>13</v>
      </c>
      <c r="X118" s="36">
        <f>IFERROR(IF(V118="","",V118*0.01788),"")</f>
        <v>0.23244000000000001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26</v>
      </c>
      <c r="W119" s="158">
        <f>IFERROR(SUM(W115:W118),"0")</f>
        <v>26</v>
      </c>
      <c r="X119" s="158">
        <f>IFERROR(IF(X115="",0,X115),"0")+IFERROR(IF(X116="",0,X116),"0")+IFERROR(IF(X117="",0,X117),"0")+IFERROR(IF(X118="",0,X118),"0")</f>
        <v>0.46488000000000002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78</v>
      </c>
      <c r="W120" s="158">
        <f>IFERROR(SUMPRODUCT(W115:W118*H115:H118),"0")</f>
        <v>78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28</v>
      </c>
      <c r="W144" s="157">
        <f>IFERROR(IF(V144="","",V144),"")</f>
        <v>28</v>
      </c>
      <c r="X144" s="36">
        <f>IFERROR(IF(V144="","",V144*0.00502),"")</f>
        <v>0.14056000000000002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28</v>
      </c>
      <c r="W145" s="158">
        <f>IFERROR(SUM(W144:W144),"0")</f>
        <v>28</v>
      </c>
      <c r="X145" s="158">
        <f>IFERROR(IF(X144="",0,X144),"0")</f>
        <v>0.14056000000000002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50.4</v>
      </c>
      <c r="W146" s="158">
        <f>IFERROR(SUMPRODUCT(W144:W144*H144:H144),"0")</f>
        <v>50.4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45</v>
      </c>
      <c r="W156" s="157">
        <f>IFERROR(IF(V156="","",V156),"")</f>
        <v>45</v>
      </c>
      <c r="X156" s="36">
        <f>IFERROR(IF(V156="","",V156*0.00866),"")</f>
        <v>0.38969999999999999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45</v>
      </c>
      <c r="W158" s="158">
        <f>IFERROR(SUM(W154:W157),"0")</f>
        <v>45</v>
      </c>
      <c r="X158" s="158">
        <f>IFERROR(IF(X154="",0,X154),"0")+IFERROR(IF(X155="",0,X155),"0")+IFERROR(IF(X156="",0,X156),"0")+IFERROR(IF(X157="",0,X157),"0")</f>
        <v>0.38969999999999999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225</v>
      </c>
      <c r="W159" s="158">
        <f>IFERROR(SUMPRODUCT(W154:W157*H154:H157),"0")</f>
        <v>225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0</v>
      </c>
      <c r="W170" s="158">
        <f>IFERROR(SUM(W168:W169),"0")</f>
        <v>0</v>
      </c>
      <c r="X170" s="158">
        <f>IFERROR(IF(X168="",0,X168),"0")+IFERROR(IF(X169="",0,X169),"0")</f>
        <v>0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0</v>
      </c>
      <c r="W171" s="158">
        <f>IFERROR(SUMPRODUCT(W168:W169*H168:H169),"0")</f>
        <v>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0</v>
      </c>
      <c r="W185" s="157">
        <f>IFERROR(IF(V185="","",V185),"")</f>
        <v>0</v>
      </c>
      <c r="X185" s="36">
        <f>IFERROR(IF(V185="","",V185*0.0155),"")</f>
        <v>0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0</v>
      </c>
      <c r="W186" s="158">
        <f>IFERROR(SUM(W185:W185),"0")</f>
        <v>0</v>
      </c>
      <c r="X186" s="158">
        <f>IFERROR(IF(X185="",0,X185),"0")</f>
        <v>0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0</v>
      </c>
      <c r="W187" s="158">
        <f>IFERROR(SUMPRODUCT(W185:W185*H185:H185),"0")</f>
        <v>0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1</v>
      </c>
      <c r="W195" s="157">
        <f>IFERROR(IF(V195="","",V195),"")</f>
        <v>1</v>
      </c>
      <c r="X195" s="36">
        <f>IFERROR(IF(V195="","",V195*0.0155),"")</f>
        <v>1.55E-2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15</v>
      </c>
      <c r="W198" s="157">
        <f>IFERROR(IF(V198="","",V198),"")</f>
        <v>15</v>
      </c>
      <c r="X198" s="36">
        <f>IFERROR(IF(V198="","",V198*0.0155),"")</f>
        <v>0.23249999999999998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16</v>
      </c>
      <c r="W199" s="158">
        <f>IFERROR(SUM(W195:W198),"0")</f>
        <v>16</v>
      </c>
      <c r="X199" s="158">
        <f>IFERROR(IF(X195="",0,X195),"0")+IFERROR(IF(X196="",0,X196),"0")+IFERROR(IF(X197="",0,X197),"0")+IFERROR(IF(X198="",0,X198),"0")</f>
        <v>0.248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114.88</v>
      </c>
      <c r="W200" s="158">
        <f>IFERROR(SUMPRODUCT(W195:W198*H195:H198),"0")</f>
        <v>114.88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17</v>
      </c>
      <c r="W232" s="157">
        <f>IFERROR(IF(V232="","",V232),"")</f>
        <v>17</v>
      </c>
      <c r="X232" s="36">
        <f>IFERROR(IF(V232="","",V232*0.00502),"")</f>
        <v>8.5339999999999999E-2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17</v>
      </c>
      <c r="W233" s="158">
        <f>IFERROR(SUM(W232:W232),"0")</f>
        <v>17</v>
      </c>
      <c r="X233" s="158">
        <f>IFERROR(IF(X232="",0,X232),"0")</f>
        <v>8.5339999999999999E-2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30.6</v>
      </c>
      <c r="W234" s="158">
        <f>IFERROR(SUMPRODUCT(W232:W232*H232:H232),"0")</f>
        <v>30.6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7</v>
      </c>
      <c r="W236" s="157">
        <f>IFERROR(IF(V236="","",V236),"")</f>
        <v>7</v>
      </c>
      <c r="X236" s="36">
        <f>IFERROR(IF(V236="","",V236*0.0155),"")</f>
        <v>0.1085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7</v>
      </c>
      <c r="W237" s="158">
        <f>IFERROR(SUM(W236:W236),"0")</f>
        <v>7</v>
      </c>
      <c r="X237" s="158">
        <f>IFERROR(IF(X236="",0,X236),"0")</f>
        <v>0.1085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42</v>
      </c>
      <c r="W238" s="158">
        <f>IFERROR(SUMPRODUCT(W236:W236*H236:H236),"0")</f>
        <v>42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140</v>
      </c>
      <c r="W242" s="157">
        <f>IFERROR(IF(V242="","",V242),"")</f>
        <v>140</v>
      </c>
      <c r="X242" s="36">
        <f>IFERROR(IF(V242="","",V242*0.0155),"")</f>
        <v>2.17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177</v>
      </c>
      <c r="W243" s="158">
        <f>IFERROR(SUM(W240:W242),"0")</f>
        <v>177</v>
      </c>
      <c r="X243" s="158">
        <f>IFERROR(IF(X240="",0,X240),"0")+IFERROR(IF(X241="",0,X241),"0")+IFERROR(IF(X242="",0,X242),"0")</f>
        <v>2.5163199999999999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799.9</v>
      </c>
      <c r="W244" s="158">
        <f>IFERROR(SUMPRODUCT(W240:W242*H240:H242),"0")</f>
        <v>799.9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37</v>
      </c>
      <c r="W246" s="157">
        <f t="shared" ref="W246:W254" si="4">IFERROR(IF(V246="","",V246),"")</f>
        <v>37</v>
      </c>
      <c r="X246" s="36">
        <f t="shared" ref="X246:X251" si="5">IFERROR(IF(V246="","",V246*0.00936),"")</f>
        <v>0.34632000000000002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9</v>
      </c>
      <c r="W247" s="157">
        <f t="shared" si="4"/>
        <v>9</v>
      </c>
      <c r="X247" s="36">
        <f t="shared" si="5"/>
        <v>8.4240000000000009E-2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8</v>
      </c>
      <c r="W250" s="157">
        <f t="shared" si="4"/>
        <v>8</v>
      </c>
      <c r="X250" s="36">
        <f t="shared" si="5"/>
        <v>7.4880000000000002E-2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0</v>
      </c>
      <c r="W251" s="157">
        <f t="shared" si="4"/>
        <v>0</v>
      </c>
      <c r="X251" s="36">
        <f t="shared" si="5"/>
        <v>0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71</v>
      </c>
      <c r="W255" s="158">
        <f>IFERROR(SUM(W246:W254),"0")</f>
        <v>71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0.66456000000000015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224.9</v>
      </c>
      <c r="W256" s="158">
        <f>IFERROR(SUMPRODUCT(W246:W254*H246:H254),"0")</f>
        <v>224.9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2794.42</v>
      </c>
      <c r="W257" s="158">
        <f>IFERROR(W24+W33+W41+W47+W58+W64+W69+W75+W86+W93+W101+W107+W112+W120+W125+W131+W136+W142+W146+W151+W159+W164+W171+W176+W181+W187+W192+W200+W205+W211+W217+W223+W228+W234+W238+W244+W256,"0")</f>
        <v>2794.42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3000.3040000000001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3000.3040000000001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7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7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3175.3040000000001</v>
      </c>
      <c r="W260" s="158">
        <f>GrossWeightTotalR+PalletQtyTotalR*25</f>
        <v>3175.3040000000001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685</v>
      </c>
      <c r="W261" s="158">
        <f>IFERROR(W23+W32+W40+W46+W57+W63+W68+W74+W85+W92+W100+W106+W111+W119+W124+W130+W135+W141+W145+W150+W158+W163+W170+W175+W180+W186+W191+W199+W204+W210+W216+W222+W227+W233+W237+W243+W255,"0")</f>
        <v>685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8.3414400000000004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112.5</v>
      </c>
      <c r="D267" s="46">
        <f>IFERROR(V36*H36,"0")+IFERROR(V37*H37,"0")+IFERROR(V38*H38,"0")+IFERROR(V39*H39,"0")</f>
        <v>84</v>
      </c>
      <c r="E267" s="46">
        <f>IFERROR(V44*H44,"0")+IFERROR(V45*H45,"0")</f>
        <v>6</v>
      </c>
      <c r="F267" s="46">
        <f>IFERROR(V50*H50,"0")+IFERROR(V51*H51,"0")+IFERROR(V52*H52,"0")+IFERROR(V53*H53,"0")+IFERROR(V54*H54,"0")+IFERROR(V55*H55,"0")+IFERROR(V56*H56,"0")</f>
        <v>128.64000000000001</v>
      </c>
      <c r="G267" s="46">
        <f>IFERROR(V61*H61,"0")+IFERROR(V62*H62,"0")</f>
        <v>300</v>
      </c>
      <c r="H267" s="46">
        <f>IFERROR(V67*H67,"0")</f>
        <v>0</v>
      </c>
      <c r="I267" s="46">
        <f>IFERROR(V72*H72,"0")+IFERROR(V73*H73,"0")</f>
        <v>10.8</v>
      </c>
      <c r="J267" s="46">
        <f>IFERROR(V78*H78,"0")+IFERROR(V79*H79,"0")+IFERROR(V80*H80,"0")+IFERROR(V81*H81,"0")+IFERROR(V82*H82,"0")+IFERROR(V83*H83,"0")+IFERROR(V84*H84,"0")</f>
        <v>90</v>
      </c>
      <c r="K267" s="150"/>
      <c r="L267" s="46">
        <f>IFERROR(V89*H89,"0")+IFERROR(V90*H90,"0")+IFERROR(V91*H91,"0")</f>
        <v>90.920000000000016</v>
      </c>
      <c r="M267" s="46">
        <f>IFERROR(V96*H96,"0")+IFERROR(V97*H97,"0")+IFERROR(V98*H98,"0")+IFERROR(V99*H99,"0")</f>
        <v>366.88</v>
      </c>
      <c r="N267" s="46">
        <f>IFERROR(V104*H104,"0")+IFERROR(V105*H105,"0")</f>
        <v>9</v>
      </c>
      <c r="O267" s="46">
        <f>IFERROR(V110*H110,"0")</f>
        <v>30</v>
      </c>
      <c r="P267" s="46">
        <f>IFERROR(V115*H115,"0")+IFERROR(V116*H116,"0")+IFERROR(V117*H117,"0")+IFERROR(V118*H118,"0")</f>
        <v>78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50.4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225</v>
      </c>
      <c r="W267" s="46">
        <f>IFERROR(V168*H168,"0")+IFERROR(V169*H169,"0")</f>
        <v>0</v>
      </c>
      <c r="X267" s="46">
        <f>IFERROR(V174*H174,"0")</f>
        <v>0</v>
      </c>
      <c r="Y267" s="46">
        <f>IFERROR(V179*H179,"0")</f>
        <v>0</v>
      </c>
      <c r="Z267" s="46">
        <f>IFERROR(V185*H185,"0")</f>
        <v>0</v>
      </c>
      <c r="AA267" s="46">
        <f>IFERROR(V190*H190,"0")</f>
        <v>0</v>
      </c>
      <c r="AB267" s="46">
        <f>IFERROR(V195*H195,"0")+IFERROR(V196*H196,"0")+IFERROR(V197*H197,"0")+IFERROR(V198*H198,"0")</f>
        <v>114.88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1097.3999999999999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1219.4000000000001</v>
      </c>
      <c r="B270" s="60">
        <f>SUMPRODUCT(--(BA:BA="ПГП"),--(U:U="кор"),H:H,W:W)+SUMPRODUCT(--(BA:BA="ПГП"),--(U:U="кг"),W:W)</f>
        <v>1575.0199999999998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2023-11-03T09:21:50Z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