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10,23 Кр_Сч_РнД\"/>
    </mc:Choice>
  </mc:AlternateContent>
  <xr:revisionPtr revIDLastSave="0" documentId="13_ncr:1_{41B35977-5C04-4D63-89E9-05A387EEA9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3" i="1"/>
  <c r="V452" i="1"/>
  <c r="W451" i="1"/>
  <c r="N451" i="1"/>
  <c r="V448" i="1"/>
  <c r="V447" i="1"/>
  <c r="W446" i="1"/>
  <c r="X446" i="1" s="1"/>
  <c r="W445" i="1"/>
  <c r="V443" i="1"/>
  <c r="W442" i="1"/>
  <c r="V442" i="1"/>
  <c r="X441" i="1"/>
  <c r="W441" i="1"/>
  <c r="X440" i="1"/>
  <c r="X442" i="1" s="1"/>
  <c r="W440" i="1"/>
  <c r="W443" i="1" s="1"/>
  <c r="V438" i="1"/>
  <c r="V437" i="1"/>
  <c r="W436" i="1"/>
  <c r="X436" i="1" s="1"/>
  <c r="W435" i="1"/>
  <c r="V433" i="1"/>
  <c r="W432" i="1"/>
  <c r="V432" i="1"/>
  <c r="X431" i="1"/>
  <c r="W431" i="1"/>
  <c r="X430" i="1"/>
  <c r="X432" i="1" s="1"/>
  <c r="W430" i="1"/>
  <c r="W433" i="1" s="1"/>
  <c r="V426" i="1"/>
  <c r="V425" i="1"/>
  <c r="W424" i="1"/>
  <c r="X424" i="1" s="1"/>
  <c r="N424" i="1"/>
  <c r="X423" i="1"/>
  <c r="X425" i="1" s="1"/>
  <c r="W423" i="1"/>
  <c r="N423" i="1"/>
  <c r="V421" i="1"/>
  <c r="W420" i="1"/>
  <c r="V420" i="1"/>
  <c r="X419" i="1"/>
  <c r="W419" i="1"/>
  <c r="X418" i="1"/>
  <c r="W418" i="1"/>
  <c r="X417" i="1"/>
  <c r="W417" i="1"/>
  <c r="X416" i="1"/>
  <c r="W416" i="1"/>
  <c r="N416" i="1"/>
  <c r="W415" i="1"/>
  <c r="X415" i="1" s="1"/>
  <c r="N415" i="1"/>
  <c r="X414" i="1"/>
  <c r="W414" i="1"/>
  <c r="W421" i="1" s="1"/>
  <c r="N414" i="1"/>
  <c r="V412" i="1"/>
  <c r="V411" i="1"/>
  <c r="X410" i="1"/>
  <c r="W410" i="1"/>
  <c r="N410" i="1"/>
  <c r="W409" i="1"/>
  <c r="N409" i="1"/>
  <c r="V407" i="1"/>
  <c r="V406" i="1"/>
  <c r="W405" i="1"/>
  <c r="X405" i="1" s="1"/>
  <c r="N405" i="1"/>
  <c r="X404" i="1"/>
  <c r="W404" i="1"/>
  <c r="N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N397" i="1"/>
  <c r="V393" i="1"/>
  <c r="V392" i="1"/>
  <c r="W391" i="1"/>
  <c r="N391" i="1"/>
  <c r="V389" i="1"/>
  <c r="V388" i="1"/>
  <c r="W387" i="1"/>
  <c r="X387" i="1" s="1"/>
  <c r="N387" i="1"/>
  <c r="X386" i="1"/>
  <c r="W386" i="1"/>
  <c r="N386" i="1"/>
  <c r="W385" i="1"/>
  <c r="X385" i="1" s="1"/>
  <c r="N385" i="1"/>
  <c r="X384" i="1"/>
  <c r="W384" i="1"/>
  <c r="X383" i="1"/>
  <c r="W383" i="1"/>
  <c r="N383" i="1"/>
  <c r="W382" i="1"/>
  <c r="X382" i="1" s="1"/>
  <c r="N382" i="1"/>
  <c r="X381" i="1"/>
  <c r="X388" i="1" s="1"/>
  <c r="W381" i="1"/>
  <c r="N381" i="1"/>
  <c r="V379" i="1"/>
  <c r="W378" i="1"/>
  <c r="V378" i="1"/>
  <c r="X377" i="1"/>
  <c r="W377" i="1"/>
  <c r="N377" i="1"/>
  <c r="W376" i="1"/>
  <c r="N376" i="1"/>
  <c r="V373" i="1"/>
  <c r="V372" i="1"/>
  <c r="W371" i="1"/>
  <c r="V369" i="1"/>
  <c r="W368" i="1"/>
  <c r="V368" i="1"/>
  <c r="X367" i="1"/>
  <c r="X368" i="1" s="1"/>
  <c r="W367" i="1"/>
  <c r="W369" i="1" s="1"/>
  <c r="N367" i="1"/>
  <c r="V365" i="1"/>
  <c r="V364" i="1"/>
  <c r="X363" i="1"/>
  <c r="W363" i="1"/>
  <c r="N363" i="1"/>
  <c r="W362" i="1"/>
  <c r="X362" i="1" s="1"/>
  <c r="N362" i="1"/>
  <c r="X361" i="1"/>
  <c r="W361" i="1"/>
  <c r="N361" i="1"/>
  <c r="W360" i="1"/>
  <c r="N360" i="1"/>
  <c r="V358" i="1"/>
  <c r="V357" i="1"/>
  <c r="W356" i="1"/>
  <c r="X356" i="1" s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X349" i="1" s="1"/>
  <c r="N349" i="1"/>
  <c r="X348" i="1"/>
  <c r="W348" i="1"/>
  <c r="N348" i="1"/>
  <c r="W347" i="1"/>
  <c r="X347" i="1" s="1"/>
  <c r="N347" i="1"/>
  <c r="X346" i="1"/>
  <c r="W346" i="1"/>
  <c r="N346" i="1"/>
  <c r="W345" i="1"/>
  <c r="X345" i="1" s="1"/>
  <c r="N345" i="1"/>
  <c r="X344" i="1"/>
  <c r="X357" i="1" s="1"/>
  <c r="W344" i="1"/>
  <c r="W357" i="1" s="1"/>
  <c r="N344" i="1"/>
  <c r="V342" i="1"/>
  <c r="V341" i="1"/>
  <c r="X340" i="1"/>
  <c r="W340" i="1"/>
  <c r="N340" i="1"/>
  <c r="W339" i="1"/>
  <c r="N339" i="1"/>
  <c r="V335" i="1"/>
  <c r="V334" i="1"/>
  <c r="W333" i="1"/>
  <c r="N333" i="1"/>
  <c r="V331" i="1"/>
  <c r="V330" i="1"/>
  <c r="W329" i="1"/>
  <c r="X329" i="1" s="1"/>
  <c r="N329" i="1"/>
  <c r="X328" i="1"/>
  <c r="X330" i="1" s="1"/>
  <c r="W328" i="1"/>
  <c r="N328" i="1"/>
  <c r="W327" i="1"/>
  <c r="X327" i="1" s="1"/>
  <c r="N327" i="1"/>
  <c r="X326" i="1"/>
  <c r="W326" i="1"/>
  <c r="W330" i="1" s="1"/>
  <c r="N326" i="1"/>
  <c r="V324" i="1"/>
  <c r="V323" i="1"/>
  <c r="X322" i="1"/>
  <c r="W322" i="1"/>
  <c r="N322" i="1"/>
  <c r="W321" i="1"/>
  <c r="N321" i="1"/>
  <c r="V319" i="1"/>
  <c r="V318" i="1"/>
  <c r="W317" i="1"/>
  <c r="X317" i="1" s="1"/>
  <c r="N317" i="1"/>
  <c r="X316" i="1"/>
  <c r="X318" i="1" s="1"/>
  <c r="W316" i="1"/>
  <c r="N316" i="1"/>
  <c r="W315" i="1"/>
  <c r="X315" i="1" s="1"/>
  <c r="N315" i="1"/>
  <c r="X314" i="1"/>
  <c r="W314" i="1"/>
  <c r="W318" i="1" s="1"/>
  <c r="N314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W307" i="1" s="1"/>
  <c r="N305" i="1"/>
  <c r="V303" i="1"/>
  <c r="V302" i="1"/>
  <c r="X301" i="1"/>
  <c r="W301" i="1"/>
  <c r="N301" i="1"/>
  <c r="W300" i="1"/>
  <c r="N300" i="1"/>
  <c r="V298" i="1"/>
  <c r="V297" i="1"/>
  <c r="W296" i="1"/>
  <c r="X296" i="1" s="1"/>
  <c r="N296" i="1"/>
  <c r="X295" i="1"/>
  <c r="W295" i="1"/>
  <c r="N295" i="1"/>
  <c r="W294" i="1"/>
  <c r="X294" i="1" s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5" i="1"/>
  <c r="V284" i="1"/>
  <c r="W283" i="1"/>
  <c r="N283" i="1"/>
  <c r="V281" i="1"/>
  <c r="V280" i="1"/>
  <c r="W279" i="1"/>
  <c r="N279" i="1"/>
  <c r="V277" i="1"/>
  <c r="V276" i="1"/>
  <c r="W275" i="1"/>
  <c r="X275" i="1" s="1"/>
  <c r="X276" i="1" s="1"/>
  <c r="W274" i="1"/>
  <c r="X274" i="1" s="1"/>
  <c r="N274" i="1"/>
  <c r="X273" i="1"/>
  <c r="W273" i="1"/>
  <c r="W276" i="1" s="1"/>
  <c r="N273" i="1"/>
  <c r="V271" i="1"/>
  <c r="W270" i="1"/>
  <c r="V270" i="1"/>
  <c r="X269" i="1"/>
  <c r="X270" i="1" s="1"/>
  <c r="W269" i="1"/>
  <c r="M464" i="1" s="1"/>
  <c r="N269" i="1"/>
  <c r="V266" i="1"/>
  <c r="V265" i="1"/>
  <c r="X264" i="1"/>
  <c r="W264" i="1"/>
  <c r="N264" i="1"/>
  <c r="W263" i="1"/>
  <c r="N263" i="1"/>
  <c r="V261" i="1"/>
  <c r="V260" i="1"/>
  <c r="W259" i="1"/>
  <c r="X259" i="1" s="1"/>
  <c r="N259" i="1"/>
  <c r="X258" i="1"/>
  <c r="W258" i="1"/>
  <c r="N258" i="1"/>
  <c r="W257" i="1"/>
  <c r="X257" i="1" s="1"/>
  <c r="N257" i="1"/>
  <c r="X256" i="1"/>
  <c r="W256" i="1"/>
  <c r="N256" i="1"/>
  <c r="W255" i="1"/>
  <c r="X255" i="1" s="1"/>
  <c r="X260" i="1" s="1"/>
  <c r="W254" i="1"/>
  <c r="X254" i="1" s="1"/>
  <c r="N254" i="1"/>
  <c r="X253" i="1"/>
  <c r="W253" i="1"/>
  <c r="N253" i="1"/>
  <c r="V250" i="1"/>
  <c r="V249" i="1"/>
  <c r="X248" i="1"/>
  <c r="W248" i="1"/>
  <c r="N248" i="1"/>
  <c r="W247" i="1"/>
  <c r="X247" i="1" s="1"/>
  <c r="N247" i="1"/>
  <c r="X246" i="1"/>
  <c r="X249" i="1" s="1"/>
  <c r="W246" i="1"/>
  <c r="N246" i="1"/>
  <c r="V244" i="1"/>
  <c r="V243" i="1"/>
  <c r="X242" i="1"/>
  <c r="W242" i="1"/>
  <c r="N242" i="1"/>
  <c r="W241" i="1"/>
  <c r="X241" i="1" s="1"/>
  <c r="W240" i="1"/>
  <c r="V238" i="1"/>
  <c r="W237" i="1"/>
  <c r="V237" i="1"/>
  <c r="X236" i="1"/>
  <c r="W236" i="1"/>
  <c r="N236" i="1"/>
  <c r="W235" i="1"/>
  <c r="X235" i="1" s="1"/>
  <c r="N235" i="1"/>
  <c r="X234" i="1"/>
  <c r="W234" i="1"/>
  <c r="W238" i="1" s="1"/>
  <c r="N234" i="1"/>
  <c r="V232" i="1"/>
  <c r="V231" i="1"/>
  <c r="X230" i="1"/>
  <c r="W230" i="1"/>
  <c r="N230" i="1"/>
  <c r="W229" i="1"/>
  <c r="X229" i="1" s="1"/>
  <c r="N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X231" i="1" s="1"/>
  <c r="W224" i="1"/>
  <c r="N224" i="1"/>
  <c r="V222" i="1"/>
  <c r="V221" i="1"/>
  <c r="X220" i="1"/>
  <c r="W220" i="1"/>
  <c r="N220" i="1"/>
  <c r="W219" i="1"/>
  <c r="X219" i="1" s="1"/>
  <c r="N219" i="1"/>
  <c r="X218" i="1"/>
  <c r="W218" i="1"/>
  <c r="N218" i="1"/>
  <c r="W217" i="1"/>
  <c r="N217" i="1"/>
  <c r="V215" i="1"/>
  <c r="V214" i="1"/>
  <c r="W213" i="1"/>
  <c r="N213" i="1"/>
  <c r="V211" i="1"/>
  <c r="V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W197" i="1"/>
  <c r="X197" i="1" s="1"/>
  <c r="N197" i="1"/>
  <c r="X196" i="1"/>
  <c r="W196" i="1"/>
  <c r="N196" i="1"/>
  <c r="W195" i="1"/>
  <c r="N195" i="1"/>
  <c r="V192" i="1"/>
  <c r="V191" i="1"/>
  <c r="W190" i="1"/>
  <c r="X190" i="1" s="1"/>
  <c r="N190" i="1"/>
  <c r="X189" i="1"/>
  <c r="X191" i="1" s="1"/>
  <c r="W189" i="1"/>
  <c r="W191" i="1" s="1"/>
  <c r="N189" i="1"/>
  <c r="V187" i="1"/>
  <c r="V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X174" i="1"/>
  <c r="W174" i="1"/>
  <c r="N174" i="1"/>
  <c r="W173" i="1"/>
  <c r="X173" i="1" s="1"/>
  <c r="W172" i="1"/>
  <c r="X172" i="1" s="1"/>
  <c r="N172" i="1"/>
  <c r="X171" i="1"/>
  <c r="W171" i="1"/>
  <c r="X170" i="1"/>
  <c r="W170" i="1"/>
  <c r="N170" i="1"/>
  <c r="V168" i="1"/>
  <c r="V167" i="1"/>
  <c r="X166" i="1"/>
  <c r="W166" i="1"/>
  <c r="N166" i="1"/>
  <c r="W165" i="1"/>
  <c r="X165" i="1" s="1"/>
  <c r="N165" i="1"/>
  <c r="X164" i="1"/>
  <c r="W164" i="1"/>
  <c r="N164" i="1"/>
  <c r="W163" i="1"/>
  <c r="W168" i="1" s="1"/>
  <c r="N163" i="1"/>
  <c r="V161" i="1"/>
  <c r="V160" i="1"/>
  <c r="W159" i="1"/>
  <c r="X159" i="1" s="1"/>
  <c r="N159" i="1"/>
  <c r="X158" i="1"/>
  <c r="X160" i="1" s="1"/>
  <c r="W158" i="1"/>
  <c r="W160" i="1" s="1"/>
  <c r="V156" i="1"/>
  <c r="V155" i="1"/>
  <c r="W154" i="1"/>
  <c r="X154" i="1" s="1"/>
  <c r="N154" i="1"/>
  <c r="X153" i="1"/>
  <c r="X155" i="1" s="1"/>
  <c r="W153" i="1"/>
  <c r="N153" i="1"/>
  <c r="V150" i="1"/>
  <c r="V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H464" i="1" s="1"/>
  <c r="N141" i="1"/>
  <c r="V138" i="1"/>
  <c r="V137" i="1"/>
  <c r="W136" i="1"/>
  <c r="X136" i="1" s="1"/>
  <c r="N136" i="1"/>
  <c r="X135" i="1"/>
  <c r="W135" i="1"/>
  <c r="N135" i="1"/>
  <c r="W134" i="1"/>
  <c r="G464" i="1" s="1"/>
  <c r="N134" i="1"/>
  <c r="V130" i="1"/>
  <c r="V129" i="1"/>
  <c r="W128" i="1"/>
  <c r="X128" i="1" s="1"/>
  <c r="N128" i="1"/>
  <c r="X127" i="1"/>
  <c r="W127" i="1"/>
  <c r="N127" i="1"/>
  <c r="W126" i="1"/>
  <c r="W129" i="1" s="1"/>
  <c r="N126" i="1"/>
  <c r="V123" i="1"/>
  <c r="V122" i="1"/>
  <c r="W121" i="1"/>
  <c r="X121" i="1" s="1"/>
  <c r="W120" i="1"/>
  <c r="X120" i="1" s="1"/>
  <c r="N120" i="1"/>
  <c r="X119" i="1"/>
  <c r="W119" i="1"/>
  <c r="X118" i="1"/>
  <c r="W118" i="1"/>
  <c r="N118" i="1"/>
  <c r="W117" i="1"/>
  <c r="W122" i="1" s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N107" i="1"/>
  <c r="X106" i="1"/>
  <c r="W106" i="1"/>
  <c r="X105" i="1"/>
  <c r="X114" i="1" s="1"/>
  <c r="W105" i="1"/>
  <c r="W114" i="1" s="1"/>
  <c r="V103" i="1"/>
  <c r="V102" i="1"/>
  <c r="W101" i="1"/>
  <c r="X101" i="1" s="1"/>
  <c r="W100" i="1"/>
  <c r="X100" i="1" s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X92" i="1"/>
  <c r="W92" i="1"/>
  <c r="W102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W90" i="1" s="1"/>
  <c r="V80" i="1"/>
  <c r="V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X63" i="1"/>
  <c r="X79" i="1" s="1"/>
  <c r="W63" i="1"/>
  <c r="V60" i="1"/>
  <c r="V59" i="1"/>
  <c r="W58" i="1"/>
  <c r="X58" i="1" s="1"/>
  <c r="W57" i="1"/>
  <c r="X57" i="1" s="1"/>
  <c r="N57" i="1"/>
  <c r="X56" i="1"/>
  <c r="W56" i="1"/>
  <c r="N56" i="1"/>
  <c r="W55" i="1"/>
  <c r="D464" i="1" s="1"/>
  <c r="V52" i="1"/>
  <c r="V51" i="1"/>
  <c r="X50" i="1"/>
  <c r="W50" i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N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V454" i="1" l="1"/>
  <c r="W32" i="1"/>
  <c r="V457" i="1"/>
  <c r="X102" i="1"/>
  <c r="W37" i="1"/>
  <c r="W41" i="1"/>
  <c r="W51" i="1"/>
  <c r="W115" i="1"/>
  <c r="W123" i="1"/>
  <c r="W156" i="1"/>
  <c r="W161" i="1"/>
  <c r="W214" i="1"/>
  <c r="X213" i="1"/>
  <c r="X214" i="1" s="1"/>
  <c r="W215" i="1"/>
  <c r="W244" i="1"/>
  <c r="X240" i="1"/>
  <c r="X243" i="1" s="1"/>
  <c r="W243" i="1"/>
  <c r="W261" i="1"/>
  <c r="W277" i="1"/>
  <c r="W280" i="1"/>
  <c r="X279" i="1"/>
  <c r="X280" i="1" s="1"/>
  <c r="W281" i="1"/>
  <c r="W284" i="1"/>
  <c r="X283" i="1"/>
  <c r="X284" i="1" s="1"/>
  <c r="W285" i="1"/>
  <c r="N464" i="1"/>
  <c r="W297" i="1"/>
  <c r="X289" i="1"/>
  <c r="X297" i="1" s="1"/>
  <c r="W298" i="1"/>
  <c r="W303" i="1"/>
  <c r="X300" i="1"/>
  <c r="X302" i="1" s="1"/>
  <c r="W302" i="1"/>
  <c r="W331" i="1"/>
  <c r="W334" i="1"/>
  <c r="X333" i="1"/>
  <c r="X334" i="1" s="1"/>
  <c r="W335" i="1"/>
  <c r="P464" i="1"/>
  <c r="W342" i="1"/>
  <c r="X339" i="1"/>
  <c r="X341" i="1" s="1"/>
  <c r="W341" i="1"/>
  <c r="W389" i="1"/>
  <c r="W392" i="1"/>
  <c r="X391" i="1"/>
  <c r="X392" i="1" s="1"/>
  <c r="W393" i="1"/>
  <c r="R464" i="1"/>
  <c r="W406" i="1"/>
  <c r="X397" i="1"/>
  <c r="X406" i="1" s="1"/>
  <c r="W407" i="1"/>
  <c r="W412" i="1"/>
  <c r="X409" i="1"/>
  <c r="X411" i="1" s="1"/>
  <c r="W411" i="1"/>
  <c r="F464" i="1"/>
  <c r="O464" i="1"/>
  <c r="W33" i="1"/>
  <c r="W45" i="1"/>
  <c r="W60" i="1"/>
  <c r="W79" i="1"/>
  <c r="W89" i="1"/>
  <c r="W103" i="1"/>
  <c r="W130" i="1"/>
  <c r="W138" i="1"/>
  <c r="W149" i="1"/>
  <c r="W167" i="1"/>
  <c r="X186" i="1"/>
  <c r="W211" i="1"/>
  <c r="W222" i="1"/>
  <c r="X217" i="1"/>
  <c r="X221" i="1" s="1"/>
  <c r="W221" i="1"/>
  <c r="W266" i="1"/>
  <c r="X263" i="1"/>
  <c r="X265" i="1" s="1"/>
  <c r="H9" i="1"/>
  <c r="W456" i="1"/>
  <c r="W455" i="1"/>
  <c r="V458" i="1"/>
  <c r="W24" i="1"/>
  <c r="X35" i="1"/>
  <c r="X36" i="1" s="1"/>
  <c r="X459" i="1" s="1"/>
  <c r="X39" i="1"/>
  <c r="X40" i="1" s="1"/>
  <c r="X43" i="1"/>
  <c r="X44" i="1" s="1"/>
  <c r="X49" i="1"/>
  <c r="X51" i="1" s="1"/>
  <c r="W52" i="1"/>
  <c r="X55" i="1"/>
  <c r="X59" i="1" s="1"/>
  <c r="W59" i="1"/>
  <c r="E464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4" i="1"/>
  <c r="W155" i="1"/>
  <c r="X163" i="1"/>
  <c r="X167" i="1" s="1"/>
  <c r="W187" i="1"/>
  <c r="W186" i="1"/>
  <c r="W192" i="1"/>
  <c r="W210" i="1"/>
  <c r="X195" i="1"/>
  <c r="X210" i="1" s="1"/>
  <c r="W232" i="1"/>
  <c r="W231" i="1"/>
  <c r="X237" i="1"/>
  <c r="W250" i="1"/>
  <c r="W249" i="1"/>
  <c r="W265" i="1"/>
  <c r="W319" i="1"/>
  <c r="W324" i="1"/>
  <c r="X321" i="1"/>
  <c r="X323" i="1" s="1"/>
  <c r="W323" i="1"/>
  <c r="W426" i="1"/>
  <c r="W437" i="1"/>
  <c r="X435" i="1"/>
  <c r="X437" i="1" s="1"/>
  <c r="W438" i="1"/>
  <c r="W448" i="1"/>
  <c r="T464" i="1"/>
  <c r="W452" i="1"/>
  <c r="X451" i="1"/>
  <c r="X452" i="1" s="1"/>
  <c r="W453" i="1"/>
  <c r="B464" i="1"/>
  <c r="J464" i="1"/>
  <c r="S464" i="1"/>
  <c r="L464" i="1"/>
  <c r="W260" i="1"/>
  <c r="W271" i="1"/>
  <c r="W358" i="1"/>
  <c r="W365" i="1"/>
  <c r="X360" i="1"/>
  <c r="X364" i="1" s="1"/>
  <c r="W364" i="1"/>
  <c r="W372" i="1"/>
  <c r="X371" i="1"/>
  <c r="X372" i="1" s="1"/>
  <c r="W373" i="1"/>
  <c r="W379" i="1"/>
  <c r="X376" i="1"/>
  <c r="X378" i="1" s="1"/>
  <c r="W388" i="1"/>
  <c r="X420" i="1"/>
  <c r="W425" i="1"/>
  <c r="W447" i="1"/>
  <c r="X445" i="1"/>
  <c r="X447" i="1" s="1"/>
  <c r="Q464" i="1"/>
  <c r="W458" i="1" l="1"/>
  <c r="W454" i="1"/>
  <c r="W457" i="1"/>
</calcChain>
</file>

<file path=xl/sharedStrings.xml><?xml version="1.0" encoding="utf-8"?>
<sst xmlns="http://schemas.openxmlformats.org/spreadsheetml/2006/main" count="1898" uniqueCount="643">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</sst>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4"/>
  <sheetViews>
    <sheetView showGridLines="0" tabSelected="1" topLeftCell="F14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/>
      <c r="I5" s="333"/>
      <c r="J5" s="333"/>
      <c r="K5" s="333"/>
      <c r="L5" s="334"/>
      <c r="N5" s="24" t="s">
        <v>10</v>
      </c>
      <c r="O5" s="526">
        <v>45229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Понедельник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0.375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1.8</v>
      </c>
      <c r="W22" s="303">
        <f>IFERROR(IF(V22="",0,CEILING((V22/$H22),1)*$H22),"")</f>
        <v>1.8</v>
      </c>
      <c r="X22" s="36">
        <f>IFERROR(IF(W22=0,"",ROUNDUP(W22/H22,0)*0.00753),"")</f>
        <v>7.5300000000000002E-3</v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1</v>
      </c>
      <c r="W23" s="304">
        <f>IFERROR(W22/H22,"0")</f>
        <v>1</v>
      </c>
      <c r="X23" s="304">
        <f>IFERROR(IF(X22="",0,X22),"0")</f>
        <v>7.5300000000000002E-3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1.8</v>
      </c>
      <c r="W24" s="304">
        <f>IFERROR(SUM(W22:W22),"0")</f>
        <v>1.8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1.98</v>
      </c>
      <c r="W26" s="303">
        <f t="shared" ref="W26:W31" si="0">IFERROR(IF(V26="",0,CEILING((V26/$H26),1)*$H26),"")</f>
        <v>1.98</v>
      </c>
      <c r="X26" s="36">
        <f t="shared" ref="X26:X31" si="1">IFERROR(IF(W26=0,"",ROUNDUP(W26/H26,0)*0.00753),"")</f>
        <v>7.5300000000000002E-3</v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1.98</v>
      </c>
      <c r="W28" s="303">
        <f t="shared" si="0"/>
        <v>1.98</v>
      </c>
      <c r="X28" s="36">
        <f t="shared" si="1"/>
        <v>7.5300000000000002E-3</v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1.98</v>
      </c>
      <c r="W29" s="303">
        <f t="shared" si="0"/>
        <v>1.98</v>
      </c>
      <c r="X29" s="36">
        <f t="shared" si="1"/>
        <v>7.5300000000000002E-3</v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2.52</v>
      </c>
      <c r="W31" s="303">
        <f t="shared" si="0"/>
        <v>2.52</v>
      </c>
      <c r="X31" s="36">
        <f t="shared" si="1"/>
        <v>7.5300000000000002E-3</v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4</v>
      </c>
      <c r="W32" s="304">
        <f>IFERROR(W26/H26,"0")+IFERROR(W27/H27,"0")+IFERROR(W28/H28,"0")+IFERROR(W29/H29,"0")+IFERROR(W30/H30,"0")+IFERROR(W31/H31,"0")</f>
        <v>4</v>
      </c>
      <c r="X32" s="304">
        <f>IFERROR(IF(X26="",0,X26),"0")+IFERROR(IF(X27="",0,X27),"0")+IFERROR(IF(X28="",0,X28),"0")+IFERROR(IF(X29="",0,X29),"0")+IFERROR(IF(X30="",0,X30),"0")+IFERROR(IF(X31="",0,X31),"0")</f>
        <v>3.0120000000000001E-2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8.4599999999999991</v>
      </c>
      <c r="W33" s="304">
        <f>IFERROR(SUM(W26:W31),"0")</f>
        <v>8.4599999999999991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0</v>
      </c>
      <c r="W49" s="30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0</v>
      </c>
      <c r="W51" s="304">
        <f>IFERROR(W49/H49,"0")+IFERROR(W50/H50,"0")</f>
        <v>0</v>
      </c>
      <c r="X51" s="304">
        <f>IFERROR(IF(X49="",0,X49),"0")+IFERROR(IF(X50="",0,X50),"0")</f>
        <v>0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0</v>
      </c>
      <c r="W52" s="304">
        <f>IFERROR(SUM(W49:W50),"0")</f>
        <v>0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0</v>
      </c>
      <c r="W56" s="30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0</v>
      </c>
      <c r="W59" s="304">
        <f>IFERROR(W55/H55,"0")+IFERROR(W56/H56,"0")+IFERROR(W57/H57,"0")+IFERROR(W58/H58,"0")</f>
        <v>0</v>
      </c>
      <c r="X59" s="304">
        <f>IFERROR(IF(X55="",0,X55),"0")+IFERROR(IF(X56="",0,X56),"0")+IFERROR(IF(X57="",0,X57),"0")+IFERROR(IF(X58="",0,X58),"0")</f>
        <v>0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0</v>
      </c>
      <c r="W60" s="304">
        <f>IFERROR(SUM(W55:W58),"0")</f>
        <v>0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0</v>
      </c>
      <c r="W80" s="304">
        <f>IFERROR(SUM(W63:W78),"0")</f>
        <v>0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0</v>
      </c>
      <c r="W114" s="304">
        <f>IFERROR(W105/H105,"0")+IFERROR(W106/H106,"0")+IFERROR(W107/H107,"0")+IFERROR(W108/H108,"0")+IFERROR(W109/H109,"0")+IFERROR(W110/H110,"0")+IFERROR(W111/H111,"0")+IFERROR(W112/H112,"0")+IFERROR(W113/H113,"0")</f>
        <v>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0</v>
      </c>
      <c r="W115" s="304">
        <f>IFERROR(SUM(W105:W113),"0")</f>
        <v>0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0</v>
      </c>
      <c r="W126" s="303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0</v>
      </c>
      <c r="W129" s="304">
        <f>IFERROR(W126/H126,"0")+IFERROR(W127/H127,"0")+IFERROR(W128/H128,"0")</f>
        <v>0</v>
      </c>
      <c r="X129" s="304">
        <f>IFERROR(IF(X126="",0,X126),"0")+IFERROR(IF(X127="",0,X127),"0")+IFERROR(IF(X128="",0,X128),"0")</f>
        <v>0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0</v>
      </c>
      <c r="W130" s="304">
        <f>IFERROR(SUM(W126:W128),"0")</f>
        <v>0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15</v>
      </c>
      <c r="W164" s="303">
        <f>IFERROR(IF(V164="",0,CEILING((V164/$H164),1)*$H164),"")</f>
        <v>16.200000000000003</v>
      </c>
      <c r="X164" s="36">
        <f>IFERROR(IF(W164=0,"",ROUNDUP(W164/H164,0)*0.00937),"")</f>
        <v>2.811E-2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15</v>
      </c>
      <c r="W165" s="303">
        <f>IFERROR(IF(V165="",0,CEILING((V165/$H165),1)*$H165),"")</f>
        <v>16.200000000000003</v>
      </c>
      <c r="X165" s="36">
        <f>IFERROR(IF(W165=0,"",ROUNDUP(W165/H165,0)*0.00937),"")</f>
        <v>2.811E-2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15</v>
      </c>
      <c r="W166" s="303">
        <f>IFERROR(IF(V166="",0,CEILING((V166/$H166),1)*$H166),"")</f>
        <v>16.200000000000003</v>
      </c>
      <c r="X166" s="36">
        <f>IFERROR(IF(W166=0,"",ROUNDUP(W166/H166,0)*0.00937),"")</f>
        <v>2.811E-2</v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8.3333333333333321</v>
      </c>
      <c r="W167" s="304">
        <f>IFERROR(W163/H163,"0")+IFERROR(W164/H164,"0")+IFERROR(W165/H165,"0")+IFERROR(W166/H166,"0")</f>
        <v>9.0000000000000018</v>
      </c>
      <c r="X167" s="304">
        <f>IFERROR(IF(X163="",0,X163),"0")+IFERROR(IF(X164="",0,X164),"0")+IFERROR(IF(X165="",0,X165),"0")+IFERROR(IF(X166="",0,X166),"0")</f>
        <v>8.4330000000000002E-2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45</v>
      </c>
      <c r="W168" s="304">
        <f>IFERROR(SUM(W163:W166),"0")</f>
        <v>48.600000000000009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6</v>
      </c>
      <c r="W197" s="303">
        <f t="shared" si="10"/>
        <v>10.8</v>
      </c>
      <c r="X197" s="36">
        <f>IFERROR(IF(W197=0,"",ROUNDUP(W197/H197,0)*0.02175),"")</f>
        <v>2.1749999999999999E-2</v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0</v>
      </c>
      <c r="W201" s="30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0.55555555555555547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1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2.1749999999999999E-2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6</v>
      </c>
      <c r="W211" s="304">
        <f>IFERROR(SUM(W195:W209),"0")</f>
        <v>10.8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0</v>
      </c>
      <c r="W217" s="303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0</v>
      </c>
      <c r="W218" s="303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0</v>
      </c>
      <c r="W221" s="304">
        <f>IFERROR(W217/H217,"0")+IFERROR(W218/H218,"0")+IFERROR(W219/H219,"0")+IFERROR(W220/H220,"0")</f>
        <v>0</v>
      </c>
      <c r="X221" s="304">
        <f>IFERROR(IF(X217="",0,X217),"0")+IFERROR(IF(X218="",0,X218),"0")+IFERROR(IF(X219="",0,X219),"0")+IFERROR(IF(X220="",0,X220),"0")</f>
        <v>0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0</v>
      </c>
      <c r="W222" s="304">
        <f>IFERROR(SUM(W217:W220),"0")</f>
        <v>0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0</v>
      </c>
      <c r="W224" s="303">
        <f t="shared" ref="W224:W230" si="12">IFERROR(IF(V224="",0,CEILING((V224/$H224),1)*$H224),"")</f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0</v>
      </c>
      <c r="W232" s="304">
        <f>IFERROR(SUM(W224:W230),"0")</f>
        <v>0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0</v>
      </c>
      <c r="W237" s="304">
        <f>IFERROR(W234/H234,"0")+IFERROR(W235/H235,"0")+IFERROR(W236/H236,"0")</f>
        <v>0</v>
      </c>
      <c r="X237" s="304">
        <f>IFERROR(IF(X234="",0,X234),"0")+IFERROR(IF(X235="",0,X235),"0")+IFERROR(IF(X236="",0,X236),"0")</f>
        <v>0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0</v>
      </c>
      <c r="W238" s="304">
        <f>IFERROR(SUM(W234:W236),"0")</f>
        <v>0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6</v>
      </c>
      <c r="W264" s="303">
        <f>IFERROR(IF(V264="",0,CEILING((V264/$H264),1)*$H264),"")</f>
        <v>8.3999999999999986</v>
      </c>
      <c r="X264" s="36">
        <f>IFERROR(IF(W264=0,"",ROUNDUP(W264/H264,0)*0.00753),"")</f>
        <v>2.2589999999999999E-2</v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2.1428571428571428</v>
      </c>
      <c r="W265" s="304">
        <f>IFERROR(W263/H263,"0")+IFERROR(W264/H264,"0")</f>
        <v>2.9999999999999996</v>
      </c>
      <c r="X265" s="304">
        <f>IFERROR(IF(X263="",0,X263),"0")+IFERROR(IF(X264="",0,X264),"0")</f>
        <v>2.2589999999999999E-2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6</v>
      </c>
      <c r="W266" s="304">
        <f>IFERROR(SUM(W263:W264),"0")</f>
        <v>8.3999999999999986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0</v>
      </c>
      <c r="W273" s="30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0</v>
      </c>
      <c r="W276" s="304">
        <f>IFERROR(W273/H273,"0")+IFERROR(W274/H274,"0")+IFERROR(W275/H275,"0")</f>
        <v>0</v>
      </c>
      <c r="X276" s="304">
        <f>IFERROR(IF(X273="",0,X273),"0")+IFERROR(IF(X274="",0,X274),"0")+IFERROR(IF(X275="",0,X275),"0")</f>
        <v>0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0</v>
      </c>
      <c r="W277" s="304">
        <f>IFERROR(SUM(W273:W275),"0")</f>
        <v>0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0</v>
      </c>
      <c r="W289" s="303">
        <f t="shared" ref="W289:W296" si="14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0</v>
      </c>
      <c r="W293" s="303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0</v>
      </c>
      <c r="W297" s="304">
        <f>IFERROR(W289/H289,"0")+IFERROR(W290/H290,"0")+IFERROR(W291/H291,"0")+IFERROR(W292/H292,"0")+IFERROR(W293/H293,"0")+IFERROR(W294/H294,"0")+IFERROR(W295/H295,"0")+IFERROR(W296/H296,"0")</f>
        <v>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0</v>
      </c>
      <c r="W298" s="304">
        <f>IFERROR(SUM(W289:W296),"0")</f>
        <v>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0</v>
      </c>
      <c r="W300" s="303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0</v>
      </c>
      <c r="W302" s="304">
        <f>IFERROR(W300/H300,"0")+IFERROR(W301/H301,"0")</f>
        <v>0</v>
      </c>
      <c r="X302" s="304">
        <f>IFERROR(IF(X300="",0,X300),"0")+IFERROR(IF(X301="",0,X301),"0")</f>
        <v>0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0</v>
      </c>
      <c r="W303" s="304">
        <f>IFERROR(SUM(W300:W301),"0")</f>
        <v>0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2.4</v>
      </c>
      <c r="W317" s="303">
        <f>IFERROR(IF(V317="",0,CEILING((V317/$H317),1)*$H317),"")</f>
        <v>4</v>
      </c>
      <c r="X317" s="36">
        <f>IFERROR(IF(W317=0,"",ROUNDUP(W317/H317,0)*0.00937),"")</f>
        <v>9.3699999999999999E-3</v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0.6</v>
      </c>
      <c r="W318" s="304">
        <f>IFERROR(W314/H314,"0")+IFERROR(W315/H315,"0")+IFERROR(W316/H316,"0")+IFERROR(W317/H317,"0")</f>
        <v>1</v>
      </c>
      <c r="X318" s="304">
        <f>IFERROR(IF(X314="",0,X314),"0")+IFERROR(IF(X315="",0,X315),"0")+IFERROR(IF(X316="",0,X316),"0")+IFERROR(IF(X317="",0,X317),"0")</f>
        <v>9.3699999999999999E-3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2.4</v>
      </c>
      <c r="W319" s="304">
        <f>IFERROR(SUM(W314:W317),"0")</f>
        <v>4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2.1</v>
      </c>
      <c r="W322" s="303">
        <f>IFERROR(IF(V322="",0,CEILING((V322/$H322),1)*$H322),"")</f>
        <v>2.8</v>
      </c>
      <c r="X322" s="36">
        <f>IFERROR(IF(W322=0,"",ROUNDUP(W322/H322,0)*0.00502),"")</f>
        <v>5.0200000000000002E-3</v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0.75000000000000011</v>
      </c>
      <c r="W323" s="304">
        <f>IFERROR(W321/H321,"0")+IFERROR(W322/H322,"0")</f>
        <v>1</v>
      </c>
      <c r="X323" s="304">
        <f>IFERROR(IF(X321="",0,X321),"0")+IFERROR(IF(X322="",0,X322),"0")</f>
        <v>5.0200000000000002E-3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2.1</v>
      </c>
      <c r="W324" s="304">
        <f>IFERROR(SUM(W321:W322),"0")</f>
        <v>2.8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7.8</v>
      </c>
      <c r="W327" s="303">
        <f>IFERROR(IF(V327="",0,CEILING((V327/$H327),1)*$H327),"")</f>
        <v>7.8</v>
      </c>
      <c r="X327" s="36">
        <f>IFERROR(IF(W327=0,"",ROUNDUP(W327/H327,0)*0.02175),"")</f>
        <v>2.1749999999999999E-2</v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7.8</v>
      </c>
      <c r="W329" s="303">
        <f>IFERROR(IF(V329="",0,CEILING((V329/$H329),1)*$H329),"")</f>
        <v>9.6</v>
      </c>
      <c r="X329" s="36">
        <f>IFERROR(IF(W329=0,"",ROUNDUP(W329/H329,0)*0.00753),"")</f>
        <v>3.0120000000000001E-2</v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4.25</v>
      </c>
      <c r="W330" s="304">
        <f>IFERROR(W326/H326,"0")+IFERROR(W327/H327,"0")+IFERROR(W328/H328,"0")+IFERROR(W329/H329,"0")</f>
        <v>5</v>
      </c>
      <c r="X330" s="304">
        <f>IFERROR(IF(X326="",0,X326),"0")+IFERROR(IF(X327="",0,X327),"0")+IFERROR(IF(X328="",0,X328),"0")+IFERROR(IF(X329="",0,X329),"0")</f>
        <v>5.1869999999999999E-2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15.6</v>
      </c>
      <c r="W331" s="304">
        <f>IFERROR(SUM(W326:W329),"0")</f>
        <v>17.399999999999999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7.8</v>
      </c>
      <c r="W333" s="303">
        <f>IFERROR(IF(V333="",0,CEILING((V333/$H333),1)*$H333),"")</f>
        <v>7.8</v>
      </c>
      <c r="X333" s="36">
        <f>IFERROR(IF(W333=0,"",ROUNDUP(W333/H333,0)*0.02175),"")</f>
        <v>2.1749999999999999E-2</v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1</v>
      </c>
      <c r="W334" s="304">
        <f>IFERROR(W333/H333,"0")</f>
        <v>1</v>
      </c>
      <c r="X334" s="304">
        <f>IFERROR(IF(X333="",0,X333),"0")</f>
        <v>2.1749999999999999E-2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7.8</v>
      </c>
      <c r="W335" s="304">
        <f>IFERROR(SUM(W333:W333),"0")</f>
        <v>7.8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15</v>
      </c>
      <c r="W345" s="303">
        <f t="shared" si="15"/>
        <v>16.8</v>
      </c>
      <c r="X345" s="36">
        <f>IFERROR(IF(W345=0,"",ROUNDUP(W345/H345,0)*0.00753),"")</f>
        <v>3.0120000000000001E-2</v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3.5714285714285712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4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3.0120000000000001E-2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15</v>
      </c>
      <c r="W358" s="304">
        <f>IFERROR(SUM(W344:W356),"0")</f>
        <v>16.8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0</v>
      </c>
      <c r="W407" s="304">
        <f>IFERROR(SUM(W397:W405),"0")</f>
        <v>0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0</v>
      </c>
      <c r="W409" s="303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0</v>
      </c>
      <c r="W412" s="304">
        <f>IFERROR(SUM(W409:W410),"0")</f>
        <v>0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0</v>
      </c>
      <c r="W420" s="304">
        <f>IFERROR(W414/H414,"0")+IFERROR(W415/H415,"0")+IFERROR(W416/H416,"0")+IFERROR(W417/H417,"0")+IFERROR(W418/H418,"0")+IFERROR(W419/H419,"0")</f>
        <v>0</v>
      </c>
      <c r="X420" s="304">
        <f>IFERROR(IF(X414="",0,X414),"0")+IFERROR(IF(X415="",0,X415),"0")+IFERROR(IF(X416="",0,X416),"0")+IFERROR(IF(X417="",0,X417),"0")+IFERROR(IF(X418="",0,X418),"0")+IFERROR(IF(X419="",0,X419),"0")</f>
        <v>0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0</v>
      </c>
      <c r="W421" s="304">
        <f>IFERROR(SUM(W414:W419),"0")</f>
        <v>0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11</v>
      </c>
      <c r="W430" s="303">
        <f>IFERROR(IF(V430="",0,CEILING((V430/$H430),1)*$H430),"")</f>
        <v>12</v>
      </c>
      <c r="X430" s="36">
        <f>IFERROR(IF(W430=0,"",ROUNDUP(W430/H430,0)*0.02175),"")</f>
        <v>2.1749999999999999E-2</v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11</v>
      </c>
      <c r="W431" s="303">
        <f>IFERROR(IF(V431="",0,CEILING((V431/$H431),1)*$H431),"")</f>
        <v>12</v>
      </c>
      <c r="X431" s="36">
        <f>IFERROR(IF(W431=0,"",ROUNDUP(W431/H431,0)*0.02175),"")</f>
        <v>2.1749999999999999E-2</v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1.8333333333333333</v>
      </c>
      <c r="W432" s="304">
        <f>IFERROR(W430/H430,"0")+IFERROR(W431/H431,"0")</f>
        <v>2</v>
      </c>
      <c r="X432" s="304">
        <f>IFERROR(IF(X430="",0,X430),"0")+IFERROR(IF(X431="",0,X431),"0")</f>
        <v>4.3499999999999997E-2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22</v>
      </c>
      <c r="W433" s="304">
        <f>IFERROR(SUM(W430:W431),"0")</f>
        <v>24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0</v>
      </c>
      <c r="W441" s="303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0</v>
      </c>
      <c r="W443" s="304">
        <f>IFERROR(SUM(W440:W441),"0")</f>
        <v>0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7.8</v>
      </c>
      <c r="W445" s="303">
        <f>IFERROR(IF(V445="",0,CEILING((V445/$H445),1)*$H445),"")</f>
        <v>7.8</v>
      </c>
      <c r="X445" s="36">
        <f>IFERROR(IF(W445=0,"",ROUNDUP(W445/H445,0)*0.02175),"")</f>
        <v>2.1749999999999999E-2</v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5</v>
      </c>
      <c r="W446" s="303">
        <f>IFERROR(IF(V446="",0,CEILING((V446/$H446),1)*$H446),"")</f>
        <v>6</v>
      </c>
      <c r="X446" s="36">
        <f>IFERROR(IF(W446=0,"",ROUNDUP(W446/H446,0)*0.00753),"")</f>
        <v>1.506E-2</v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2.666666666666667</v>
      </c>
      <c r="W447" s="304">
        <f>IFERROR(W445/H445,"0")+IFERROR(W446/H446,"0")</f>
        <v>3</v>
      </c>
      <c r="X447" s="304">
        <f>IFERROR(IF(X445="",0,X445),"0")+IFERROR(IF(X446="",0,X446),"0")</f>
        <v>3.6809999999999996E-2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12.8</v>
      </c>
      <c r="W448" s="304">
        <f>IFERROR(SUM(W445:W446),"0")</f>
        <v>13.8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144.95999999999998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164.66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153.32185714285717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174.12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1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1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178.32185714285717</v>
      </c>
      <c r="W457" s="304">
        <f>GrossWeightTotalR+PalletQtyTotalR*25</f>
        <v>199.12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30.703174603174602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35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0.36475999999999997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10.26</v>
      </c>
      <c r="C464" s="46">
        <f>IFERROR(W49*1,"0")+IFERROR(W50*1,"0")</f>
        <v>0</v>
      </c>
      <c r="D464" s="46">
        <f>IFERROR(W55*1,"0")+IFERROR(W56*1,"0")+IFERROR(W57*1,"0")+IFERROR(W58*1,"0")</f>
        <v>0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4" s="46">
        <f>IFERROR(W126*1,"0")+IFERROR(W127*1,"0")+IFERROR(W128*1,"0")</f>
        <v>0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48.600000000000009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10.8</v>
      </c>
      <c r="K464" s="296"/>
      <c r="L464" s="46">
        <f>IFERROR(W253*1,"0")+IFERROR(W254*1,"0")+IFERROR(W255*1,"0")+IFERROR(W256*1,"0")+IFERROR(W257*1,"0")+IFERROR(W258*1,"0")+IFERROR(W259*1,"0")+IFERROR(W263*1,"0")+IFERROR(W264*1,"0")</f>
        <v>8.3999999999999986</v>
      </c>
      <c r="M464" s="46">
        <f>IFERROR(W269*1,"0")+IFERROR(W273*1,"0")+IFERROR(W274*1,"0")+IFERROR(W275*1,"0")+IFERROR(W279*1,"0")+IFERROR(W283*1,"0")</f>
        <v>0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32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16.8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0</v>
      </c>
      <c r="S464" s="46">
        <f>IFERROR(W430*1,"0")+IFERROR(W431*1,"0")+IFERROR(W435*1,"0")+IFERROR(W436*1,"0")+IFERROR(W440*1,"0")+IFERROR(W441*1,"0")+IFERROR(W445*1,"0")+IFERROR(W446*1,"0")</f>
        <v>37.799999999999997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2023-10-30T13:20:09Z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