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10,23 Кр_Сч_РнД\"/>
    </mc:Choice>
  </mc:AlternateContent>
  <xr:revisionPtr revIDLastSave="0" documentId="13_ncr:1_{5A066158-798F-4A32-96FF-21E6D5EBE31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TDSheet!$A$3:$V$80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L7" i="1"/>
  <c r="L8" i="1"/>
  <c r="Q8" i="1" s="1"/>
  <c r="L9" i="1"/>
  <c r="L10" i="1"/>
  <c r="Q10" i="1" s="1"/>
  <c r="L11" i="1"/>
  <c r="L12" i="1"/>
  <c r="Q12" i="1" s="1"/>
  <c r="L13" i="1"/>
  <c r="L14" i="1"/>
  <c r="Q14" i="1" s="1"/>
  <c r="L15" i="1"/>
  <c r="L16" i="1"/>
  <c r="Q16" i="1" s="1"/>
  <c r="L17" i="1"/>
  <c r="L18" i="1"/>
  <c r="Q18" i="1" s="1"/>
  <c r="L19" i="1"/>
  <c r="L20" i="1"/>
  <c r="Q20" i="1" s="1"/>
  <c r="L21" i="1"/>
  <c r="L22" i="1"/>
  <c r="Q22" i="1" s="1"/>
  <c r="L23" i="1"/>
  <c r="L24" i="1"/>
  <c r="Q24" i="1" s="1"/>
  <c r="L25" i="1"/>
  <c r="M25" i="1" s="1"/>
  <c r="L26" i="1"/>
  <c r="Q26" i="1" s="1"/>
  <c r="L27" i="1"/>
  <c r="L28" i="1"/>
  <c r="Q28" i="1" s="1"/>
  <c r="L29" i="1"/>
  <c r="L30" i="1"/>
  <c r="Q30" i="1" s="1"/>
  <c r="L31" i="1"/>
  <c r="M31" i="1" s="1"/>
  <c r="L32" i="1"/>
  <c r="Q32" i="1" s="1"/>
  <c r="L33" i="1"/>
  <c r="L34" i="1"/>
  <c r="Q34" i="1" s="1"/>
  <c r="L35" i="1"/>
  <c r="L36" i="1"/>
  <c r="Q36" i="1" s="1"/>
  <c r="L37" i="1"/>
  <c r="L38" i="1"/>
  <c r="Q38" i="1" s="1"/>
  <c r="L39" i="1"/>
  <c r="L40" i="1"/>
  <c r="Q40" i="1" s="1"/>
  <c r="L41" i="1"/>
  <c r="L42" i="1"/>
  <c r="Q42" i="1" s="1"/>
  <c r="L43" i="1"/>
  <c r="L44" i="1"/>
  <c r="Q44" i="1" s="1"/>
  <c r="L45" i="1"/>
  <c r="L46" i="1"/>
  <c r="Q46" i="1" s="1"/>
  <c r="L47" i="1"/>
  <c r="L48" i="1"/>
  <c r="Q48" i="1" s="1"/>
  <c r="L49" i="1"/>
  <c r="L50" i="1"/>
  <c r="Q50" i="1" s="1"/>
  <c r="L51" i="1"/>
  <c r="L52" i="1"/>
  <c r="Q52" i="1" s="1"/>
  <c r="L53" i="1"/>
  <c r="L54" i="1"/>
  <c r="P54" i="1" s="1"/>
  <c r="L55" i="1"/>
  <c r="L56" i="1"/>
  <c r="M56" i="1" s="1"/>
  <c r="L57" i="1"/>
  <c r="P57" i="1" s="1"/>
  <c r="L58" i="1"/>
  <c r="P58" i="1" s="1"/>
  <c r="L59" i="1"/>
  <c r="M59" i="1" s="1"/>
  <c r="P59" i="1" s="1"/>
  <c r="L60" i="1"/>
  <c r="P60" i="1" s="1"/>
  <c r="L61" i="1"/>
  <c r="L62" i="1"/>
  <c r="P62" i="1" s="1"/>
  <c r="L63" i="1"/>
  <c r="P63" i="1" s="1"/>
  <c r="L64" i="1"/>
  <c r="P64" i="1" s="1"/>
  <c r="L65" i="1"/>
  <c r="M65" i="1" s="1"/>
  <c r="P65" i="1" s="1"/>
  <c r="L66" i="1"/>
  <c r="M66" i="1" s="1"/>
  <c r="P66" i="1" s="1"/>
  <c r="L67" i="1"/>
  <c r="P67" i="1" s="1"/>
  <c r="L68" i="1"/>
  <c r="M68" i="1" s="1"/>
  <c r="P68" i="1" s="1"/>
  <c r="L69" i="1"/>
  <c r="P69" i="1" s="1"/>
  <c r="L70" i="1"/>
  <c r="M70" i="1" s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M76" i="1" s="1"/>
  <c r="P76" i="1" s="1"/>
  <c r="L77" i="1"/>
  <c r="P77" i="1" s="1"/>
  <c r="L78" i="1"/>
  <c r="P78" i="1" s="1"/>
  <c r="L79" i="1"/>
  <c r="P79" i="1" s="1"/>
  <c r="L80" i="1"/>
  <c r="P80" i="1" s="1"/>
  <c r="L6" i="1"/>
  <c r="P6" i="1" s="1"/>
  <c r="M30" i="1" l="1"/>
  <c r="M61" i="1"/>
  <c r="P61" i="1" s="1"/>
  <c r="M55" i="1"/>
  <c r="P55" i="1" s="1"/>
  <c r="P56" i="1"/>
  <c r="M42" i="1"/>
  <c r="Q77" i="1"/>
  <c r="Q69" i="1"/>
  <c r="Q61" i="1"/>
  <c r="Q73" i="1"/>
  <c r="Q65" i="1"/>
  <c r="Q57" i="1"/>
  <c r="Q79" i="1"/>
  <c r="Q75" i="1"/>
  <c r="Q71" i="1"/>
  <c r="Q67" i="1"/>
  <c r="Q63" i="1"/>
  <c r="Q59" i="1"/>
  <c r="Q55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P50" i="1"/>
  <c r="P46" i="1"/>
  <c r="P42" i="1"/>
  <c r="P38" i="1"/>
  <c r="P34" i="1"/>
  <c r="P30" i="1"/>
  <c r="M26" i="1"/>
  <c r="P26" i="1" s="1"/>
  <c r="P22" i="1"/>
  <c r="P18" i="1"/>
  <c r="M14" i="1"/>
  <c r="P14" i="1" s="1"/>
  <c r="P10" i="1"/>
  <c r="M53" i="1"/>
  <c r="P53" i="1" s="1"/>
  <c r="Q53" i="1"/>
  <c r="P51" i="1"/>
  <c r="Q51" i="1"/>
  <c r="M49" i="1"/>
  <c r="P49" i="1" s="1"/>
  <c r="Q49" i="1"/>
  <c r="P47" i="1"/>
  <c r="Q47" i="1"/>
  <c r="M45" i="1"/>
  <c r="P45" i="1" s="1"/>
  <c r="Q45" i="1"/>
  <c r="P43" i="1"/>
  <c r="Q43" i="1"/>
  <c r="P41" i="1"/>
  <c r="Q41" i="1"/>
  <c r="P39" i="1"/>
  <c r="Q39" i="1"/>
  <c r="P37" i="1"/>
  <c r="Q37" i="1"/>
  <c r="M35" i="1"/>
  <c r="P35" i="1" s="1"/>
  <c r="Q35" i="1"/>
  <c r="P33" i="1"/>
  <c r="Q33" i="1"/>
  <c r="P31" i="1"/>
  <c r="Q31" i="1"/>
  <c r="P29" i="1"/>
  <c r="Q29" i="1"/>
  <c r="P27" i="1"/>
  <c r="Q27" i="1"/>
  <c r="P25" i="1"/>
  <c r="Q25" i="1"/>
  <c r="P23" i="1"/>
  <c r="Q23" i="1"/>
  <c r="P21" i="1"/>
  <c r="Q21" i="1"/>
  <c r="P19" i="1"/>
  <c r="Q19" i="1"/>
  <c r="P17" i="1"/>
  <c r="Q17" i="1"/>
  <c r="P15" i="1"/>
  <c r="Q15" i="1"/>
  <c r="P13" i="1"/>
  <c r="Q13" i="1"/>
  <c r="P11" i="1"/>
  <c r="Q11" i="1"/>
  <c r="P9" i="1"/>
  <c r="Q9" i="1"/>
  <c r="P7" i="1"/>
  <c r="Q7" i="1"/>
  <c r="Q6" i="1"/>
  <c r="P52" i="1"/>
  <c r="P48" i="1"/>
  <c r="P44" i="1"/>
  <c r="P40" i="1"/>
  <c r="M36" i="1"/>
  <c r="P36" i="1" s="1"/>
  <c r="P32" i="1"/>
  <c r="M28" i="1"/>
  <c r="P28" i="1" s="1"/>
  <c r="P24" i="1"/>
  <c r="P20" i="1"/>
  <c r="P16" i="1"/>
  <c r="P12" i="1"/>
  <c r="P8" i="1"/>
  <c r="I5" i="1"/>
  <c r="T7" i="1"/>
  <c r="T8" i="1"/>
  <c r="T9" i="1"/>
  <c r="T10" i="1"/>
  <c r="T11" i="1"/>
  <c r="T12" i="1"/>
  <c r="T13" i="1"/>
  <c r="T14" i="1"/>
  <c r="T15" i="1"/>
  <c r="T16" i="1"/>
  <c r="T17" i="1"/>
  <c r="T19" i="1"/>
  <c r="T20" i="1"/>
  <c r="T21" i="1"/>
  <c r="T22" i="1"/>
  <c r="T23" i="1"/>
  <c r="T24" i="1"/>
  <c r="T25" i="1"/>
  <c r="T26" i="1"/>
  <c r="T27" i="1"/>
  <c r="T28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50" i="1"/>
  <c r="T51" i="1"/>
  <c r="T52" i="1"/>
  <c r="T53" i="1"/>
  <c r="T54" i="1"/>
  <c r="T55" i="1"/>
  <c r="T56" i="1"/>
  <c r="T57" i="1"/>
  <c r="T58" i="1"/>
  <c r="T59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6" i="1"/>
  <c r="S7" i="1"/>
  <c r="S8" i="1"/>
  <c r="S9" i="1"/>
  <c r="S10" i="1"/>
  <c r="S11" i="1"/>
  <c r="S12" i="1"/>
  <c r="S13" i="1"/>
  <c r="S14" i="1"/>
  <c r="S15" i="1"/>
  <c r="S16" i="1"/>
  <c r="S17" i="1"/>
  <c r="S19" i="1"/>
  <c r="S20" i="1"/>
  <c r="S21" i="1"/>
  <c r="S22" i="1"/>
  <c r="S23" i="1"/>
  <c r="S24" i="1"/>
  <c r="S25" i="1"/>
  <c r="S26" i="1"/>
  <c r="S27" i="1"/>
  <c r="S28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50" i="1"/>
  <c r="S51" i="1"/>
  <c r="S52" i="1"/>
  <c r="S53" i="1"/>
  <c r="S54" i="1"/>
  <c r="S55" i="1"/>
  <c r="S56" i="1"/>
  <c r="S57" i="1"/>
  <c r="S58" i="1"/>
  <c r="S59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6" i="1"/>
  <c r="R7" i="1"/>
  <c r="R8" i="1"/>
  <c r="R9" i="1"/>
  <c r="R10" i="1"/>
  <c r="R11" i="1"/>
  <c r="R12" i="1"/>
  <c r="R13" i="1"/>
  <c r="R14" i="1"/>
  <c r="R15" i="1"/>
  <c r="R16" i="1"/>
  <c r="R17" i="1"/>
  <c r="R19" i="1"/>
  <c r="R20" i="1"/>
  <c r="R21" i="1"/>
  <c r="R22" i="1"/>
  <c r="R23" i="1"/>
  <c r="R24" i="1"/>
  <c r="R25" i="1"/>
  <c r="R26" i="1"/>
  <c r="R27" i="1"/>
  <c r="R28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50" i="1"/>
  <c r="R51" i="1"/>
  <c r="R52" i="1"/>
  <c r="R53" i="1"/>
  <c r="R54" i="1"/>
  <c r="R55" i="1"/>
  <c r="R56" i="1"/>
  <c r="R57" i="1"/>
  <c r="R58" i="1"/>
  <c r="R59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6" i="1"/>
  <c r="V6" i="1" s="1"/>
  <c r="V5" i="1" s="1"/>
  <c r="F5" i="1"/>
  <c r="E5" i="1"/>
  <c r="N5" i="1"/>
  <c r="L5" i="1"/>
  <c r="K5" i="1"/>
  <c r="J5" i="1"/>
  <c r="H5" i="1"/>
  <c r="M5" i="1" l="1"/>
  <c r="R5" i="1"/>
  <c r="T5" i="1"/>
  <c r="S5" i="1"/>
</calcChain>
</file>

<file path=xl/sharedStrings.xml><?xml version="1.0" encoding="utf-8"?>
<sst xmlns="http://schemas.openxmlformats.org/spreadsheetml/2006/main" count="176" uniqueCount="101">
  <si>
    <t>Период: 23.10.2023 - 30.10.2023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</si>
  <si>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</si>
  <si>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</si>
  <si>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</si>
  <si>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</si>
  <si>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</si>
  <si>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</si>
  <si>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</si>
  <si>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</si>
  <si>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</si>
  <si>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</si>
  <si>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</si>
  <si>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</si>
  <si>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</si>
  <si>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</si>
  <si>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</si>
  <si>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</si>
  <si>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</si>
  <si>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</si>
  <si>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</si>
  <si>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</si>
  <si>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</si>
  <si>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</si>
  <si>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</si>
  <si>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</si>
  <si>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</si>
  <si>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</si>
  <si>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</si>
  <si>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</si>
  <si>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</si>
  <si>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</si>
  <si>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</si>
  <si>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</si>
  <si>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</si>
  <si>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</si>
  <si>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</si>
  <si>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</si>
  <si>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</si>
  <si>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</si>
  <si>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</si>
  <si>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</si>
  <si>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</si>
  <si>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</si>
  <si>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</si>
  <si>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</si>
  <si>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</si>
  <si>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</si>
  <si>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</si>
  <si>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</si>
  <si>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</si>
  <si>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</si>
  <si>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</si>
  <si>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</si>
  <si>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</si>
  <si>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</si>
  <si>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</si>
  <si>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</si>
  <si>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</si>
  <si>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</si>
  <si>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</si>
  <si>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</si>
  <si>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</si>
  <si>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</si>
  <si>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</si>
  <si>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</si>
  <si>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</si>
  <si>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</si>
  <si>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</si>
  <si>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</si>
  <si>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</si>
  <si>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</si>
  <si>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</si>
  <si>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</si>
  <si>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</si>
  <si>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</si>
  <si>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</si>
  <si>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</si>
  <si>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</si>
  <si>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</si>
  <si>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</si>
  <si>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358  Колбаса Молочная стародворская, амифлекс, 0,5кг, ТМ Стародворье</t>
  </si>
  <si>
    <t xml:space="preserve"> 385  Колбаски Филейбургские с филе сочного окорока, 0,28кг ТМ Баварушка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</si>
  <si>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</si>
  <si>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</si>
  <si>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</si>
  <si>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</si>
  <si>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</si>
  <si>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</si>
  <si>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</si>
  <si>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</si>
  <si>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</si>
  <si>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</si>
  <si>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</si>
  <si>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</si>
  <si>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09,10</t>
  </si>
  <si>
    <t>ср 16,10</t>
  </si>
  <si>
    <t>коментарий</t>
  </si>
  <si>
    <t>вес</t>
  </si>
  <si>
    <t>от филиала</t>
  </si>
  <si>
    <t>комментарий филиала</t>
  </si>
  <si>
    <t>ср 23,10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</si>
</sst>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 applyAlignment="1"/>
    <xf numFmtId="166" fontId="1" fillId="0" borderId="0" xfId="0" applyNumberFormat="1" applyFont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166" fontId="2" fillId="3" borderId="1" xfId="0" applyNumberFormat="1" applyFont="1" applyFill="1" applyBorder="1" applyAlignment="1">
      <alignment horizontal="left" vertical="top"/>
    </xf>
    <xf numFmtId="166" fontId="2" fillId="3" borderId="2" xfId="0" applyNumberFormat="1" applyFont="1" applyFill="1" applyBorder="1" applyAlignment="1">
      <alignment horizontal="right" vertical="top"/>
    </xf>
    <xf numFmtId="166" fontId="2" fillId="3" borderId="1" xfId="0" applyNumberFormat="1" applyFont="1" applyFill="1" applyBorder="1" applyAlignment="1">
      <alignment horizontal="right" vertical="top"/>
    </xf>
    <xf numFmtId="166" fontId="0" fillId="0" borderId="1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0" fillId="0" borderId="2" xfId="0" applyNumberFormat="1" applyBorder="1" applyAlignment="1">
      <alignment horizontal="right" vertical="top"/>
    </xf>
    <xf numFmtId="2" fontId="0" fillId="0" borderId="0" xfId="0" applyNumberFormat="1"/>
    <xf numFmtId="166" fontId="0" fillId="0" borderId="0" xfId="0" applyNumberFormat="1"/>
    <xf numFmtId="166" fontId="3" fillId="4" borderId="0" xfId="0" applyNumberFormat="1" applyFont="1" applyFill="1"/>
    <xf numFmtId="166" fontId="3" fillId="5" borderId="0" xfId="0" applyNumberFormat="1" applyFont="1" applyFill="1"/>
    <xf numFmtId="166" fontId="4" fillId="0" borderId="0" xfId="0" applyNumberFormat="1" applyFont="1"/>
    <xf numFmtId="166" fontId="5" fillId="6" borderId="3" xfId="0" applyNumberFormat="1" applyFont="1" applyFill="1" applyBorder="1" applyAlignment="1">
      <alignment horizontal="right" vertical="top"/>
    </xf>
    <xf numFmtId="166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6" fontId="0" fillId="0" borderId="4" xfId="0" applyNumberFormat="1" applyBorder="1" applyAlignment="1"/>
    <xf numFmtId="166" fontId="0" fillId="4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0,23/23,10,23%20&#1050;&#1056;_&#1057;&#1063;_&#1056;&#1085;&#1044;/&#1076;&#1074;%2023,10,23%20&#1089;&#1095;&#1088;&#1089;&#1095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16.10.2023 - 23.10.2023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02,10</v>
          </cell>
          <cell r="T3" t="str">
            <v>ср 09,10</v>
          </cell>
          <cell r="U3" t="str">
            <v>ср 16,10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A5" t="str">
            <v>Основной склад ПОКОМ (Сочи)</v>
          </cell>
          <cell r="E5">
            <v>4909.9860000000008</v>
          </cell>
          <cell r="F5">
            <v>2259.4479999999999</v>
          </cell>
          <cell r="H5">
            <v>0</v>
          </cell>
          <cell r="I5">
            <v>0</v>
          </cell>
          <cell r="J5">
            <v>6991</v>
          </cell>
          <cell r="K5">
            <v>0</v>
          </cell>
          <cell r="L5">
            <v>1028.4092000000001</v>
          </cell>
          <cell r="M5">
            <v>2791.3517999999999</v>
          </cell>
          <cell r="N5">
            <v>3488.3790000000004</v>
          </cell>
          <cell r="O5">
            <v>1784</v>
          </cell>
          <cell r="S5">
            <v>897.70439999999974</v>
          </cell>
          <cell r="T5">
            <v>1173.6825999999996</v>
          </cell>
          <cell r="U5">
            <v>856.32320000000027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8.8019999999999996</v>
          </cell>
          <cell r="D6">
            <v>2.468</v>
          </cell>
          <cell r="E6">
            <v>1.4</v>
          </cell>
          <cell r="F6">
            <v>7.04</v>
          </cell>
          <cell r="G6">
            <v>1</v>
          </cell>
          <cell r="L6">
            <v>0.27999999999999997</v>
          </cell>
          <cell r="N6">
            <v>0</v>
          </cell>
          <cell r="Q6">
            <v>25.142857142857146</v>
          </cell>
          <cell r="R6">
            <v>25.142857142857146</v>
          </cell>
          <cell r="S6">
            <v>1.3240000000000001</v>
          </cell>
          <cell r="T6">
            <v>0.26800000000000002</v>
          </cell>
          <cell r="U6">
            <v>1.0336000000000001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D7">
            <v>46.780999999999999</v>
          </cell>
          <cell r="E7">
            <v>42.74</v>
          </cell>
          <cell r="G7">
            <v>1</v>
          </cell>
          <cell r="L7">
            <v>8.548</v>
          </cell>
          <cell r="M7">
            <v>59.835999999999999</v>
          </cell>
          <cell r="N7">
            <v>59.835999999999999</v>
          </cell>
          <cell r="Q7">
            <v>7</v>
          </cell>
          <cell r="R7">
            <v>0</v>
          </cell>
          <cell r="S7">
            <v>10.476000000000001</v>
          </cell>
          <cell r="T7">
            <v>30.68</v>
          </cell>
          <cell r="U7">
            <v>0.21840000000000001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1.353</v>
          </cell>
          <cell r="E8">
            <v>1.353</v>
          </cell>
          <cell r="G8">
            <v>1</v>
          </cell>
          <cell r="L8">
            <v>0.27060000000000001</v>
          </cell>
          <cell r="M8">
            <v>10</v>
          </cell>
          <cell r="N8">
            <v>8</v>
          </cell>
          <cell r="O8">
            <v>8</v>
          </cell>
          <cell r="P8" t="str">
            <v>один короб</v>
          </cell>
          <cell r="Q8">
            <v>29.563932002956392</v>
          </cell>
          <cell r="R8">
            <v>0</v>
          </cell>
          <cell r="S8">
            <v>0.54759999999999998</v>
          </cell>
          <cell r="T8">
            <v>0.54560000000000008</v>
          </cell>
          <cell r="U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21.547999999999998</v>
          </cell>
          <cell r="D9">
            <v>1.35</v>
          </cell>
          <cell r="E9">
            <v>4.0629999999999997</v>
          </cell>
          <cell r="F9">
            <v>17.613</v>
          </cell>
          <cell r="G9">
            <v>1</v>
          </cell>
          <cell r="L9">
            <v>0.81259999999999999</v>
          </cell>
          <cell r="N9">
            <v>0</v>
          </cell>
          <cell r="Q9">
            <v>21.674870785134136</v>
          </cell>
          <cell r="R9">
            <v>21.674870785134136</v>
          </cell>
          <cell r="S9">
            <v>0.71679999999999999</v>
          </cell>
          <cell r="T9">
            <v>-0.27599999999999997</v>
          </cell>
          <cell r="U9">
            <v>0.59199999999999997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22</v>
          </cell>
          <cell r="D10">
            <v>126</v>
          </cell>
          <cell r="E10">
            <v>120</v>
          </cell>
          <cell r="F10">
            <v>6</v>
          </cell>
          <cell r="G10">
            <v>0.5</v>
          </cell>
          <cell r="J10">
            <v>240</v>
          </cell>
          <cell r="L10">
            <v>24</v>
          </cell>
          <cell r="M10">
            <v>42</v>
          </cell>
          <cell r="N10">
            <v>120</v>
          </cell>
          <cell r="O10">
            <v>120</v>
          </cell>
          <cell r="P10" t="str">
            <v>Открыты Бофорты</v>
          </cell>
          <cell r="Q10">
            <v>15.25</v>
          </cell>
          <cell r="R10">
            <v>10.25</v>
          </cell>
          <cell r="S10">
            <v>13.2</v>
          </cell>
          <cell r="T10">
            <v>23.8</v>
          </cell>
          <cell r="U10">
            <v>17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171</v>
          </cell>
          <cell r="D11">
            <v>506</v>
          </cell>
          <cell r="E11">
            <v>375</v>
          </cell>
          <cell r="F11">
            <v>284</v>
          </cell>
          <cell r="G11">
            <v>0.4</v>
          </cell>
          <cell r="J11">
            <v>500</v>
          </cell>
          <cell r="L11">
            <v>75</v>
          </cell>
          <cell r="M11">
            <v>116</v>
          </cell>
          <cell r="N11">
            <v>300</v>
          </cell>
          <cell r="O11">
            <v>300</v>
          </cell>
          <cell r="P11" t="str">
            <v>Открыты Бофорты</v>
          </cell>
          <cell r="Q11">
            <v>14.453333333333333</v>
          </cell>
          <cell r="R11">
            <v>10.453333333333333</v>
          </cell>
          <cell r="S11">
            <v>50.4</v>
          </cell>
          <cell r="T11">
            <v>73</v>
          </cell>
          <cell r="U11">
            <v>61.8</v>
          </cell>
        </row>
        <row r="12">
          <cell r="A12" t="str">
            <v xml:space="preserve"> 029  Сосиски Венские, Вязанка NDX МГС, 0.5кг, ПОКОМ</v>
          </cell>
          <cell r="B12" t="str">
            <v>шт</v>
          </cell>
          <cell r="C12">
            <v>10</v>
          </cell>
          <cell r="D12">
            <v>7</v>
          </cell>
          <cell r="E12">
            <v>-11</v>
          </cell>
          <cell r="G12">
            <v>0.5</v>
          </cell>
          <cell r="L12">
            <v>-2.2000000000000002</v>
          </cell>
          <cell r="M12">
            <v>10</v>
          </cell>
          <cell r="N12">
            <v>10</v>
          </cell>
          <cell r="Q12">
            <v>-4.545454545454545</v>
          </cell>
          <cell r="R12">
            <v>0</v>
          </cell>
          <cell r="S12">
            <v>3.2</v>
          </cell>
          <cell r="T12">
            <v>2.8</v>
          </cell>
          <cell r="U12">
            <v>-0.8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D13">
            <v>414</v>
          </cell>
          <cell r="E13">
            <v>307</v>
          </cell>
          <cell r="F13">
            <v>62</v>
          </cell>
          <cell r="G13">
            <v>0.45</v>
          </cell>
          <cell r="J13">
            <v>504</v>
          </cell>
          <cell r="L13">
            <v>61.4</v>
          </cell>
          <cell r="M13">
            <v>170.79999999999995</v>
          </cell>
          <cell r="N13">
            <v>240</v>
          </cell>
          <cell r="O13">
            <v>240</v>
          </cell>
          <cell r="P13" t="str">
            <v>Открыты Бофорты</v>
          </cell>
          <cell r="Q13">
            <v>13.127035830618892</v>
          </cell>
          <cell r="R13">
            <v>9.2182410423452765</v>
          </cell>
          <cell r="S13">
            <v>46.4</v>
          </cell>
          <cell r="T13">
            <v>66</v>
          </cell>
          <cell r="U13">
            <v>13.8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D14">
            <v>245</v>
          </cell>
          <cell r="E14">
            <v>220</v>
          </cell>
          <cell r="F14">
            <v>-1</v>
          </cell>
          <cell r="G14">
            <v>0.45</v>
          </cell>
          <cell r="J14">
            <v>504</v>
          </cell>
          <cell r="L14">
            <v>44</v>
          </cell>
          <cell r="M14">
            <v>25</v>
          </cell>
          <cell r="N14">
            <v>240</v>
          </cell>
          <cell r="O14">
            <v>240</v>
          </cell>
          <cell r="P14" t="str">
            <v>Открыты Бофорты</v>
          </cell>
          <cell r="Q14">
            <v>16.886363636363637</v>
          </cell>
          <cell r="R14">
            <v>11.431818181818182</v>
          </cell>
          <cell r="S14">
            <v>44.6</v>
          </cell>
          <cell r="T14">
            <v>54.8</v>
          </cell>
          <cell r="U14">
            <v>36.4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D15">
            <v>64</v>
          </cell>
          <cell r="E15">
            <v>54</v>
          </cell>
          <cell r="F15">
            <v>5</v>
          </cell>
          <cell r="G15">
            <v>0.5</v>
          </cell>
          <cell r="L15">
            <v>10.8</v>
          </cell>
          <cell r="M15">
            <v>70.600000000000009</v>
          </cell>
          <cell r="N15">
            <v>70.600000000000009</v>
          </cell>
          <cell r="Q15">
            <v>7</v>
          </cell>
          <cell r="R15">
            <v>0.46296296296296291</v>
          </cell>
          <cell r="S15">
            <v>0.6</v>
          </cell>
          <cell r="T15">
            <v>10</v>
          </cell>
          <cell r="U15">
            <v>2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26</v>
          </cell>
          <cell r="E16">
            <v>30</v>
          </cell>
          <cell r="F16">
            <v>-4</v>
          </cell>
          <cell r="G16">
            <v>0.4</v>
          </cell>
          <cell r="L16">
            <v>6</v>
          </cell>
          <cell r="M16">
            <v>46</v>
          </cell>
          <cell r="N16">
            <v>46</v>
          </cell>
          <cell r="Q16">
            <v>7</v>
          </cell>
          <cell r="R16">
            <v>-0.66666666666666663</v>
          </cell>
          <cell r="S16">
            <v>7</v>
          </cell>
          <cell r="T16">
            <v>5</v>
          </cell>
          <cell r="U16">
            <v>4.5999999999999996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29</v>
          </cell>
          <cell r="D17">
            <v>2</v>
          </cell>
          <cell r="E17">
            <v>5</v>
          </cell>
          <cell r="F17">
            <v>24</v>
          </cell>
          <cell r="G17">
            <v>0.17</v>
          </cell>
          <cell r="J17">
            <v>60</v>
          </cell>
          <cell r="L17">
            <v>1</v>
          </cell>
          <cell r="N17">
            <v>0</v>
          </cell>
          <cell r="Q17">
            <v>84</v>
          </cell>
          <cell r="R17">
            <v>84</v>
          </cell>
          <cell r="S17">
            <v>2</v>
          </cell>
          <cell r="T17">
            <v>4.2</v>
          </cell>
          <cell r="U17">
            <v>4.8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D18">
            <v>32</v>
          </cell>
          <cell r="E18">
            <v>16</v>
          </cell>
          <cell r="F18">
            <v>5</v>
          </cell>
          <cell r="G18">
            <v>0.45</v>
          </cell>
          <cell r="L18">
            <v>3.2</v>
          </cell>
          <cell r="M18">
            <v>23.8</v>
          </cell>
          <cell r="N18">
            <v>23.8</v>
          </cell>
          <cell r="Q18">
            <v>9</v>
          </cell>
          <cell r="R18">
            <v>1.5625</v>
          </cell>
          <cell r="S18">
            <v>-0.6</v>
          </cell>
          <cell r="T18">
            <v>-2.6</v>
          </cell>
          <cell r="U18">
            <v>-0.4</v>
          </cell>
        </row>
        <row r="19">
          <cell r="A19" t="str">
            <v xml:space="preserve"> 057  Колбаса Докторская Дугушка, вектор 0.4 кг, ТМ Стародворье    ПОКОМ</v>
          </cell>
          <cell r="B19" t="str">
            <v>шт</v>
          </cell>
          <cell r="C19">
            <v>-4</v>
          </cell>
          <cell r="F19">
            <v>-4</v>
          </cell>
          <cell r="G19">
            <v>0</v>
          </cell>
          <cell r="L19">
            <v>0</v>
          </cell>
          <cell r="N19">
            <v>0</v>
          </cell>
          <cell r="O19">
            <v>0</v>
          </cell>
          <cell r="P19" t="str">
            <v>Вывод из матрицы</v>
          </cell>
          <cell r="Q19" t="e">
            <v>#DIV/0!</v>
          </cell>
          <cell r="R19" t="e">
            <v>#DIV/0!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107</v>
          </cell>
          <cell r="E20">
            <v>22</v>
          </cell>
          <cell r="F20">
            <v>82</v>
          </cell>
          <cell r="G20">
            <v>0.5</v>
          </cell>
          <cell r="J20">
            <v>60</v>
          </cell>
          <cell r="L20">
            <v>4.4000000000000004</v>
          </cell>
          <cell r="O20">
            <v>60</v>
          </cell>
          <cell r="P20" t="str">
            <v>Акция</v>
          </cell>
          <cell r="Q20">
            <v>32.272727272727273</v>
          </cell>
          <cell r="R20">
            <v>32.272727272727273</v>
          </cell>
          <cell r="S20">
            <v>3.6</v>
          </cell>
          <cell r="T20">
            <v>2.6</v>
          </cell>
          <cell r="U20">
            <v>5.8</v>
          </cell>
        </row>
        <row r="21">
          <cell r="A21" t="str">
            <v xml:space="preserve"> 060  Колбаса Докторская стародворская  0,5 кг,ПОКОМ</v>
          </cell>
          <cell r="B21" t="str">
            <v>шт</v>
          </cell>
          <cell r="C21">
            <v>7</v>
          </cell>
          <cell r="E21">
            <v>3</v>
          </cell>
          <cell r="F21">
            <v>2</v>
          </cell>
          <cell r="G21">
            <v>0.5</v>
          </cell>
          <cell r="J21">
            <v>20</v>
          </cell>
          <cell r="L21">
            <v>0.6</v>
          </cell>
          <cell r="N21">
            <v>0</v>
          </cell>
          <cell r="Q21">
            <v>36.666666666666671</v>
          </cell>
          <cell r="R21">
            <v>36.666666666666671</v>
          </cell>
          <cell r="S21">
            <v>1.8</v>
          </cell>
          <cell r="T21">
            <v>1.8</v>
          </cell>
          <cell r="U21">
            <v>1.4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D22">
            <v>35</v>
          </cell>
          <cell r="E22">
            <v>13</v>
          </cell>
          <cell r="F22">
            <v>11</v>
          </cell>
          <cell r="G22">
            <v>0.3</v>
          </cell>
          <cell r="L22">
            <v>2.6</v>
          </cell>
          <cell r="M22">
            <v>17.600000000000001</v>
          </cell>
          <cell r="N22">
            <v>30</v>
          </cell>
          <cell r="O22">
            <v>30</v>
          </cell>
          <cell r="P22" t="str">
            <v>Заказ СВ</v>
          </cell>
          <cell r="Q22">
            <v>15.769230769230768</v>
          </cell>
          <cell r="R22">
            <v>4.2307692307692308</v>
          </cell>
          <cell r="S22">
            <v>5.2</v>
          </cell>
          <cell r="T22">
            <v>4.5999999999999996</v>
          </cell>
          <cell r="U22">
            <v>4.2</v>
          </cell>
        </row>
        <row r="23">
          <cell r="A23" t="str">
            <v xml:space="preserve"> 068  Колбаса Особая ТМ Особый рецепт, 0,5 кг, ПОКОМ</v>
          </cell>
          <cell r="B23" t="str">
            <v>шт</v>
          </cell>
          <cell r="C23">
            <v>41</v>
          </cell>
          <cell r="E23">
            <v>17</v>
          </cell>
          <cell r="F23">
            <v>24</v>
          </cell>
          <cell r="G23">
            <v>0.5</v>
          </cell>
          <cell r="L23">
            <v>3.4</v>
          </cell>
          <cell r="M23">
            <v>16.799999999999997</v>
          </cell>
          <cell r="N23">
            <v>20</v>
          </cell>
          <cell r="O23">
            <v>30</v>
          </cell>
          <cell r="Q23">
            <v>12.941176470588236</v>
          </cell>
          <cell r="R23">
            <v>7.0588235294117645</v>
          </cell>
          <cell r="S23">
            <v>2</v>
          </cell>
          <cell r="T23">
            <v>-0.2</v>
          </cell>
          <cell r="U23">
            <v>1.2</v>
          </cell>
        </row>
        <row r="24">
          <cell r="A24" t="str">
            <v xml:space="preserve"> 079  Колбаса Сервелат Кремлевский,  0.35 кг, ПОКОМ</v>
          </cell>
          <cell r="B24" t="str">
            <v>шт</v>
          </cell>
          <cell r="C24">
            <v>40</v>
          </cell>
          <cell r="D24">
            <v>1</v>
          </cell>
          <cell r="E24">
            <v>22</v>
          </cell>
          <cell r="F24">
            <v>-2</v>
          </cell>
          <cell r="G24">
            <v>0.35</v>
          </cell>
          <cell r="J24">
            <v>150</v>
          </cell>
          <cell r="L24">
            <v>4.4000000000000004</v>
          </cell>
          <cell r="N24">
            <v>0</v>
          </cell>
          <cell r="Q24">
            <v>33.636363636363633</v>
          </cell>
          <cell r="R24">
            <v>33.636363636363633</v>
          </cell>
          <cell r="S24">
            <v>14.8</v>
          </cell>
          <cell r="T24">
            <v>13.6</v>
          </cell>
          <cell r="U24">
            <v>21.6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59</v>
          </cell>
          <cell r="D25">
            <v>2</v>
          </cell>
          <cell r="E25">
            <v>38</v>
          </cell>
          <cell r="F25">
            <v>21</v>
          </cell>
          <cell r="G25">
            <v>0.17</v>
          </cell>
          <cell r="J25">
            <v>75</v>
          </cell>
          <cell r="L25">
            <v>7.6</v>
          </cell>
          <cell r="N25">
            <v>0</v>
          </cell>
          <cell r="Q25">
            <v>12.631578947368421</v>
          </cell>
          <cell r="R25">
            <v>12.631578947368421</v>
          </cell>
          <cell r="S25">
            <v>11.8</v>
          </cell>
          <cell r="T25">
            <v>8.4</v>
          </cell>
          <cell r="U25">
            <v>3.6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8</v>
          </cell>
          <cell r="D26">
            <v>26</v>
          </cell>
          <cell r="E26">
            <v>18</v>
          </cell>
          <cell r="F26">
            <v>8</v>
          </cell>
          <cell r="G26">
            <v>0.38</v>
          </cell>
          <cell r="J26">
            <v>18</v>
          </cell>
          <cell r="L26">
            <v>3.6</v>
          </cell>
          <cell r="M26">
            <v>17.200000000000003</v>
          </cell>
          <cell r="N26">
            <v>17.200000000000003</v>
          </cell>
          <cell r="Q26">
            <v>12</v>
          </cell>
          <cell r="R26">
            <v>7.2222222222222223</v>
          </cell>
          <cell r="S26">
            <v>1.8</v>
          </cell>
          <cell r="T26">
            <v>3</v>
          </cell>
          <cell r="U26">
            <v>1</v>
          </cell>
        </row>
        <row r="27">
          <cell r="A27" t="str">
            <v xml:space="preserve"> 092  Сосиски Баварские с сыром,  0.42кг,ПОКОМ</v>
          </cell>
          <cell r="B27" t="str">
            <v>шт</v>
          </cell>
          <cell r="C27">
            <v>9</v>
          </cell>
          <cell r="D27">
            <v>62</v>
          </cell>
          <cell r="E27">
            <v>48</v>
          </cell>
          <cell r="F27">
            <v>14</v>
          </cell>
          <cell r="G27">
            <v>0.42</v>
          </cell>
          <cell r="J27">
            <v>60</v>
          </cell>
          <cell r="L27">
            <v>9.6</v>
          </cell>
          <cell r="M27">
            <v>41.199999999999989</v>
          </cell>
          <cell r="N27">
            <v>41.199999999999989</v>
          </cell>
          <cell r="Q27">
            <v>12</v>
          </cell>
          <cell r="R27">
            <v>7.7083333333333339</v>
          </cell>
          <cell r="S27">
            <v>7</v>
          </cell>
          <cell r="T27">
            <v>7.4</v>
          </cell>
          <cell r="U27">
            <v>10.199999999999999</v>
          </cell>
        </row>
        <row r="28">
          <cell r="A28" t="str">
            <v xml:space="preserve"> 096  Сосиски Баварские,  0.42кг,ПОКОМ</v>
          </cell>
          <cell r="B28" t="str">
            <v>шт</v>
          </cell>
          <cell r="C28">
            <v>162</v>
          </cell>
          <cell r="D28">
            <v>21</v>
          </cell>
          <cell r="E28">
            <v>134</v>
          </cell>
          <cell r="F28">
            <v>11</v>
          </cell>
          <cell r="G28">
            <v>0.42</v>
          </cell>
          <cell r="J28">
            <v>402</v>
          </cell>
          <cell r="L28">
            <v>26.8</v>
          </cell>
          <cell r="N28">
            <v>0</v>
          </cell>
          <cell r="Q28">
            <v>15.41044776119403</v>
          </cell>
          <cell r="R28">
            <v>15.41044776119403</v>
          </cell>
          <cell r="S28">
            <v>38</v>
          </cell>
          <cell r="T28">
            <v>45.2</v>
          </cell>
          <cell r="U28">
            <v>44.6</v>
          </cell>
        </row>
        <row r="29">
          <cell r="A29" t="str">
            <v xml:space="preserve"> 102  Сосиски Ганноверские, амилюкс МГС, 0.6кг, ТМ Стародворье    ПОКОМ</v>
          </cell>
          <cell r="B29" t="str">
            <v>шт</v>
          </cell>
          <cell r="C29">
            <v>-3</v>
          </cell>
          <cell r="D29">
            <v>122</v>
          </cell>
          <cell r="E29">
            <v>96</v>
          </cell>
          <cell r="F29">
            <v>-8</v>
          </cell>
          <cell r="G29">
            <v>0.6</v>
          </cell>
          <cell r="J29">
            <v>204</v>
          </cell>
          <cell r="L29">
            <v>19.2</v>
          </cell>
          <cell r="M29">
            <v>34.399999999999977</v>
          </cell>
          <cell r="N29">
            <v>34.399999999999977</v>
          </cell>
          <cell r="Q29">
            <v>12</v>
          </cell>
          <cell r="R29">
            <v>10.208333333333334</v>
          </cell>
          <cell r="S29">
            <v>19.399999999999999</v>
          </cell>
          <cell r="T29">
            <v>35.6</v>
          </cell>
          <cell r="U29">
            <v>21.6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B30" t="str">
            <v>шт</v>
          </cell>
          <cell r="C30">
            <v>15</v>
          </cell>
          <cell r="D30">
            <v>90</v>
          </cell>
          <cell r="E30">
            <v>37</v>
          </cell>
          <cell r="F30">
            <v>17</v>
          </cell>
          <cell r="G30">
            <v>0.35</v>
          </cell>
          <cell r="L30">
            <v>7.4</v>
          </cell>
          <cell r="M30">
            <v>49.600000000000009</v>
          </cell>
          <cell r="N30">
            <v>49.600000000000009</v>
          </cell>
          <cell r="Q30">
            <v>9</v>
          </cell>
          <cell r="R30">
            <v>2.2972972972972974</v>
          </cell>
          <cell r="S30">
            <v>6</v>
          </cell>
          <cell r="T30">
            <v>17.8</v>
          </cell>
          <cell r="U30">
            <v>6.6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C31">
            <v>2</v>
          </cell>
          <cell r="D31">
            <v>49</v>
          </cell>
          <cell r="E31">
            <v>37</v>
          </cell>
          <cell r="G31">
            <v>0.35</v>
          </cell>
          <cell r="J31">
            <v>60</v>
          </cell>
          <cell r="L31">
            <v>7.4</v>
          </cell>
          <cell r="M31">
            <v>28.800000000000011</v>
          </cell>
          <cell r="N31">
            <v>28.800000000000011</v>
          </cell>
          <cell r="Q31">
            <v>12.000000000000002</v>
          </cell>
          <cell r="R31">
            <v>8.108108108108107</v>
          </cell>
          <cell r="S31">
            <v>4.5999999999999996</v>
          </cell>
          <cell r="T31">
            <v>13.2</v>
          </cell>
          <cell r="U31">
            <v>6.4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B32" t="str">
            <v>шт</v>
          </cell>
          <cell r="C32">
            <v>55</v>
          </cell>
          <cell r="D32">
            <v>30</v>
          </cell>
          <cell r="E32">
            <v>31</v>
          </cell>
          <cell r="G32">
            <v>0.35</v>
          </cell>
          <cell r="L32">
            <v>6.2</v>
          </cell>
          <cell r="M32">
            <v>43.4</v>
          </cell>
          <cell r="N32">
            <v>43.4</v>
          </cell>
          <cell r="Q32">
            <v>7</v>
          </cell>
          <cell r="R32">
            <v>0</v>
          </cell>
          <cell r="S32">
            <v>5.4</v>
          </cell>
          <cell r="T32">
            <v>10.199999999999999</v>
          </cell>
          <cell r="U32">
            <v>7.6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224.77</v>
          </cell>
          <cell r="D33">
            <v>209.20500000000001</v>
          </cell>
          <cell r="E33">
            <v>156.375</v>
          </cell>
          <cell r="F33">
            <v>277.42500000000001</v>
          </cell>
          <cell r="G33">
            <v>1</v>
          </cell>
          <cell r="J33">
            <v>257</v>
          </cell>
          <cell r="L33">
            <v>31.274999999999999</v>
          </cell>
          <cell r="N33">
            <v>0</v>
          </cell>
          <cell r="Q33">
            <v>17.08792965627498</v>
          </cell>
          <cell r="R33">
            <v>17.08792965627498</v>
          </cell>
          <cell r="S33">
            <v>66.11</v>
          </cell>
          <cell r="T33">
            <v>52.487199999999994</v>
          </cell>
          <cell r="U33">
            <v>16.997999999999998</v>
          </cell>
        </row>
        <row r="34">
          <cell r="A34" t="str">
            <v xml:space="preserve"> 215  Колбаса Докторская Дугушка ГОСТ, ВЕС, ТМ Стародворье ПОКОМ</v>
          </cell>
          <cell r="B34" t="str">
            <v>кг</v>
          </cell>
          <cell r="D34">
            <v>5.1449999999999996</v>
          </cell>
          <cell r="G34">
            <v>0</v>
          </cell>
          <cell r="L34">
            <v>0</v>
          </cell>
          <cell r="N34">
            <v>0</v>
          </cell>
          <cell r="Q34" t="e">
            <v>#DIV/0!</v>
          </cell>
          <cell r="R34" t="e">
            <v>#DIV/0!</v>
          </cell>
          <cell r="S34">
            <v>0</v>
          </cell>
          <cell r="T34">
            <v>0</v>
          </cell>
          <cell r="U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102.82</v>
          </cell>
          <cell r="D35">
            <v>430.495</v>
          </cell>
          <cell r="E35">
            <v>281.51299999999998</v>
          </cell>
          <cell r="F35">
            <v>234.88</v>
          </cell>
          <cell r="G35">
            <v>1</v>
          </cell>
          <cell r="J35">
            <v>520</v>
          </cell>
          <cell r="L35">
            <v>56.302599999999998</v>
          </cell>
          <cell r="N35">
            <v>0</v>
          </cell>
          <cell r="Q35">
            <v>13.407551338659315</v>
          </cell>
          <cell r="R35">
            <v>13.407551338659315</v>
          </cell>
          <cell r="S35">
            <v>103.458</v>
          </cell>
          <cell r="T35">
            <v>56.247400000000006</v>
          </cell>
          <cell r="U35">
            <v>81.463800000000006</v>
          </cell>
        </row>
        <row r="36">
          <cell r="A36" t="str">
            <v xml:space="preserve"> 222  Колбаса Докторская стародворская, ВЕС, ВсхЗв   ПОКОМ</v>
          </cell>
          <cell r="B36" t="str">
            <v>кг</v>
          </cell>
          <cell r="C36">
            <v>-5.56</v>
          </cell>
          <cell r="D36">
            <v>10.705</v>
          </cell>
          <cell r="G36">
            <v>0</v>
          </cell>
          <cell r="L36">
            <v>0</v>
          </cell>
          <cell r="N36">
            <v>0</v>
          </cell>
          <cell r="Q36" t="e">
            <v>#DIV/0!</v>
          </cell>
          <cell r="R36" t="e">
            <v>#DIV/0!</v>
          </cell>
          <cell r="S36">
            <v>0</v>
          </cell>
          <cell r="T36">
            <v>0</v>
          </cell>
          <cell r="U36">
            <v>0</v>
          </cell>
        </row>
        <row r="37">
          <cell r="A37" t="str">
            <v xml:space="preserve"> 226  Колбаса Княжеская, с/к белков.обол в термоусад. пакете, ВЕС, ТМ Стародворье ПОКОМ</v>
          </cell>
          <cell r="B37" t="str">
            <v>кг</v>
          </cell>
          <cell r="C37">
            <v>2.66</v>
          </cell>
          <cell r="E37">
            <v>1.1299999999999999</v>
          </cell>
          <cell r="F37">
            <v>1.502</v>
          </cell>
          <cell r="G37">
            <v>1</v>
          </cell>
          <cell r="J37">
            <v>6</v>
          </cell>
          <cell r="L37">
            <v>0.22599999999999998</v>
          </cell>
          <cell r="N37">
            <v>0</v>
          </cell>
          <cell r="Q37">
            <v>33.194690265486727</v>
          </cell>
          <cell r="R37">
            <v>33.194690265486727</v>
          </cell>
          <cell r="S37">
            <v>0</v>
          </cell>
          <cell r="T37">
            <v>0.44880000000000003</v>
          </cell>
          <cell r="U37">
            <v>0.2266</v>
          </cell>
        </row>
        <row r="38">
          <cell r="A38" t="str">
            <v xml:space="preserve"> 230  Колбаса Молочная Особая ТМ Особый рецепт, п/а, ВЕС. ПОКОМ</v>
          </cell>
          <cell r="B38" t="str">
            <v>кг</v>
          </cell>
          <cell r="C38">
            <v>10.494999999999999</v>
          </cell>
          <cell r="D38">
            <v>43.225000000000001</v>
          </cell>
          <cell r="E38">
            <v>35.76</v>
          </cell>
          <cell r="F38">
            <v>7.72</v>
          </cell>
          <cell r="G38">
            <v>1</v>
          </cell>
          <cell r="J38">
            <v>30</v>
          </cell>
          <cell r="L38">
            <v>7.1519999999999992</v>
          </cell>
          <cell r="M38">
            <v>48.103999999999985</v>
          </cell>
          <cell r="N38">
            <v>40</v>
          </cell>
          <cell r="O38">
            <v>30</v>
          </cell>
          <cell r="Q38">
            <v>10.866890380313199</v>
          </cell>
          <cell r="R38">
            <v>5.2740492170022373</v>
          </cell>
          <cell r="S38">
            <v>3.08</v>
          </cell>
          <cell r="T38">
            <v>4.1095999999999995</v>
          </cell>
          <cell r="U38">
            <v>3.8520000000000003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D39">
            <v>31.28</v>
          </cell>
          <cell r="E39">
            <v>31.26</v>
          </cell>
          <cell r="G39">
            <v>1</v>
          </cell>
          <cell r="L39">
            <v>6.2520000000000007</v>
          </cell>
          <cell r="M39">
            <v>43.764000000000003</v>
          </cell>
          <cell r="N39">
            <v>60</v>
          </cell>
          <cell r="O39">
            <v>60</v>
          </cell>
          <cell r="P39" t="str">
            <v>Заказ СВ</v>
          </cell>
          <cell r="Q39">
            <v>9.596928982725526</v>
          </cell>
          <cell r="R39">
            <v>0</v>
          </cell>
          <cell r="S39">
            <v>6.7239999999999993</v>
          </cell>
          <cell r="T39">
            <v>7.7519999999999998</v>
          </cell>
          <cell r="U39">
            <v>9.331999999999999</v>
          </cell>
        </row>
        <row r="40">
          <cell r="A40" t="str">
            <v xml:space="preserve"> 240  Колбаса Салями охотничья, ВЕС. ПОКОМ</v>
          </cell>
          <cell r="B40" t="str">
            <v>кг</v>
          </cell>
          <cell r="C40">
            <v>6.7329999999999997</v>
          </cell>
          <cell r="E40">
            <v>0.36</v>
          </cell>
          <cell r="F40">
            <v>6.3730000000000002</v>
          </cell>
          <cell r="G40">
            <v>1</v>
          </cell>
          <cell r="L40">
            <v>7.1999999999999995E-2</v>
          </cell>
          <cell r="N40">
            <v>0</v>
          </cell>
          <cell r="Q40">
            <v>88.5138888888889</v>
          </cell>
          <cell r="R40">
            <v>88.5138888888889</v>
          </cell>
          <cell r="S40">
            <v>6.8000000000000005E-2</v>
          </cell>
          <cell r="T40">
            <v>0</v>
          </cell>
          <cell r="U40">
            <v>6.8000000000000005E-2</v>
          </cell>
        </row>
        <row r="41">
          <cell r="A41" t="str">
            <v xml:space="preserve"> 243  Колбаса Сервелат Зернистый, ВЕС.  ПОКОМ</v>
          </cell>
          <cell r="B41" t="str">
            <v>кг</v>
          </cell>
          <cell r="C41">
            <v>3.4750000000000001</v>
          </cell>
          <cell r="E41">
            <v>4.1870000000000003</v>
          </cell>
          <cell r="F41">
            <v>-0.71199999999999997</v>
          </cell>
          <cell r="G41">
            <v>1</v>
          </cell>
          <cell r="J41">
            <v>17</v>
          </cell>
          <cell r="L41">
            <v>0.83740000000000003</v>
          </cell>
          <cell r="N41">
            <v>0</v>
          </cell>
          <cell r="Q41">
            <v>19.450680678289945</v>
          </cell>
          <cell r="R41">
            <v>19.450680678289945</v>
          </cell>
          <cell r="S41">
            <v>2.5354000000000001</v>
          </cell>
          <cell r="T41">
            <v>1.8335999999999999</v>
          </cell>
          <cell r="U41">
            <v>2.7911999999999999</v>
          </cell>
        </row>
        <row r="42">
          <cell r="A42" t="str">
            <v xml:space="preserve"> 244  Колбаса Сервелат Кремлевский, ВЕС. ПОКОМ</v>
          </cell>
          <cell r="B42" t="str">
            <v>кг</v>
          </cell>
          <cell r="D42">
            <v>252.74799999999999</v>
          </cell>
          <cell r="E42">
            <v>158.637</v>
          </cell>
          <cell r="F42">
            <v>94.111000000000004</v>
          </cell>
          <cell r="G42">
            <v>1</v>
          </cell>
          <cell r="J42">
            <v>203</v>
          </cell>
          <cell r="L42">
            <v>31.727399999999999</v>
          </cell>
          <cell r="M42">
            <v>83.617799999999974</v>
          </cell>
          <cell r="N42">
            <v>200</v>
          </cell>
          <cell r="O42">
            <v>200</v>
          </cell>
          <cell r="P42" t="str">
            <v>Оптовик</v>
          </cell>
          <cell r="Q42">
            <v>15.668192161979865</v>
          </cell>
          <cell r="R42">
            <v>9.3644925206603755</v>
          </cell>
          <cell r="S42">
            <v>0</v>
          </cell>
          <cell r="T42">
            <v>60.526800000000001</v>
          </cell>
          <cell r="U42">
            <v>30.590399999999999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B43" t="str">
            <v>кг</v>
          </cell>
          <cell r="C43">
            <v>7.6740000000000004</v>
          </cell>
          <cell r="D43">
            <v>7.6150000000000002</v>
          </cell>
          <cell r="E43">
            <v>10.42</v>
          </cell>
          <cell r="F43">
            <v>4.8689999999999998</v>
          </cell>
          <cell r="G43">
            <v>1</v>
          </cell>
          <cell r="L43">
            <v>2.0840000000000001</v>
          </cell>
          <cell r="M43">
            <v>13.887</v>
          </cell>
          <cell r="N43">
            <v>8</v>
          </cell>
          <cell r="O43">
            <v>8</v>
          </cell>
          <cell r="P43" t="str">
            <v>Один короб</v>
          </cell>
          <cell r="Q43">
            <v>6.1751439539347404</v>
          </cell>
          <cell r="R43">
            <v>2.3363723608445297</v>
          </cell>
          <cell r="S43">
            <v>0.53079999999999994</v>
          </cell>
          <cell r="T43">
            <v>2.1196000000000002</v>
          </cell>
          <cell r="U43">
            <v>1.6565999999999999</v>
          </cell>
        </row>
        <row r="44">
          <cell r="A44" t="str">
            <v xml:space="preserve"> 251  Сосиски Баварские, ВЕС.  ПОКОМ</v>
          </cell>
          <cell r="B44" t="str">
            <v>кг</v>
          </cell>
          <cell r="C44">
            <v>10.614000000000001</v>
          </cell>
          <cell r="E44">
            <v>-0.97099999999999997</v>
          </cell>
          <cell r="F44">
            <v>8.1620000000000008</v>
          </cell>
          <cell r="G44">
            <v>1</v>
          </cell>
          <cell r="L44">
            <v>-0.19419999999999998</v>
          </cell>
          <cell r="N44">
            <v>0</v>
          </cell>
          <cell r="Q44">
            <v>-42.028836251287338</v>
          </cell>
          <cell r="R44">
            <v>-42.028836251287338</v>
          </cell>
          <cell r="S44">
            <v>0.2666</v>
          </cell>
          <cell r="T44">
            <v>1.0888</v>
          </cell>
          <cell r="U44">
            <v>0.2732</v>
          </cell>
        </row>
        <row r="45">
          <cell r="A45" t="str">
            <v xml:space="preserve"> 253  Сосиски Ганноверские   ПОКОМ</v>
          </cell>
          <cell r="B45" t="str">
            <v>кг</v>
          </cell>
          <cell r="C45">
            <v>-1.4379999999999999</v>
          </cell>
          <cell r="D45">
            <v>159.37700000000001</v>
          </cell>
          <cell r="E45">
            <v>94.983999999999995</v>
          </cell>
          <cell r="F45">
            <v>59.512999999999998</v>
          </cell>
          <cell r="G45">
            <v>1</v>
          </cell>
          <cell r="J45">
            <v>207</v>
          </cell>
          <cell r="L45">
            <v>18.9968</v>
          </cell>
          <cell r="N45">
            <v>0</v>
          </cell>
          <cell r="Q45">
            <v>14.029362840057271</v>
          </cell>
          <cell r="R45">
            <v>14.029362840057271</v>
          </cell>
          <cell r="S45">
            <v>23.1432</v>
          </cell>
          <cell r="T45">
            <v>27.195800000000002</v>
          </cell>
          <cell r="U45">
            <v>12.7714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B46" t="str">
            <v>кг</v>
          </cell>
          <cell r="C46">
            <v>16.16</v>
          </cell>
          <cell r="D46">
            <v>2.5510000000000002</v>
          </cell>
          <cell r="E46">
            <v>14.105</v>
          </cell>
          <cell r="G46">
            <v>1</v>
          </cell>
          <cell r="L46">
            <v>2.8210000000000002</v>
          </cell>
          <cell r="M46">
            <v>19.747</v>
          </cell>
          <cell r="N46">
            <v>19.747</v>
          </cell>
          <cell r="Q46">
            <v>6.9999999999999991</v>
          </cell>
          <cell r="R46">
            <v>0</v>
          </cell>
          <cell r="S46">
            <v>3.7398000000000002</v>
          </cell>
          <cell r="T46">
            <v>1.081</v>
          </cell>
          <cell r="U46">
            <v>1.845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2.847</v>
          </cell>
          <cell r="F47">
            <v>2.847</v>
          </cell>
          <cell r="G47">
            <v>1</v>
          </cell>
          <cell r="L47">
            <v>0</v>
          </cell>
          <cell r="N47">
            <v>0</v>
          </cell>
          <cell r="Q47" t="e">
            <v>#DIV/0!</v>
          </cell>
          <cell r="R47" t="e">
            <v>#DIV/0!</v>
          </cell>
          <cell r="S47">
            <v>0</v>
          </cell>
          <cell r="T47">
            <v>0</v>
          </cell>
          <cell r="U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4.3330000000000002</v>
          </cell>
          <cell r="F48">
            <v>4.3330000000000002</v>
          </cell>
          <cell r="G48">
            <v>1</v>
          </cell>
          <cell r="L48">
            <v>0</v>
          </cell>
          <cell r="N48">
            <v>0</v>
          </cell>
          <cell r="Q48" t="e">
            <v>#DIV/0!</v>
          </cell>
          <cell r="R48" t="e">
            <v>#DIV/0!</v>
          </cell>
          <cell r="S48">
            <v>0</v>
          </cell>
          <cell r="T48">
            <v>0</v>
          </cell>
          <cell r="U48">
            <v>0</v>
          </cell>
        </row>
        <row r="49">
          <cell r="A49" t="str">
            <v xml:space="preserve"> 273  Сосиски Сочинки с сочной грудинкой, МГС 0.4кг,   ПОКОМ</v>
          </cell>
          <cell r="B49" t="str">
            <v>шт</v>
          </cell>
          <cell r="C49">
            <v>158</v>
          </cell>
          <cell r="D49">
            <v>4</v>
          </cell>
          <cell r="E49">
            <v>41</v>
          </cell>
          <cell r="F49">
            <v>93</v>
          </cell>
          <cell r="G49">
            <v>0.4</v>
          </cell>
          <cell r="J49">
            <v>204</v>
          </cell>
          <cell r="L49">
            <v>8.1999999999999993</v>
          </cell>
          <cell r="O49">
            <v>120</v>
          </cell>
          <cell r="P49" t="str">
            <v>Акция</v>
          </cell>
          <cell r="Q49">
            <v>36.219512195121958</v>
          </cell>
          <cell r="R49">
            <v>36.219512195121958</v>
          </cell>
          <cell r="S49">
            <v>10.8</v>
          </cell>
          <cell r="T49">
            <v>11.8</v>
          </cell>
          <cell r="U49">
            <v>20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B50" t="str">
            <v>шт</v>
          </cell>
          <cell r="C50">
            <v>84</v>
          </cell>
          <cell r="D50">
            <v>409</v>
          </cell>
          <cell r="E50">
            <v>242</v>
          </cell>
          <cell r="F50">
            <v>237</v>
          </cell>
          <cell r="G50">
            <v>0.45</v>
          </cell>
          <cell r="J50">
            <v>200</v>
          </cell>
          <cell r="L50">
            <v>48.4</v>
          </cell>
          <cell r="M50">
            <v>143.79999999999995</v>
          </cell>
          <cell r="N50">
            <v>200</v>
          </cell>
          <cell r="O50">
            <v>200</v>
          </cell>
          <cell r="P50" t="str">
            <v>Открыты Бофорты</v>
          </cell>
          <cell r="Q50">
            <v>13.161157024793388</v>
          </cell>
          <cell r="R50">
            <v>9.0289256198347108</v>
          </cell>
          <cell r="S50">
            <v>36.6</v>
          </cell>
          <cell r="T50">
            <v>52</v>
          </cell>
          <cell r="U50">
            <v>43</v>
          </cell>
        </row>
        <row r="51">
          <cell r="A51" t="str">
            <v xml:space="preserve"> 278  Сосиски Сочинки с сочным окороком, МГС 0.4кг,   ПОКОМ</v>
          </cell>
          <cell r="B51" t="str">
            <v>шт</v>
          </cell>
          <cell r="D51">
            <v>244</v>
          </cell>
          <cell r="E51">
            <v>121</v>
          </cell>
          <cell r="F51">
            <v>99</v>
          </cell>
          <cell r="G51">
            <v>0.4</v>
          </cell>
          <cell r="J51">
            <v>204</v>
          </cell>
          <cell r="L51">
            <v>24.2</v>
          </cell>
          <cell r="N51">
            <v>120</v>
          </cell>
          <cell r="O51">
            <v>120</v>
          </cell>
          <cell r="P51" t="str">
            <v>Открыты Бофорты</v>
          </cell>
          <cell r="Q51">
            <v>17.479338842975206</v>
          </cell>
          <cell r="R51">
            <v>12.520661157024794</v>
          </cell>
          <cell r="S51">
            <v>14.8</v>
          </cell>
          <cell r="T51">
            <v>29.6</v>
          </cell>
          <cell r="U51">
            <v>20.6</v>
          </cell>
        </row>
        <row r="52">
          <cell r="A52" t="str">
            <v xml:space="preserve"> 279  Колбаса Докторский гарант, Вязанка вектор, 0,4 кг.  ПОКОМ</v>
          </cell>
          <cell r="B52" t="str">
            <v>шт</v>
          </cell>
          <cell r="C52">
            <v>214</v>
          </cell>
          <cell r="D52">
            <v>143</v>
          </cell>
          <cell r="E52">
            <v>203</v>
          </cell>
          <cell r="F52">
            <v>122</v>
          </cell>
          <cell r="G52">
            <v>0.4</v>
          </cell>
          <cell r="J52">
            <v>240</v>
          </cell>
          <cell r="L52">
            <v>40.6</v>
          </cell>
          <cell r="M52">
            <v>125.20000000000005</v>
          </cell>
          <cell r="N52">
            <v>125.20000000000005</v>
          </cell>
          <cell r="Q52">
            <v>12</v>
          </cell>
          <cell r="R52">
            <v>8.916256157635468</v>
          </cell>
          <cell r="S52">
            <v>27.4</v>
          </cell>
          <cell r="T52">
            <v>44.2</v>
          </cell>
          <cell r="U52">
            <v>34.200000000000003</v>
          </cell>
        </row>
        <row r="53">
          <cell r="A53" t="str">
            <v xml:space="preserve"> 281  Сосиски Молочные для завтрака ТМ Особый рецепт, 0,4кг  ПОКОМ</v>
          </cell>
          <cell r="B53" t="str">
            <v>шт</v>
          </cell>
          <cell r="C53">
            <v>33</v>
          </cell>
          <cell r="D53">
            <v>3</v>
          </cell>
          <cell r="E53">
            <v>21</v>
          </cell>
          <cell r="F53">
            <v>8</v>
          </cell>
          <cell r="G53">
            <v>0.4</v>
          </cell>
          <cell r="L53">
            <v>4.2</v>
          </cell>
          <cell r="M53">
            <v>29.800000000000004</v>
          </cell>
          <cell r="N53">
            <v>18</v>
          </cell>
          <cell r="O53">
            <v>18</v>
          </cell>
          <cell r="P53" t="str">
            <v>Плохо продаются</v>
          </cell>
          <cell r="Q53">
            <v>6.1904761904761898</v>
          </cell>
          <cell r="R53">
            <v>1.9047619047619047</v>
          </cell>
          <cell r="S53">
            <v>3.6</v>
          </cell>
          <cell r="T53">
            <v>3</v>
          </cell>
          <cell r="U53">
            <v>3.8</v>
          </cell>
        </row>
        <row r="54">
          <cell r="A54" t="str">
            <v xml:space="preserve"> 288  Колбаса Докторская оригинальная Особая ТМ Особый рецепт,  0,4кг, ПОКОМ</v>
          </cell>
          <cell r="B54" t="str">
            <v>шт</v>
          </cell>
          <cell r="C54">
            <v>21</v>
          </cell>
          <cell r="E54">
            <v>13</v>
          </cell>
          <cell r="F54">
            <v>8</v>
          </cell>
          <cell r="G54">
            <v>0.4</v>
          </cell>
          <cell r="J54">
            <v>30</v>
          </cell>
          <cell r="L54">
            <v>2.6</v>
          </cell>
          <cell r="N54">
            <v>0</v>
          </cell>
          <cell r="Q54">
            <v>14.615384615384615</v>
          </cell>
          <cell r="R54">
            <v>14.615384615384615</v>
          </cell>
          <cell r="S54">
            <v>3.8</v>
          </cell>
          <cell r="T54">
            <v>2.8</v>
          </cell>
          <cell r="U54">
            <v>4.2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B55" t="str">
            <v>шт</v>
          </cell>
          <cell r="C55">
            <v>40</v>
          </cell>
          <cell r="D55">
            <v>7</v>
          </cell>
          <cell r="E55">
            <v>32</v>
          </cell>
          <cell r="G55">
            <v>0.35</v>
          </cell>
          <cell r="J55">
            <v>60</v>
          </cell>
          <cell r="L55">
            <v>6.4</v>
          </cell>
          <cell r="M55">
            <v>16.800000000000011</v>
          </cell>
          <cell r="N55">
            <v>16.800000000000011</v>
          </cell>
          <cell r="Q55">
            <v>12.000000000000002</v>
          </cell>
          <cell r="R55">
            <v>9.375</v>
          </cell>
          <cell r="S55">
            <v>64.2</v>
          </cell>
          <cell r="T55">
            <v>4.4000000000000004</v>
          </cell>
          <cell r="U55">
            <v>9.4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B56" t="str">
            <v>кг</v>
          </cell>
          <cell r="C56">
            <v>23.183</v>
          </cell>
          <cell r="E56">
            <v>0.71499999999999997</v>
          </cell>
          <cell r="F56">
            <v>21.027999999999999</v>
          </cell>
          <cell r="G56">
            <v>1</v>
          </cell>
          <cell r="L56">
            <v>0.14299999999999999</v>
          </cell>
          <cell r="N56">
            <v>0</v>
          </cell>
          <cell r="Q56">
            <v>147.04895104895104</v>
          </cell>
          <cell r="R56">
            <v>147.04895104895104</v>
          </cell>
          <cell r="S56">
            <v>2.7254</v>
          </cell>
          <cell r="T56">
            <v>1.4418</v>
          </cell>
          <cell r="U56">
            <v>0.28739999999999999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B57" t="str">
            <v>шт</v>
          </cell>
          <cell r="C57">
            <v>43</v>
          </cell>
          <cell r="D57">
            <v>122</v>
          </cell>
          <cell r="E57">
            <v>94</v>
          </cell>
          <cell r="F57">
            <v>18</v>
          </cell>
          <cell r="G57">
            <v>0.4</v>
          </cell>
          <cell r="L57">
            <v>18.8</v>
          </cell>
          <cell r="M57">
            <v>132.4</v>
          </cell>
          <cell r="N57">
            <v>132.4</v>
          </cell>
          <cell r="Q57">
            <v>8</v>
          </cell>
          <cell r="R57">
            <v>0.95744680851063824</v>
          </cell>
          <cell r="S57">
            <v>13.6</v>
          </cell>
          <cell r="T57">
            <v>25.2</v>
          </cell>
          <cell r="U57">
            <v>17.600000000000001</v>
          </cell>
        </row>
        <row r="58">
          <cell r="A58" t="str">
            <v xml:space="preserve"> 302  Сосиски Сочинки по-баварски,  0.4кг, ТМ Стародворье  ПОКОМ</v>
          </cell>
          <cell r="B58" t="str">
            <v>шт</v>
          </cell>
          <cell r="D58">
            <v>182</v>
          </cell>
          <cell r="E58">
            <v>102</v>
          </cell>
          <cell r="F58">
            <v>64</v>
          </cell>
          <cell r="G58">
            <v>0.4</v>
          </cell>
          <cell r="J58">
            <v>180</v>
          </cell>
          <cell r="L58">
            <v>20.399999999999999</v>
          </cell>
          <cell r="M58">
            <v>0.79999999999998295</v>
          </cell>
          <cell r="Q58">
            <v>11.96078431372549</v>
          </cell>
          <cell r="R58">
            <v>11.96078431372549</v>
          </cell>
          <cell r="S58">
            <v>11.2</v>
          </cell>
          <cell r="T58">
            <v>20.8</v>
          </cell>
          <cell r="U58">
            <v>17.2</v>
          </cell>
        </row>
        <row r="59">
          <cell r="A59" t="str">
            <v xml:space="preserve"> 312  Ветчина Филейская ВЕС ТМ  Вязанка ТС Столичная  ПОКОМ</v>
          </cell>
          <cell r="B59" t="str">
            <v>кг</v>
          </cell>
          <cell r="C59">
            <v>217.58699999999999</v>
          </cell>
          <cell r="D59">
            <v>1.4</v>
          </cell>
          <cell r="E59">
            <v>117.85</v>
          </cell>
          <cell r="F59">
            <v>97.486999999999995</v>
          </cell>
          <cell r="G59">
            <v>1</v>
          </cell>
          <cell r="J59">
            <v>303</v>
          </cell>
          <cell r="L59">
            <v>23.57</v>
          </cell>
          <cell r="N59">
            <v>0</v>
          </cell>
          <cell r="Q59">
            <v>16.991387356809501</v>
          </cell>
          <cell r="R59">
            <v>16.991387356809501</v>
          </cell>
          <cell r="S59">
            <v>5.1639999999999997</v>
          </cell>
          <cell r="T59">
            <v>56.127599999999994</v>
          </cell>
          <cell r="U59">
            <v>43.482199999999999</v>
          </cell>
        </row>
        <row r="60">
          <cell r="A60" t="str">
            <v xml:space="preserve"> 315  Колбаса вареная Молокуша ТМ Вязанка ВЕС, ПОКОМ</v>
          </cell>
          <cell r="B60" t="str">
            <v>кг</v>
          </cell>
          <cell r="C60">
            <v>36.44</v>
          </cell>
          <cell r="D60">
            <v>5.0599999999999996</v>
          </cell>
          <cell r="E60">
            <v>26.8</v>
          </cell>
          <cell r="F60">
            <v>5.56</v>
          </cell>
          <cell r="G60">
            <v>1</v>
          </cell>
          <cell r="J60">
            <v>10</v>
          </cell>
          <cell r="L60">
            <v>5.36</v>
          </cell>
          <cell r="M60">
            <v>38.04</v>
          </cell>
          <cell r="N60">
            <v>38.04</v>
          </cell>
          <cell r="Q60">
            <v>9.9999999999999982</v>
          </cell>
          <cell r="R60">
            <v>2.9029850746268653</v>
          </cell>
          <cell r="S60">
            <v>2.1280000000000001</v>
          </cell>
          <cell r="T60">
            <v>1.6039999999999999</v>
          </cell>
          <cell r="U60">
            <v>4.1779999999999999</v>
          </cell>
        </row>
        <row r="61">
          <cell r="A61" t="str">
            <v xml:space="preserve"> 317 Колбаса Сервелат Рижский ТМ Зареченские, ВЕС  ПОКОМ</v>
          </cell>
          <cell r="B61" t="str">
            <v>кг</v>
          </cell>
          <cell r="D61">
            <v>302.36200000000002</v>
          </cell>
          <cell r="E61">
            <v>302.36500000000001</v>
          </cell>
          <cell r="F61">
            <v>-3.0000000000000001E-3</v>
          </cell>
          <cell r="G61">
            <v>1</v>
          </cell>
          <cell r="J61">
            <v>52</v>
          </cell>
          <cell r="L61">
            <v>60.472999999999999</v>
          </cell>
          <cell r="M61">
            <v>150</v>
          </cell>
          <cell r="N61">
            <v>0</v>
          </cell>
          <cell r="O61">
            <v>0</v>
          </cell>
          <cell r="P61" t="str">
            <v>Оптовик затарился</v>
          </cell>
          <cell r="Q61">
            <v>0.85983827493261455</v>
          </cell>
          <cell r="R61">
            <v>0.85983827493261455</v>
          </cell>
          <cell r="S61">
            <v>0</v>
          </cell>
          <cell r="T61">
            <v>0</v>
          </cell>
          <cell r="U61">
            <v>0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B62" t="str">
            <v>шт</v>
          </cell>
          <cell r="C62">
            <v>472</v>
          </cell>
          <cell r="D62">
            <v>4</v>
          </cell>
          <cell r="E62">
            <v>449</v>
          </cell>
          <cell r="F62">
            <v>12</v>
          </cell>
          <cell r="G62">
            <v>0.45</v>
          </cell>
          <cell r="J62">
            <v>600</v>
          </cell>
          <cell r="L62">
            <v>89.8</v>
          </cell>
          <cell r="M62">
            <v>465.59999999999991</v>
          </cell>
          <cell r="N62">
            <v>465.59999999999991</v>
          </cell>
          <cell r="Q62">
            <v>12</v>
          </cell>
          <cell r="R62">
            <v>6.8151447661469939</v>
          </cell>
          <cell r="S62">
            <v>53.8</v>
          </cell>
          <cell r="T62">
            <v>76.599999999999994</v>
          </cell>
          <cell r="U62">
            <v>79.8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624</v>
          </cell>
          <cell r="D63">
            <v>16</v>
          </cell>
          <cell r="E63">
            <v>400</v>
          </cell>
          <cell r="F63">
            <v>217</v>
          </cell>
          <cell r="G63">
            <v>0.45</v>
          </cell>
          <cell r="J63">
            <v>400</v>
          </cell>
          <cell r="L63">
            <v>80</v>
          </cell>
          <cell r="M63">
            <v>343</v>
          </cell>
          <cell r="N63">
            <v>343</v>
          </cell>
          <cell r="Q63">
            <v>12</v>
          </cell>
          <cell r="R63">
            <v>7.7125000000000004</v>
          </cell>
          <cell r="S63">
            <v>60.8</v>
          </cell>
          <cell r="T63">
            <v>68.8</v>
          </cell>
          <cell r="U63">
            <v>56.6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-65</v>
          </cell>
          <cell r="D64">
            <v>188</v>
          </cell>
          <cell r="E64">
            <v>188</v>
          </cell>
          <cell r="F64">
            <v>-87</v>
          </cell>
          <cell r="G64">
            <v>0.45</v>
          </cell>
          <cell r="J64">
            <v>354</v>
          </cell>
          <cell r="L64">
            <v>37.6</v>
          </cell>
          <cell r="M64">
            <v>184.20000000000005</v>
          </cell>
          <cell r="N64">
            <v>184.20000000000005</v>
          </cell>
          <cell r="Q64">
            <v>12</v>
          </cell>
          <cell r="R64">
            <v>7.1010638297872335</v>
          </cell>
          <cell r="S64">
            <v>16.8</v>
          </cell>
          <cell r="T64">
            <v>46.4</v>
          </cell>
          <cell r="U64">
            <v>31.2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D65">
            <v>6</v>
          </cell>
          <cell r="E65">
            <v>3</v>
          </cell>
          <cell r="F65">
            <v>3</v>
          </cell>
          <cell r="G65">
            <v>0.4</v>
          </cell>
          <cell r="L65">
            <v>0.6</v>
          </cell>
          <cell r="M65">
            <v>4.1999999999999993</v>
          </cell>
          <cell r="N65">
            <v>5</v>
          </cell>
          <cell r="Q65">
            <v>13.333333333333334</v>
          </cell>
          <cell r="R65">
            <v>5</v>
          </cell>
          <cell r="S65">
            <v>0</v>
          </cell>
          <cell r="T65">
            <v>0</v>
          </cell>
          <cell r="U65">
            <v>0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14</v>
          </cell>
          <cell r="D66">
            <v>6</v>
          </cell>
          <cell r="E66">
            <v>6</v>
          </cell>
          <cell r="F66">
            <v>4</v>
          </cell>
          <cell r="G66">
            <v>0.4</v>
          </cell>
          <cell r="J66">
            <v>18</v>
          </cell>
          <cell r="L66">
            <v>1.2</v>
          </cell>
          <cell r="N66">
            <v>0</v>
          </cell>
          <cell r="Q66">
            <v>18.333333333333336</v>
          </cell>
          <cell r="R66">
            <v>18.333333333333336</v>
          </cell>
          <cell r="S66">
            <v>1.4</v>
          </cell>
          <cell r="T66">
            <v>2.2000000000000002</v>
          </cell>
          <cell r="U66">
            <v>0.6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D67">
            <v>56.04</v>
          </cell>
          <cell r="E67">
            <v>35.94</v>
          </cell>
          <cell r="F67">
            <v>19.7</v>
          </cell>
          <cell r="G67">
            <v>1</v>
          </cell>
          <cell r="J67">
            <v>21</v>
          </cell>
          <cell r="L67">
            <v>7.1879999999999997</v>
          </cell>
          <cell r="M67">
            <v>45.555999999999997</v>
          </cell>
          <cell r="N67">
            <v>45.555999999999997</v>
          </cell>
          <cell r="Q67">
            <v>12</v>
          </cell>
          <cell r="R67">
            <v>5.6622148024485259</v>
          </cell>
          <cell r="S67">
            <v>7.5280000000000005</v>
          </cell>
          <cell r="T67">
            <v>68.344999999999999</v>
          </cell>
          <cell r="U67">
            <v>0.26800000000000002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77</v>
          </cell>
          <cell r="E68">
            <v>40</v>
          </cell>
          <cell r="F68">
            <v>37</v>
          </cell>
          <cell r="G68">
            <v>0.1</v>
          </cell>
          <cell r="L68">
            <v>8</v>
          </cell>
          <cell r="M68">
            <v>59</v>
          </cell>
          <cell r="N68">
            <v>59</v>
          </cell>
          <cell r="Q68">
            <v>12</v>
          </cell>
          <cell r="R68">
            <v>4.625</v>
          </cell>
          <cell r="S68">
            <v>7.4</v>
          </cell>
          <cell r="T68">
            <v>1</v>
          </cell>
          <cell r="U68">
            <v>4.5999999999999996</v>
          </cell>
        </row>
        <row r="69">
          <cell r="A69" t="str">
            <v xml:space="preserve"> 339  Колбаса вареная Филейская ТМ Вязанка ТС Классическая, 0,40 кг.  ПОКОМ</v>
          </cell>
          <cell r="B69" t="str">
            <v>шт</v>
          </cell>
          <cell r="E69">
            <v>2</v>
          </cell>
          <cell r="F69">
            <v>-2</v>
          </cell>
          <cell r="G69">
            <v>0</v>
          </cell>
          <cell r="L69">
            <v>0.4</v>
          </cell>
          <cell r="N69">
            <v>0</v>
          </cell>
          <cell r="O69">
            <v>0</v>
          </cell>
          <cell r="P69" t="str">
            <v>Нет в матрице</v>
          </cell>
          <cell r="Q69">
            <v>-5</v>
          </cell>
          <cell r="R69">
            <v>-5</v>
          </cell>
          <cell r="S69">
            <v>0.4</v>
          </cell>
          <cell r="T69">
            <v>0</v>
          </cell>
          <cell r="U69">
            <v>0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6.4459999999999997</v>
          </cell>
          <cell r="G70">
            <v>0</v>
          </cell>
          <cell r="L70">
            <v>0</v>
          </cell>
          <cell r="N70">
            <v>0</v>
          </cell>
          <cell r="Q70" t="e">
            <v>#DIV/0!</v>
          </cell>
          <cell r="R70" t="e">
            <v>#DIV/0!</v>
          </cell>
          <cell r="S70">
            <v>0.81080000000000008</v>
          </cell>
          <cell r="T70">
            <v>0</v>
          </cell>
          <cell r="U70">
            <v>-4.5999999999999999E-3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D71">
            <v>6</v>
          </cell>
          <cell r="E71">
            <v>6</v>
          </cell>
          <cell r="G71">
            <v>0.6</v>
          </cell>
          <cell r="L71">
            <v>1.2</v>
          </cell>
          <cell r="M71">
            <v>10</v>
          </cell>
          <cell r="N71">
            <v>10</v>
          </cell>
          <cell r="Q71">
            <v>8.3333333333333339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D72">
            <v>6</v>
          </cell>
          <cell r="E72">
            <v>2</v>
          </cell>
          <cell r="F72">
            <v>4</v>
          </cell>
          <cell r="G72">
            <v>0.6</v>
          </cell>
          <cell r="L72">
            <v>0.4</v>
          </cell>
          <cell r="M72">
            <v>0.80000000000000071</v>
          </cell>
          <cell r="N72">
            <v>5</v>
          </cell>
          <cell r="Q72">
            <v>22.5</v>
          </cell>
          <cell r="R72">
            <v>10</v>
          </cell>
          <cell r="S72">
            <v>0</v>
          </cell>
          <cell r="T72">
            <v>0</v>
          </cell>
          <cell r="U72">
            <v>0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D73">
            <v>6</v>
          </cell>
          <cell r="E73">
            <v>6</v>
          </cell>
          <cell r="G73">
            <v>0.6</v>
          </cell>
          <cell r="L73">
            <v>1.2</v>
          </cell>
          <cell r="M73">
            <v>10</v>
          </cell>
          <cell r="N73">
            <v>10</v>
          </cell>
          <cell r="Q73">
            <v>8.3333333333333339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A74" t="str">
            <v xml:space="preserve"> 358  Колбаса Молочная стародворская, амифлекс, 0,5кг, ТМ Стародворье</v>
          </cell>
          <cell r="B74" t="str">
            <v>шт</v>
          </cell>
          <cell r="C74">
            <v>13</v>
          </cell>
          <cell r="F74">
            <v>13</v>
          </cell>
          <cell r="G74">
            <v>0.5</v>
          </cell>
          <cell r="L74">
            <v>0</v>
          </cell>
          <cell r="N74">
            <v>0</v>
          </cell>
          <cell r="Q74" t="e">
            <v>#DIV/0!</v>
          </cell>
          <cell r="R74" t="e">
            <v>#DIV/0!</v>
          </cell>
          <cell r="S74">
            <v>0.4</v>
          </cell>
          <cell r="T74">
            <v>0</v>
          </cell>
          <cell r="U74">
            <v>0</v>
          </cell>
        </row>
        <row r="75">
          <cell r="A75" t="str">
            <v xml:space="preserve"> 385  Колбаски Филейбургские с филе сочного окорока, 0,28кг ТМ Баварушка  ПОКОМ</v>
          </cell>
          <cell r="B75" t="str">
            <v>шт</v>
          </cell>
          <cell r="C75">
            <v>22</v>
          </cell>
          <cell r="D75">
            <v>11</v>
          </cell>
          <cell r="E75">
            <v>4</v>
          </cell>
          <cell r="G75">
            <v>0.28000000000000003</v>
          </cell>
          <cell r="J75">
            <v>18</v>
          </cell>
          <cell r="L75">
            <v>0.8</v>
          </cell>
          <cell r="N75">
            <v>0</v>
          </cell>
          <cell r="Q75">
            <v>22.5</v>
          </cell>
          <cell r="R75">
            <v>22.5</v>
          </cell>
          <cell r="S75">
            <v>0</v>
          </cell>
          <cell r="T75">
            <v>1.6</v>
          </cell>
          <cell r="U75">
            <v>6</v>
          </cell>
        </row>
        <row r="76">
          <cell r="A76" t="str">
            <v>БОНУС_Колбаса вареная Филейская ТМ Вязанка ТС Классическая ВЕС  ПОКОМ</v>
          </cell>
          <cell r="B76" t="str">
            <v>кг</v>
          </cell>
          <cell r="E76">
            <v>18.059999999999999</v>
          </cell>
          <cell r="F76">
            <v>-18.059999999999999</v>
          </cell>
          <cell r="G76">
            <v>0</v>
          </cell>
          <cell r="L76">
            <v>3.6119999999999997</v>
          </cell>
          <cell r="N76">
            <v>0</v>
          </cell>
          <cell r="Q76">
            <v>-5</v>
          </cell>
          <cell r="R76">
            <v>-5</v>
          </cell>
          <cell r="S76">
            <v>2.4279999999999999</v>
          </cell>
          <cell r="T76">
            <v>-0.54400000000000004</v>
          </cell>
          <cell r="U76">
            <v>0</v>
          </cell>
        </row>
        <row r="77">
          <cell r="A77" t="str">
            <v>БОНУС_Колбаса Докторская Особая ТМ Особый рецепт,  0,5кг, ПОКОМ</v>
          </cell>
          <cell r="B77" t="str">
            <v>шт</v>
          </cell>
          <cell r="C77">
            <v>-10</v>
          </cell>
          <cell r="D77">
            <v>1</v>
          </cell>
          <cell r="E77">
            <v>150</v>
          </cell>
          <cell r="F77">
            <v>-162</v>
          </cell>
          <cell r="G77">
            <v>0</v>
          </cell>
          <cell r="L77">
            <v>30</v>
          </cell>
          <cell r="N77">
            <v>0</v>
          </cell>
          <cell r="Q77">
            <v>-5.4</v>
          </cell>
          <cell r="R77">
            <v>-5.4</v>
          </cell>
          <cell r="S77">
            <v>28</v>
          </cell>
          <cell r="T77">
            <v>6.6</v>
          </cell>
          <cell r="U77">
            <v>14.6</v>
          </cell>
        </row>
        <row r="78">
          <cell r="A78" t="str">
            <v>БОНУС_Колбаса Сервелат Филедворский, фиброуз, в/у 0,35 кг срез,  ПОКОМ</v>
          </cell>
          <cell r="B78" t="str">
            <v>шт</v>
          </cell>
          <cell r="C78">
            <v>-1</v>
          </cell>
          <cell r="E78">
            <v>2</v>
          </cell>
          <cell r="F78">
            <v>-3</v>
          </cell>
          <cell r="G78">
            <v>0</v>
          </cell>
          <cell r="L78">
            <v>0.4</v>
          </cell>
          <cell r="N78">
            <v>0</v>
          </cell>
          <cell r="Q78">
            <v>-7.5</v>
          </cell>
          <cell r="R78">
            <v>-7.5</v>
          </cell>
          <cell r="S78">
            <v>2</v>
          </cell>
          <cell r="T78">
            <v>0.6</v>
          </cell>
          <cell r="U78">
            <v>0.8</v>
          </cell>
        </row>
        <row r="79">
          <cell r="A79" t="str">
            <v>БОНУС_Сосиски Сочинки с сочной грудинкой, МГС 0.4кг,   ПОКОМ</v>
          </cell>
          <cell r="B79" t="str">
            <v>шт</v>
          </cell>
          <cell r="C79">
            <v>-1</v>
          </cell>
          <cell r="D79">
            <v>1</v>
          </cell>
          <cell r="E79">
            <v>44</v>
          </cell>
          <cell r="F79">
            <v>-45</v>
          </cell>
          <cell r="G79">
            <v>0</v>
          </cell>
          <cell r="L79">
            <v>8.8000000000000007</v>
          </cell>
          <cell r="N79">
            <v>0</v>
          </cell>
          <cell r="Q79">
            <v>-5.1136363636363633</v>
          </cell>
          <cell r="R79">
            <v>-5.1136363636363633</v>
          </cell>
          <cell r="S79">
            <v>9</v>
          </cell>
          <cell r="T79">
            <v>2.8</v>
          </cell>
          <cell r="U79">
            <v>5.2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V80"/>
  <sheetViews>
    <sheetView tabSelected="1" workbookViewId="0">
      <pane ySplit="5" topLeftCell="A6" activePane="bottomLeft" state="frozen"/>
      <selection pane="bottomLeft" activeCell="W14" sqref="W14"/>
    </sheetView>
  </sheetViews>
  <sheetFormatPr defaultColWidth="10.5" defaultRowHeight="11.45" customHeight="1" outlineLevelRow="1" x14ac:dyDescent="0.2"/>
  <cols>
    <col min="1" max="1" width="63.1640625" style="1" customWidth="1"/>
    <col min="2" max="2" width="4.33203125" style="1" customWidth="1"/>
    <col min="3" max="6" width="7.33203125" style="1" customWidth="1"/>
    <col min="7" max="7" width="5" style="18" customWidth="1"/>
    <col min="8" max="10" width="1.1640625" style="2" customWidth="1"/>
    <col min="11" max="11" width="1" style="2" customWidth="1"/>
    <col min="12" max="12" width="9" style="2" customWidth="1"/>
    <col min="13" max="14" width="10.5" style="2"/>
    <col min="15" max="15" width="21.1640625" style="2" customWidth="1"/>
    <col min="16" max="17" width="5.6640625" style="2" customWidth="1"/>
    <col min="18" max="20" width="8.1640625" style="2" customWidth="1"/>
    <col min="21" max="16384" width="10.5" style="2"/>
  </cols>
  <sheetData>
    <row r="1" spans="1:22" ht="12.95" customHeight="1" outlineLevel="1" x14ac:dyDescent="0.2">
      <c r="A1" s="3" t="s">
        <v>0</v>
      </c>
      <c r="B1" s="3"/>
      <c r="C1" s="3"/>
    </row>
    <row r="2" spans="1:22" ht="12.95" customHeight="1" outlineLevel="1" x14ac:dyDescent="0.2">
      <c r="B2" s="3"/>
      <c r="C2" s="3"/>
    </row>
    <row r="3" spans="1:22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86</v>
      </c>
      <c r="H3" s="12" t="s">
        <v>87</v>
      </c>
      <c r="I3" s="12" t="s">
        <v>88</v>
      </c>
      <c r="J3" s="12" t="s">
        <v>89</v>
      </c>
      <c r="K3" s="12" t="s">
        <v>89</v>
      </c>
      <c r="L3" s="12" t="s">
        <v>90</v>
      </c>
      <c r="M3" s="12" t="s">
        <v>89</v>
      </c>
      <c r="N3" s="13" t="s">
        <v>91</v>
      </c>
      <c r="O3" s="14"/>
      <c r="P3" s="12" t="s">
        <v>92</v>
      </c>
      <c r="Q3" s="12" t="s">
        <v>93</v>
      </c>
      <c r="R3" s="15" t="s">
        <v>94</v>
      </c>
      <c r="S3" s="15" t="s">
        <v>95</v>
      </c>
      <c r="T3" s="15" t="s">
        <v>100</v>
      </c>
      <c r="U3" s="12" t="s">
        <v>96</v>
      </c>
      <c r="V3" s="12" t="s">
        <v>97</v>
      </c>
    </row>
    <row r="4" spans="1:22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5"/>
      <c r="K4" s="12"/>
      <c r="L4" s="12"/>
      <c r="M4" s="12"/>
      <c r="N4" s="13" t="s">
        <v>98</v>
      </c>
      <c r="O4" s="14" t="s">
        <v>99</v>
      </c>
      <c r="P4" s="12"/>
      <c r="Q4" s="12"/>
      <c r="R4" s="12"/>
      <c r="S4" s="12"/>
      <c r="T4" s="12"/>
      <c r="U4" s="12"/>
      <c r="V4" s="12"/>
    </row>
    <row r="5" spans="1:22" ht="11.1" customHeight="1" x14ac:dyDescent="0.2">
      <c r="A5" s="5"/>
      <c r="B5" s="5"/>
      <c r="C5" s="6"/>
      <c r="D5" s="7"/>
      <c r="E5" s="16">
        <f t="shared" ref="E5:F5" si="0">SUM(E6:E70)</f>
        <v>4403.811999999999</v>
      </c>
      <c r="F5" s="16">
        <f t="shared" si="0"/>
        <v>7828.7709999999988</v>
      </c>
      <c r="G5" s="11"/>
      <c r="H5" s="16">
        <f t="shared" ref="H5:I5" si="1">SUM(H6:H70)</f>
        <v>0</v>
      </c>
      <c r="I5" s="16">
        <f t="shared" si="1"/>
        <v>0</v>
      </c>
      <c r="J5" s="16">
        <f t="shared" ref="J5:N5" si="2">SUM(J6:J288)</f>
        <v>0</v>
      </c>
      <c r="K5" s="16">
        <f t="shared" si="2"/>
        <v>0</v>
      </c>
      <c r="L5" s="16">
        <f t="shared" si="2"/>
        <v>928.89440000000013</v>
      </c>
      <c r="M5" s="16">
        <f t="shared" si="2"/>
        <v>3269.1568000000007</v>
      </c>
      <c r="N5" s="16">
        <f t="shared" si="2"/>
        <v>0</v>
      </c>
      <c r="O5" s="17"/>
      <c r="P5" s="17"/>
      <c r="Q5" s="12"/>
      <c r="R5" s="16">
        <f>SUM(R6:R288)</f>
        <v>1173.6825999999996</v>
      </c>
      <c r="S5" s="16">
        <f>SUM(S6:S288)</f>
        <v>856.32780000000025</v>
      </c>
      <c r="T5" s="16">
        <f>SUM(T6:T288)</f>
        <v>1028.4092000000001</v>
      </c>
      <c r="U5" s="12"/>
      <c r="V5" s="16">
        <f t="shared" ref="V5" si="3">SUM(V6:V288)</f>
        <v>2299.5988000000002</v>
      </c>
    </row>
    <row r="6" spans="1:22" ht="11.1" customHeight="1" outlineLevel="1" x14ac:dyDescent="0.2">
      <c r="A6" s="8" t="s">
        <v>9</v>
      </c>
      <c r="B6" s="8" t="s">
        <v>10</v>
      </c>
      <c r="C6" s="9">
        <v>7.04</v>
      </c>
      <c r="D6" s="9"/>
      <c r="E6" s="9">
        <v>2.86</v>
      </c>
      <c r="F6" s="9">
        <v>4.18</v>
      </c>
      <c r="G6" s="18">
        <f>VLOOKUP(A6,[1]TDSheet!$A:$G,7,0)</f>
        <v>1</v>
      </c>
      <c r="L6" s="2">
        <f>E6/5</f>
        <v>0.57199999999999995</v>
      </c>
      <c r="M6" s="19">
        <v>5</v>
      </c>
      <c r="N6" s="19"/>
      <c r="P6" s="2">
        <f>(F6+M6)/L6</f>
        <v>16.04895104895105</v>
      </c>
      <c r="Q6" s="2">
        <f>F6/L6</f>
        <v>7.3076923076923075</v>
      </c>
      <c r="R6" s="2">
        <f>VLOOKUP(A6,[1]TDSheet!$A:$T,20,0)</f>
        <v>0.26800000000000002</v>
      </c>
      <c r="S6" s="2">
        <f>VLOOKUP(A6,[1]TDSheet!$A:$U,21,0)</f>
        <v>1.0336000000000001</v>
      </c>
      <c r="T6" s="2">
        <f>VLOOKUP(A6,[1]TDSheet!$A:$L,12,0)</f>
        <v>0.27999999999999997</v>
      </c>
      <c r="V6" s="2">
        <f>M6*G6</f>
        <v>5</v>
      </c>
    </row>
    <row r="7" spans="1:22" ht="11.1" customHeight="1" outlineLevel="1" x14ac:dyDescent="0.2">
      <c r="A7" s="8" t="s">
        <v>11</v>
      </c>
      <c r="B7" s="8" t="s">
        <v>10</v>
      </c>
      <c r="C7" s="10"/>
      <c r="D7" s="9">
        <v>75.227000000000004</v>
      </c>
      <c r="E7" s="9"/>
      <c r="F7" s="9">
        <v>75.227000000000004</v>
      </c>
      <c r="G7" s="18">
        <f>VLOOKUP(A7,[1]TDSheet!$A:$G,7,0)</f>
        <v>1</v>
      </c>
      <c r="L7" s="2">
        <f t="shared" ref="L7:L70" si="4">E7/5</f>
        <v>0</v>
      </c>
      <c r="M7" s="19"/>
      <c r="N7" s="19"/>
      <c r="P7" s="2" t="e">
        <f t="shared" ref="P7:P70" si="5">(F7+M7)/L7</f>
        <v>#DIV/0!</v>
      </c>
      <c r="Q7" s="2" t="e">
        <f t="shared" ref="Q7:Q70" si="6">F7/L7</f>
        <v>#DIV/0!</v>
      </c>
      <c r="R7" s="2">
        <f>VLOOKUP(A7,[1]TDSheet!$A:$T,20,0)</f>
        <v>30.68</v>
      </c>
      <c r="S7" s="2">
        <f>VLOOKUP(A7,[1]TDSheet!$A:$U,21,0)</f>
        <v>0.21840000000000001</v>
      </c>
      <c r="T7" s="2">
        <f>VLOOKUP(A7,[1]TDSheet!$A:$L,12,0)</f>
        <v>8.548</v>
      </c>
      <c r="V7" s="2">
        <f t="shared" ref="V7:V70" si="7">M7*G7</f>
        <v>0</v>
      </c>
    </row>
    <row r="8" spans="1:22" ht="11.1" customHeight="1" outlineLevel="1" x14ac:dyDescent="0.2">
      <c r="A8" s="8" t="s">
        <v>12</v>
      </c>
      <c r="B8" s="8" t="s">
        <v>10</v>
      </c>
      <c r="C8" s="10"/>
      <c r="D8" s="9">
        <v>8.0579999999999998</v>
      </c>
      <c r="E8" s="9"/>
      <c r="F8" s="9">
        <v>8.0579999999999998</v>
      </c>
      <c r="G8" s="18">
        <f>VLOOKUP(A8,[1]TDSheet!$A:$G,7,0)</f>
        <v>1</v>
      </c>
      <c r="L8" s="2">
        <f t="shared" si="4"/>
        <v>0</v>
      </c>
      <c r="M8" s="19"/>
      <c r="N8" s="19"/>
      <c r="P8" s="2" t="e">
        <f t="shared" si="5"/>
        <v>#DIV/0!</v>
      </c>
      <c r="Q8" s="2" t="e">
        <f t="shared" si="6"/>
        <v>#DIV/0!</v>
      </c>
      <c r="R8" s="2">
        <f>VLOOKUP(A8,[1]TDSheet!$A:$T,20,0)</f>
        <v>0.54560000000000008</v>
      </c>
      <c r="S8" s="2">
        <f>VLOOKUP(A8,[1]TDSheet!$A:$U,21,0)</f>
        <v>0</v>
      </c>
      <c r="T8" s="2">
        <f>VLOOKUP(A8,[1]TDSheet!$A:$L,12,0)</f>
        <v>0.27060000000000001</v>
      </c>
      <c r="V8" s="2">
        <f t="shared" si="7"/>
        <v>0</v>
      </c>
    </row>
    <row r="9" spans="1:22" ht="11.1" customHeight="1" outlineLevel="1" x14ac:dyDescent="0.2">
      <c r="A9" s="8" t="s">
        <v>13</v>
      </c>
      <c r="B9" s="8" t="s">
        <v>10</v>
      </c>
      <c r="C9" s="9">
        <v>17.484999999999999</v>
      </c>
      <c r="D9" s="9">
        <v>9.5180000000000007</v>
      </c>
      <c r="E9" s="9">
        <v>-0.99199999999999999</v>
      </c>
      <c r="F9" s="9">
        <v>8.1679999999999993</v>
      </c>
      <c r="G9" s="18">
        <f>VLOOKUP(A9,[1]TDSheet!$A:$G,7,0)</f>
        <v>1</v>
      </c>
      <c r="L9" s="2">
        <f t="shared" si="4"/>
        <v>-0.19839999999999999</v>
      </c>
      <c r="M9" s="19"/>
      <c r="N9" s="19"/>
      <c r="P9" s="2">
        <f t="shared" si="5"/>
        <v>-41.169354838709673</v>
      </c>
      <c r="Q9" s="2">
        <f t="shared" si="6"/>
        <v>-41.169354838709673</v>
      </c>
      <c r="R9" s="2">
        <f>VLOOKUP(A9,[1]TDSheet!$A:$T,20,0)</f>
        <v>-0.27599999999999997</v>
      </c>
      <c r="S9" s="2">
        <f>VLOOKUP(A9,[1]TDSheet!$A:$U,21,0)</f>
        <v>0.59199999999999997</v>
      </c>
      <c r="T9" s="2">
        <f>VLOOKUP(A9,[1]TDSheet!$A:$L,12,0)</f>
        <v>0.81259999999999999</v>
      </c>
      <c r="V9" s="2">
        <f t="shared" si="7"/>
        <v>0</v>
      </c>
    </row>
    <row r="10" spans="1:22" ht="11.1" customHeight="1" outlineLevel="1" x14ac:dyDescent="0.2">
      <c r="A10" s="8" t="s">
        <v>14</v>
      </c>
      <c r="B10" s="8" t="s">
        <v>15</v>
      </c>
      <c r="C10" s="9">
        <v>6</v>
      </c>
      <c r="D10" s="9">
        <v>431</v>
      </c>
      <c r="E10" s="9">
        <v>80</v>
      </c>
      <c r="F10" s="9">
        <v>282</v>
      </c>
      <c r="G10" s="18">
        <f>VLOOKUP(A10,[1]TDSheet!$A:$G,7,0)</f>
        <v>0.5</v>
      </c>
      <c r="L10" s="2">
        <f t="shared" si="4"/>
        <v>16</v>
      </c>
      <c r="M10" s="19"/>
      <c r="N10" s="19"/>
      <c r="P10" s="2">
        <f t="shared" si="5"/>
        <v>17.625</v>
      </c>
      <c r="Q10" s="2">
        <f t="shared" si="6"/>
        <v>17.625</v>
      </c>
      <c r="R10" s="2">
        <f>VLOOKUP(A10,[1]TDSheet!$A:$T,20,0)</f>
        <v>23.8</v>
      </c>
      <c r="S10" s="2">
        <f>VLOOKUP(A10,[1]TDSheet!$A:$U,21,0)</f>
        <v>17</v>
      </c>
      <c r="T10" s="2">
        <f>VLOOKUP(A10,[1]TDSheet!$A:$L,12,0)</f>
        <v>24</v>
      </c>
      <c r="V10" s="2">
        <f t="shared" si="7"/>
        <v>0</v>
      </c>
    </row>
    <row r="11" spans="1:22" ht="11.1" customHeight="1" outlineLevel="1" x14ac:dyDescent="0.2">
      <c r="A11" s="8" t="s">
        <v>16</v>
      </c>
      <c r="B11" s="8" t="s">
        <v>15</v>
      </c>
      <c r="C11" s="9">
        <v>280</v>
      </c>
      <c r="D11" s="9">
        <v>876</v>
      </c>
      <c r="E11" s="9">
        <v>306</v>
      </c>
      <c r="F11" s="9">
        <v>769</v>
      </c>
      <c r="G11" s="18">
        <f>VLOOKUP(A11,[1]TDSheet!$A:$G,7,0)</f>
        <v>0.4</v>
      </c>
      <c r="L11" s="2">
        <f t="shared" si="4"/>
        <v>61.2</v>
      </c>
      <c r="M11" s="19"/>
      <c r="N11" s="19"/>
      <c r="P11" s="2">
        <f t="shared" si="5"/>
        <v>12.565359477124183</v>
      </c>
      <c r="Q11" s="2">
        <f t="shared" si="6"/>
        <v>12.565359477124183</v>
      </c>
      <c r="R11" s="2">
        <f>VLOOKUP(A11,[1]TDSheet!$A:$T,20,0)</f>
        <v>73</v>
      </c>
      <c r="S11" s="2">
        <f>VLOOKUP(A11,[1]TDSheet!$A:$U,21,0)</f>
        <v>61.8</v>
      </c>
      <c r="T11" s="2">
        <f>VLOOKUP(A11,[1]TDSheet!$A:$L,12,0)</f>
        <v>75</v>
      </c>
      <c r="V11" s="2">
        <f t="shared" si="7"/>
        <v>0</v>
      </c>
    </row>
    <row r="12" spans="1:22" ht="11.1" customHeight="1" outlineLevel="1" x14ac:dyDescent="0.2">
      <c r="A12" s="8" t="s">
        <v>17</v>
      </c>
      <c r="B12" s="8" t="s">
        <v>15</v>
      </c>
      <c r="C12" s="10"/>
      <c r="D12" s="9">
        <v>12</v>
      </c>
      <c r="E12" s="9">
        <v>-8</v>
      </c>
      <c r="F12" s="9">
        <v>12</v>
      </c>
      <c r="G12" s="18">
        <f>VLOOKUP(A12,[1]TDSheet!$A:$G,7,0)</f>
        <v>0.5</v>
      </c>
      <c r="L12" s="2">
        <f t="shared" si="4"/>
        <v>-1.6</v>
      </c>
      <c r="M12" s="19"/>
      <c r="N12" s="19"/>
      <c r="P12" s="2">
        <f t="shared" si="5"/>
        <v>-7.5</v>
      </c>
      <c r="Q12" s="2">
        <f t="shared" si="6"/>
        <v>-7.5</v>
      </c>
      <c r="R12" s="2">
        <f>VLOOKUP(A12,[1]TDSheet!$A:$T,20,0)</f>
        <v>2.8</v>
      </c>
      <c r="S12" s="2">
        <f>VLOOKUP(A12,[1]TDSheet!$A:$U,21,0)</f>
        <v>-0.8</v>
      </c>
      <c r="T12" s="2">
        <f>VLOOKUP(A12,[1]TDSheet!$A:$L,12,0)</f>
        <v>-2.2000000000000002</v>
      </c>
      <c r="V12" s="2">
        <f t="shared" si="7"/>
        <v>0</v>
      </c>
    </row>
    <row r="13" spans="1:22" ht="11.1" customHeight="1" outlineLevel="1" x14ac:dyDescent="0.2">
      <c r="A13" s="8" t="s">
        <v>18</v>
      </c>
      <c r="B13" s="8" t="s">
        <v>15</v>
      </c>
      <c r="C13" s="9">
        <v>56</v>
      </c>
      <c r="D13" s="9">
        <v>821</v>
      </c>
      <c r="E13" s="9">
        <v>211</v>
      </c>
      <c r="F13" s="9">
        <v>558</v>
      </c>
      <c r="G13" s="18">
        <f>VLOOKUP(A13,[1]TDSheet!$A:$G,7,0)</f>
        <v>0.45</v>
      </c>
      <c r="L13" s="2">
        <f t="shared" si="4"/>
        <v>42.2</v>
      </c>
      <c r="M13" s="19"/>
      <c r="N13" s="19"/>
      <c r="P13" s="2">
        <f t="shared" si="5"/>
        <v>13.222748815165875</v>
      </c>
      <c r="Q13" s="2">
        <f t="shared" si="6"/>
        <v>13.222748815165875</v>
      </c>
      <c r="R13" s="2">
        <f>VLOOKUP(A13,[1]TDSheet!$A:$T,20,0)</f>
        <v>66</v>
      </c>
      <c r="S13" s="2">
        <f>VLOOKUP(A13,[1]TDSheet!$A:$U,21,0)</f>
        <v>13.8</v>
      </c>
      <c r="T13" s="2">
        <f>VLOOKUP(A13,[1]TDSheet!$A:$L,12,0)</f>
        <v>61.4</v>
      </c>
      <c r="V13" s="2">
        <f t="shared" si="7"/>
        <v>0</v>
      </c>
    </row>
    <row r="14" spans="1:22" ht="11.1" customHeight="1" outlineLevel="1" x14ac:dyDescent="0.2">
      <c r="A14" s="8" t="s">
        <v>19</v>
      </c>
      <c r="B14" s="8" t="s">
        <v>15</v>
      </c>
      <c r="C14" s="9">
        <v>-1</v>
      </c>
      <c r="D14" s="9">
        <v>749</v>
      </c>
      <c r="E14" s="9">
        <v>215</v>
      </c>
      <c r="F14" s="9">
        <v>498</v>
      </c>
      <c r="G14" s="18">
        <f>VLOOKUP(A14,[1]TDSheet!$A:$G,7,0)</f>
        <v>0.45</v>
      </c>
      <c r="L14" s="2">
        <f t="shared" si="4"/>
        <v>43</v>
      </c>
      <c r="M14" s="19">
        <f t="shared" ref="M7:M70" si="8">12*L14-F14</f>
        <v>18</v>
      </c>
      <c r="N14" s="19"/>
      <c r="P14" s="2">
        <f t="shared" si="5"/>
        <v>12</v>
      </c>
      <c r="Q14" s="2">
        <f t="shared" si="6"/>
        <v>11.581395348837209</v>
      </c>
      <c r="R14" s="2">
        <f>VLOOKUP(A14,[1]TDSheet!$A:$T,20,0)</f>
        <v>54.8</v>
      </c>
      <c r="S14" s="2">
        <f>VLOOKUP(A14,[1]TDSheet!$A:$U,21,0)</f>
        <v>36.4</v>
      </c>
      <c r="T14" s="2">
        <f>VLOOKUP(A14,[1]TDSheet!$A:$L,12,0)</f>
        <v>44</v>
      </c>
      <c r="V14" s="2">
        <f t="shared" si="7"/>
        <v>8.1</v>
      </c>
    </row>
    <row r="15" spans="1:22" ht="11.1" customHeight="1" outlineLevel="1" x14ac:dyDescent="0.2">
      <c r="A15" s="8" t="s">
        <v>20</v>
      </c>
      <c r="B15" s="8" t="s">
        <v>15</v>
      </c>
      <c r="C15" s="9">
        <v>3</v>
      </c>
      <c r="D15" s="9">
        <v>74</v>
      </c>
      <c r="E15" s="9">
        <v>4</v>
      </c>
      <c r="F15" s="9">
        <v>72</v>
      </c>
      <c r="G15" s="18">
        <f>VLOOKUP(A15,[1]TDSheet!$A:$G,7,0)</f>
        <v>0.5</v>
      </c>
      <c r="L15" s="2">
        <f t="shared" si="4"/>
        <v>0.8</v>
      </c>
      <c r="M15" s="19"/>
      <c r="N15" s="19"/>
      <c r="P15" s="2">
        <f t="shared" si="5"/>
        <v>90</v>
      </c>
      <c r="Q15" s="2">
        <f t="shared" si="6"/>
        <v>90</v>
      </c>
      <c r="R15" s="2">
        <f>VLOOKUP(A15,[1]TDSheet!$A:$T,20,0)</f>
        <v>10</v>
      </c>
      <c r="S15" s="2">
        <f>VLOOKUP(A15,[1]TDSheet!$A:$U,21,0)</f>
        <v>2</v>
      </c>
      <c r="T15" s="2">
        <f>VLOOKUP(A15,[1]TDSheet!$A:$L,12,0)</f>
        <v>10.8</v>
      </c>
      <c r="V15" s="2">
        <f t="shared" si="7"/>
        <v>0</v>
      </c>
    </row>
    <row r="16" spans="1:22" ht="11.1" customHeight="1" outlineLevel="1" x14ac:dyDescent="0.2">
      <c r="A16" s="8" t="s">
        <v>21</v>
      </c>
      <c r="B16" s="8" t="s">
        <v>15</v>
      </c>
      <c r="C16" s="9">
        <v>-4</v>
      </c>
      <c r="D16" s="9">
        <v>50</v>
      </c>
      <c r="E16" s="9">
        <v>-2</v>
      </c>
      <c r="F16" s="9">
        <v>46</v>
      </c>
      <c r="G16" s="18">
        <f>VLOOKUP(A16,[1]TDSheet!$A:$G,7,0)</f>
        <v>0.4</v>
      </c>
      <c r="L16" s="2">
        <f t="shared" si="4"/>
        <v>-0.4</v>
      </c>
      <c r="M16" s="19"/>
      <c r="N16" s="19"/>
      <c r="P16" s="2">
        <f t="shared" si="5"/>
        <v>-115</v>
      </c>
      <c r="Q16" s="2">
        <f t="shared" si="6"/>
        <v>-115</v>
      </c>
      <c r="R16" s="2">
        <f>VLOOKUP(A16,[1]TDSheet!$A:$T,20,0)</f>
        <v>5</v>
      </c>
      <c r="S16" s="2">
        <f>VLOOKUP(A16,[1]TDSheet!$A:$U,21,0)</f>
        <v>4.5999999999999996</v>
      </c>
      <c r="T16" s="2">
        <f>VLOOKUP(A16,[1]TDSheet!$A:$L,12,0)</f>
        <v>6</v>
      </c>
      <c r="V16" s="2">
        <f t="shared" si="7"/>
        <v>0</v>
      </c>
    </row>
    <row r="17" spans="1:22" ht="21.95" customHeight="1" outlineLevel="1" x14ac:dyDescent="0.2">
      <c r="A17" s="8" t="s">
        <v>22</v>
      </c>
      <c r="B17" s="8" t="s">
        <v>15</v>
      </c>
      <c r="C17" s="9">
        <v>22</v>
      </c>
      <c r="D17" s="9">
        <v>62</v>
      </c>
      <c r="E17" s="9">
        <v>19</v>
      </c>
      <c r="F17" s="9">
        <v>65</v>
      </c>
      <c r="G17" s="18">
        <f>VLOOKUP(A17,[1]TDSheet!$A:$G,7,0)</f>
        <v>0.17</v>
      </c>
      <c r="L17" s="2">
        <f t="shared" si="4"/>
        <v>3.8</v>
      </c>
      <c r="M17" s="19"/>
      <c r="N17" s="19"/>
      <c r="P17" s="2">
        <f t="shared" si="5"/>
        <v>17.105263157894736</v>
      </c>
      <c r="Q17" s="2">
        <f t="shared" si="6"/>
        <v>17.105263157894736</v>
      </c>
      <c r="R17" s="2">
        <f>VLOOKUP(A17,[1]TDSheet!$A:$T,20,0)</f>
        <v>4.2</v>
      </c>
      <c r="S17" s="2">
        <f>VLOOKUP(A17,[1]TDSheet!$A:$U,21,0)</f>
        <v>4.8</v>
      </c>
      <c r="T17" s="2">
        <f>VLOOKUP(A17,[1]TDSheet!$A:$L,12,0)</f>
        <v>1</v>
      </c>
      <c r="V17" s="2">
        <f t="shared" si="7"/>
        <v>0</v>
      </c>
    </row>
    <row r="18" spans="1:22" ht="21.95" customHeight="1" outlineLevel="1" x14ac:dyDescent="0.2">
      <c r="A18" s="8" t="s">
        <v>23</v>
      </c>
      <c r="B18" s="8" t="s">
        <v>15</v>
      </c>
      <c r="C18" s="10"/>
      <c r="D18" s="9">
        <v>30</v>
      </c>
      <c r="E18" s="9"/>
      <c r="F18" s="9">
        <v>30</v>
      </c>
      <c r="G18" s="18">
        <v>0.45</v>
      </c>
      <c r="L18" s="2">
        <f t="shared" si="4"/>
        <v>0</v>
      </c>
      <c r="M18" s="19"/>
      <c r="N18" s="19"/>
      <c r="P18" s="2" t="e">
        <f t="shared" si="5"/>
        <v>#DIV/0!</v>
      </c>
      <c r="Q18" s="2" t="e">
        <f t="shared" si="6"/>
        <v>#DIV/0!</v>
      </c>
      <c r="R18" s="2">
        <v>0</v>
      </c>
      <c r="S18" s="2">
        <v>0</v>
      </c>
      <c r="T18" s="2">
        <v>0</v>
      </c>
      <c r="V18" s="2">
        <f t="shared" si="7"/>
        <v>0</v>
      </c>
    </row>
    <row r="19" spans="1:22" ht="11.1" customHeight="1" outlineLevel="1" x14ac:dyDescent="0.2">
      <c r="A19" s="8" t="s">
        <v>24</v>
      </c>
      <c r="B19" s="8" t="s">
        <v>15</v>
      </c>
      <c r="C19" s="9">
        <v>5</v>
      </c>
      <c r="D19" s="9"/>
      <c r="E19" s="9">
        <v>0</v>
      </c>
      <c r="F19" s="9"/>
      <c r="G19" s="18">
        <f>VLOOKUP(A19,[1]TDSheet!$A:$G,7,0)</f>
        <v>0.45</v>
      </c>
      <c r="L19" s="2">
        <f t="shared" si="4"/>
        <v>0</v>
      </c>
      <c r="M19" s="20">
        <v>15</v>
      </c>
      <c r="N19" s="19"/>
      <c r="P19" s="2" t="e">
        <f t="shared" si="5"/>
        <v>#DIV/0!</v>
      </c>
      <c r="Q19" s="2" t="e">
        <f t="shared" si="6"/>
        <v>#DIV/0!</v>
      </c>
      <c r="R19" s="2">
        <f>VLOOKUP(A19,[1]TDSheet!$A:$T,20,0)</f>
        <v>-2.6</v>
      </c>
      <c r="S19" s="2">
        <f>VLOOKUP(A19,[1]TDSheet!$A:$U,21,0)</f>
        <v>-0.4</v>
      </c>
      <c r="T19" s="2">
        <f>VLOOKUP(A19,[1]TDSheet!$A:$L,12,0)</f>
        <v>3.2</v>
      </c>
      <c r="V19" s="2">
        <f t="shared" si="7"/>
        <v>6.75</v>
      </c>
    </row>
    <row r="20" spans="1:22" ht="11.1" customHeight="1" outlineLevel="1" x14ac:dyDescent="0.2">
      <c r="A20" s="8" t="s">
        <v>25</v>
      </c>
      <c r="B20" s="8" t="s">
        <v>15</v>
      </c>
      <c r="C20" s="9">
        <v>-4</v>
      </c>
      <c r="D20" s="9"/>
      <c r="E20" s="9"/>
      <c r="F20" s="9">
        <v>-4</v>
      </c>
      <c r="G20" s="18">
        <f>VLOOKUP(A20,[1]TDSheet!$A:$G,7,0)</f>
        <v>0</v>
      </c>
      <c r="L20" s="2">
        <f t="shared" si="4"/>
        <v>0</v>
      </c>
      <c r="M20" s="19"/>
      <c r="N20" s="19"/>
      <c r="P20" s="2" t="e">
        <f t="shared" si="5"/>
        <v>#DIV/0!</v>
      </c>
      <c r="Q20" s="2" t="e">
        <f t="shared" si="6"/>
        <v>#DIV/0!</v>
      </c>
      <c r="R20" s="2">
        <f>VLOOKUP(A20,[1]TDSheet!$A:$T,20,0)</f>
        <v>0</v>
      </c>
      <c r="S20" s="2">
        <f>VLOOKUP(A20,[1]TDSheet!$A:$U,21,0)</f>
        <v>0</v>
      </c>
      <c r="T20" s="2">
        <f>VLOOKUP(A20,[1]TDSheet!$A:$L,12,0)</f>
        <v>0</v>
      </c>
      <c r="V20" s="2">
        <f t="shared" si="7"/>
        <v>0</v>
      </c>
    </row>
    <row r="21" spans="1:22" ht="11.1" customHeight="1" outlineLevel="1" x14ac:dyDescent="0.2">
      <c r="A21" s="8" t="s">
        <v>26</v>
      </c>
      <c r="B21" s="8" t="s">
        <v>15</v>
      </c>
      <c r="C21" s="9">
        <v>82</v>
      </c>
      <c r="D21" s="9">
        <v>60</v>
      </c>
      <c r="E21" s="9">
        <v>11</v>
      </c>
      <c r="F21" s="9">
        <v>-1</v>
      </c>
      <c r="G21" s="18">
        <f>VLOOKUP(A21,[1]TDSheet!$A:$G,7,0)</f>
        <v>0.5</v>
      </c>
      <c r="L21" s="2">
        <f t="shared" si="4"/>
        <v>2.2000000000000002</v>
      </c>
      <c r="M21" s="20">
        <v>35</v>
      </c>
      <c r="N21" s="19"/>
      <c r="P21" s="2">
        <f t="shared" si="5"/>
        <v>15.454545454545453</v>
      </c>
      <c r="Q21" s="2">
        <f t="shared" si="6"/>
        <v>-0.45454545454545453</v>
      </c>
      <c r="R21" s="2">
        <f>VLOOKUP(A21,[1]TDSheet!$A:$T,20,0)</f>
        <v>2.6</v>
      </c>
      <c r="S21" s="2">
        <f>VLOOKUP(A21,[1]TDSheet!$A:$U,21,0)</f>
        <v>5.8</v>
      </c>
      <c r="T21" s="2">
        <f>VLOOKUP(A21,[1]TDSheet!$A:$L,12,0)</f>
        <v>4.4000000000000004</v>
      </c>
      <c r="V21" s="2">
        <f t="shared" si="7"/>
        <v>17.5</v>
      </c>
    </row>
    <row r="22" spans="1:22" ht="11.1" customHeight="1" outlineLevel="1" x14ac:dyDescent="0.2">
      <c r="A22" s="8" t="s">
        <v>27</v>
      </c>
      <c r="B22" s="8" t="s">
        <v>15</v>
      </c>
      <c r="C22" s="9">
        <v>2</v>
      </c>
      <c r="D22" s="9">
        <v>20</v>
      </c>
      <c r="E22" s="9">
        <v>3</v>
      </c>
      <c r="F22" s="9">
        <v>19</v>
      </c>
      <c r="G22" s="18">
        <f>VLOOKUP(A22,[1]TDSheet!$A:$G,7,0)</f>
        <v>0.5</v>
      </c>
      <c r="L22" s="2">
        <f t="shared" si="4"/>
        <v>0.6</v>
      </c>
      <c r="M22" s="19"/>
      <c r="N22" s="19"/>
      <c r="P22" s="2">
        <f t="shared" si="5"/>
        <v>31.666666666666668</v>
      </c>
      <c r="Q22" s="2">
        <f t="shared" si="6"/>
        <v>31.666666666666668</v>
      </c>
      <c r="R22" s="2">
        <f>VLOOKUP(A22,[1]TDSheet!$A:$T,20,0)</f>
        <v>1.8</v>
      </c>
      <c r="S22" s="2">
        <f>VLOOKUP(A22,[1]TDSheet!$A:$U,21,0)</f>
        <v>1.4</v>
      </c>
      <c r="T22" s="2">
        <f>VLOOKUP(A22,[1]TDSheet!$A:$L,12,0)</f>
        <v>0.6</v>
      </c>
      <c r="V22" s="2">
        <f t="shared" si="7"/>
        <v>0</v>
      </c>
    </row>
    <row r="23" spans="1:22" ht="11.1" customHeight="1" outlineLevel="1" x14ac:dyDescent="0.2">
      <c r="A23" s="8" t="s">
        <v>28</v>
      </c>
      <c r="B23" s="8" t="s">
        <v>15</v>
      </c>
      <c r="C23" s="9">
        <v>9</v>
      </c>
      <c r="D23" s="9">
        <v>33</v>
      </c>
      <c r="E23" s="9">
        <v>2</v>
      </c>
      <c r="F23" s="9">
        <v>30</v>
      </c>
      <c r="G23" s="18">
        <f>VLOOKUP(A23,[1]TDSheet!$A:$G,7,0)</f>
        <v>0.3</v>
      </c>
      <c r="L23" s="2">
        <f t="shared" si="4"/>
        <v>0.4</v>
      </c>
      <c r="M23" s="19"/>
      <c r="N23" s="19"/>
      <c r="P23" s="2">
        <f t="shared" si="5"/>
        <v>75</v>
      </c>
      <c r="Q23" s="2">
        <f t="shared" si="6"/>
        <v>75</v>
      </c>
      <c r="R23" s="2">
        <f>VLOOKUP(A23,[1]TDSheet!$A:$T,20,0)</f>
        <v>4.5999999999999996</v>
      </c>
      <c r="S23" s="2">
        <f>VLOOKUP(A23,[1]TDSheet!$A:$U,21,0)</f>
        <v>4.2</v>
      </c>
      <c r="T23" s="2">
        <f>VLOOKUP(A23,[1]TDSheet!$A:$L,12,0)</f>
        <v>2.6</v>
      </c>
      <c r="V23" s="2">
        <f t="shared" si="7"/>
        <v>0</v>
      </c>
    </row>
    <row r="24" spans="1:22" ht="11.1" customHeight="1" outlineLevel="1" x14ac:dyDescent="0.2">
      <c r="A24" s="8" t="s">
        <v>29</v>
      </c>
      <c r="B24" s="8" t="s">
        <v>15</v>
      </c>
      <c r="C24" s="9">
        <v>24</v>
      </c>
      <c r="D24" s="9">
        <v>22</v>
      </c>
      <c r="E24" s="9"/>
      <c r="F24" s="9">
        <v>20</v>
      </c>
      <c r="G24" s="18">
        <f>VLOOKUP(A24,[1]TDSheet!$A:$G,7,0)</f>
        <v>0.5</v>
      </c>
      <c r="L24" s="2">
        <f t="shared" si="4"/>
        <v>0</v>
      </c>
      <c r="M24" s="19"/>
      <c r="N24" s="19"/>
      <c r="P24" s="2" t="e">
        <f t="shared" si="5"/>
        <v>#DIV/0!</v>
      </c>
      <c r="Q24" s="2" t="e">
        <f t="shared" si="6"/>
        <v>#DIV/0!</v>
      </c>
      <c r="R24" s="2">
        <f>VLOOKUP(A24,[1]TDSheet!$A:$T,20,0)</f>
        <v>-0.2</v>
      </c>
      <c r="S24" s="2">
        <f>VLOOKUP(A24,[1]TDSheet!$A:$U,21,0)</f>
        <v>1.2</v>
      </c>
      <c r="T24" s="2">
        <f>VLOOKUP(A24,[1]TDSheet!$A:$L,12,0)</f>
        <v>3.4</v>
      </c>
      <c r="V24" s="2">
        <f t="shared" si="7"/>
        <v>0</v>
      </c>
    </row>
    <row r="25" spans="1:22" ht="11.1" customHeight="1" outlineLevel="1" x14ac:dyDescent="0.2">
      <c r="A25" s="8" t="s">
        <v>30</v>
      </c>
      <c r="B25" s="8" t="s">
        <v>15</v>
      </c>
      <c r="C25" s="9">
        <v>-2</v>
      </c>
      <c r="D25" s="9">
        <v>196</v>
      </c>
      <c r="E25" s="9">
        <v>90</v>
      </c>
      <c r="F25" s="9">
        <v>40</v>
      </c>
      <c r="G25" s="18">
        <f>VLOOKUP(A25,[1]TDSheet!$A:$G,7,0)</f>
        <v>0.35</v>
      </c>
      <c r="L25" s="2">
        <f t="shared" si="4"/>
        <v>18</v>
      </c>
      <c r="M25" s="19">
        <f>9*L25-F25</f>
        <v>122</v>
      </c>
      <c r="N25" s="19"/>
      <c r="P25" s="2">
        <f t="shared" si="5"/>
        <v>9</v>
      </c>
      <c r="Q25" s="2">
        <f t="shared" si="6"/>
        <v>2.2222222222222223</v>
      </c>
      <c r="R25" s="2">
        <f>VLOOKUP(A25,[1]TDSheet!$A:$T,20,0)</f>
        <v>13.6</v>
      </c>
      <c r="S25" s="2">
        <f>VLOOKUP(A25,[1]TDSheet!$A:$U,21,0)</f>
        <v>21.6</v>
      </c>
      <c r="T25" s="2">
        <f>VLOOKUP(A25,[1]TDSheet!$A:$L,12,0)</f>
        <v>4.4000000000000004</v>
      </c>
      <c r="V25" s="2">
        <f t="shared" si="7"/>
        <v>42.699999999999996</v>
      </c>
    </row>
    <row r="26" spans="1:22" ht="11.1" customHeight="1" outlineLevel="1" x14ac:dyDescent="0.2">
      <c r="A26" s="8" t="s">
        <v>31</v>
      </c>
      <c r="B26" s="8" t="s">
        <v>15</v>
      </c>
      <c r="C26" s="9">
        <v>21</v>
      </c>
      <c r="D26" s="9">
        <v>87</v>
      </c>
      <c r="E26" s="9">
        <v>39</v>
      </c>
      <c r="F26" s="9">
        <v>57</v>
      </c>
      <c r="G26" s="18">
        <f>VLOOKUP(A26,[1]TDSheet!$A:$G,7,0)</f>
        <v>0.17</v>
      </c>
      <c r="L26" s="2">
        <f t="shared" si="4"/>
        <v>7.8</v>
      </c>
      <c r="M26" s="19">
        <f t="shared" si="8"/>
        <v>36.599999999999994</v>
      </c>
      <c r="N26" s="19"/>
      <c r="P26" s="2">
        <f t="shared" si="5"/>
        <v>12</v>
      </c>
      <c r="Q26" s="2">
        <f t="shared" si="6"/>
        <v>7.3076923076923075</v>
      </c>
      <c r="R26" s="2">
        <f>VLOOKUP(A26,[1]TDSheet!$A:$T,20,0)</f>
        <v>8.4</v>
      </c>
      <c r="S26" s="2">
        <f>VLOOKUP(A26,[1]TDSheet!$A:$U,21,0)</f>
        <v>3.6</v>
      </c>
      <c r="T26" s="2">
        <f>VLOOKUP(A26,[1]TDSheet!$A:$L,12,0)</f>
        <v>7.6</v>
      </c>
      <c r="V26" s="2">
        <f t="shared" si="7"/>
        <v>6.2219999999999995</v>
      </c>
    </row>
    <row r="27" spans="1:22" ht="11.1" customHeight="1" outlineLevel="1" x14ac:dyDescent="0.2">
      <c r="A27" s="8" t="s">
        <v>32</v>
      </c>
      <c r="B27" s="8" t="s">
        <v>15</v>
      </c>
      <c r="C27" s="9">
        <v>8</v>
      </c>
      <c r="D27" s="9">
        <v>42</v>
      </c>
      <c r="E27" s="9">
        <v>15</v>
      </c>
      <c r="F27" s="9">
        <v>33</v>
      </c>
      <c r="G27" s="18">
        <f>VLOOKUP(A27,[1]TDSheet!$A:$G,7,0)</f>
        <v>0.38</v>
      </c>
      <c r="L27" s="2">
        <f t="shared" si="4"/>
        <v>3</v>
      </c>
      <c r="M27" s="19">
        <v>5</v>
      </c>
      <c r="N27" s="19"/>
      <c r="P27" s="2">
        <f t="shared" si="5"/>
        <v>12.666666666666666</v>
      </c>
      <c r="Q27" s="2">
        <f t="shared" si="6"/>
        <v>11</v>
      </c>
      <c r="R27" s="2">
        <f>VLOOKUP(A27,[1]TDSheet!$A:$T,20,0)</f>
        <v>3</v>
      </c>
      <c r="S27" s="2">
        <f>VLOOKUP(A27,[1]TDSheet!$A:$U,21,0)</f>
        <v>1</v>
      </c>
      <c r="T27" s="2">
        <f>VLOOKUP(A27,[1]TDSheet!$A:$L,12,0)</f>
        <v>3.6</v>
      </c>
      <c r="V27" s="2">
        <f t="shared" si="7"/>
        <v>1.9</v>
      </c>
    </row>
    <row r="28" spans="1:22" ht="11.1" customHeight="1" outlineLevel="1" x14ac:dyDescent="0.2">
      <c r="A28" s="8" t="s">
        <v>33</v>
      </c>
      <c r="B28" s="8" t="s">
        <v>15</v>
      </c>
      <c r="C28" s="9">
        <v>14</v>
      </c>
      <c r="D28" s="9">
        <v>120</v>
      </c>
      <c r="E28" s="9">
        <v>50</v>
      </c>
      <c r="F28" s="9">
        <v>60</v>
      </c>
      <c r="G28" s="18">
        <f>VLOOKUP(A28,[1]TDSheet!$A:$G,7,0)</f>
        <v>0.42</v>
      </c>
      <c r="L28" s="2">
        <f t="shared" si="4"/>
        <v>10</v>
      </c>
      <c r="M28" s="19">
        <f t="shared" si="8"/>
        <v>60</v>
      </c>
      <c r="N28" s="19"/>
      <c r="P28" s="2">
        <f t="shared" si="5"/>
        <v>12</v>
      </c>
      <c r="Q28" s="2">
        <f t="shared" si="6"/>
        <v>6</v>
      </c>
      <c r="R28" s="2">
        <f>VLOOKUP(A28,[1]TDSheet!$A:$T,20,0)</f>
        <v>7.4</v>
      </c>
      <c r="S28" s="2">
        <f>VLOOKUP(A28,[1]TDSheet!$A:$U,21,0)</f>
        <v>10.199999999999999</v>
      </c>
      <c r="T28" s="2">
        <f>VLOOKUP(A28,[1]TDSheet!$A:$L,12,0)</f>
        <v>9.6</v>
      </c>
      <c r="V28" s="2">
        <f t="shared" si="7"/>
        <v>25.2</v>
      </c>
    </row>
    <row r="29" spans="1:22" ht="11.1" customHeight="1" outlineLevel="1" x14ac:dyDescent="0.2">
      <c r="A29" s="8" t="s">
        <v>34</v>
      </c>
      <c r="B29" s="8" t="s">
        <v>15</v>
      </c>
      <c r="C29" s="10"/>
      <c r="D29" s="9"/>
      <c r="E29" s="9">
        <v>2</v>
      </c>
      <c r="F29" s="9">
        <v>-2</v>
      </c>
      <c r="G29" s="18">
        <v>0</v>
      </c>
      <c r="L29" s="2">
        <f t="shared" si="4"/>
        <v>0.4</v>
      </c>
      <c r="M29" s="19"/>
      <c r="N29" s="19"/>
      <c r="P29" s="2">
        <f t="shared" si="5"/>
        <v>-5</v>
      </c>
      <c r="Q29" s="2">
        <f t="shared" si="6"/>
        <v>-5</v>
      </c>
      <c r="R29" s="2">
        <v>0</v>
      </c>
      <c r="S29" s="2">
        <v>0</v>
      </c>
      <c r="T29" s="2">
        <v>0</v>
      </c>
      <c r="V29" s="2">
        <f t="shared" si="7"/>
        <v>0</v>
      </c>
    </row>
    <row r="30" spans="1:22" ht="11.1" customHeight="1" outlineLevel="1" x14ac:dyDescent="0.2">
      <c r="A30" s="8" t="s">
        <v>35</v>
      </c>
      <c r="B30" s="8" t="s">
        <v>15</v>
      </c>
      <c r="C30" s="9">
        <v>11</v>
      </c>
      <c r="D30" s="9">
        <v>453</v>
      </c>
      <c r="E30" s="9">
        <v>244</v>
      </c>
      <c r="F30" s="9">
        <v>139</v>
      </c>
      <c r="G30" s="18">
        <f>VLOOKUP(A30,[1]TDSheet!$A:$G,7,0)</f>
        <v>0.42</v>
      </c>
      <c r="L30" s="2">
        <f t="shared" si="4"/>
        <v>48.8</v>
      </c>
      <c r="M30" s="19">
        <f>10*L30-F30</f>
        <v>349</v>
      </c>
      <c r="N30" s="19"/>
      <c r="P30" s="2">
        <f t="shared" si="5"/>
        <v>10</v>
      </c>
      <c r="Q30" s="2">
        <f t="shared" si="6"/>
        <v>2.848360655737705</v>
      </c>
      <c r="R30" s="2">
        <f>VLOOKUP(A30,[1]TDSheet!$A:$T,20,0)</f>
        <v>45.2</v>
      </c>
      <c r="S30" s="2">
        <f>VLOOKUP(A30,[1]TDSheet!$A:$U,21,0)</f>
        <v>44.6</v>
      </c>
      <c r="T30" s="2">
        <f>VLOOKUP(A30,[1]TDSheet!$A:$L,12,0)</f>
        <v>26.8</v>
      </c>
      <c r="V30" s="2">
        <f t="shared" si="7"/>
        <v>146.57999999999998</v>
      </c>
    </row>
    <row r="31" spans="1:22" ht="11.1" customHeight="1" outlineLevel="1" x14ac:dyDescent="0.2">
      <c r="A31" s="8" t="s">
        <v>36</v>
      </c>
      <c r="B31" s="8" t="s">
        <v>15</v>
      </c>
      <c r="C31" s="9">
        <v>-8</v>
      </c>
      <c r="D31" s="9">
        <v>300</v>
      </c>
      <c r="E31" s="9">
        <v>119</v>
      </c>
      <c r="F31" s="9">
        <v>95</v>
      </c>
      <c r="G31" s="18">
        <f>VLOOKUP(A31,[1]TDSheet!$A:$G,7,0)</f>
        <v>0.6</v>
      </c>
      <c r="L31" s="2">
        <f t="shared" si="4"/>
        <v>23.8</v>
      </c>
      <c r="M31" s="19">
        <f>11*L31-F31</f>
        <v>166.8</v>
      </c>
      <c r="N31" s="19"/>
      <c r="P31" s="2">
        <f t="shared" si="5"/>
        <v>11</v>
      </c>
      <c r="Q31" s="2">
        <f t="shared" si="6"/>
        <v>3.9915966386554622</v>
      </c>
      <c r="R31" s="2">
        <f>VLOOKUP(A31,[1]TDSheet!$A:$T,20,0)</f>
        <v>35.6</v>
      </c>
      <c r="S31" s="2">
        <f>VLOOKUP(A31,[1]TDSheet!$A:$U,21,0)</f>
        <v>21.6</v>
      </c>
      <c r="T31" s="2">
        <f>VLOOKUP(A31,[1]TDSheet!$A:$L,12,0)</f>
        <v>19.2</v>
      </c>
      <c r="V31" s="2">
        <f t="shared" si="7"/>
        <v>100.08</v>
      </c>
    </row>
    <row r="32" spans="1:22" ht="21.95" customHeight="1" outlineLevel="1" x14ac:dyDescent="0.2">
      <c r="A32" s="8" t="s">
        <v>37</v>
      </c>
      <c r="B32" s="8" t="s">
        <v>15</v>
      </c>
      <c r="C32" s="9">
        <v>15</v>
      </c>
      <c r="D32" s="9">
        <v>59</v>
      </c>
      <c r="E32" s="9">
        <v>-8</v>
      </c>
      <c r="F32" s="9">
        <v>54</v>
      </c>
      <c r="G32" s="18">
        <f>VLOOKUP(A32,[1]TDSheet!$A:$G,7,0)</f>
        <v>0.35</v>
      </c>
      <c r="L32" s="2">
        <f t="shared" si="4"/>
        <v>-1.6</v>
      </c>
      <c r="M32" s="20">
        <v>20</v>
      </c>
      <c r="N32" s="19"/>
      <c r="P32" s="2">
        <f t="shared" si="5"/>
        <v>-46.25</v>
      </c>
      <c r="Q32" s="2">
        <f t="shared" si="6"/>
        <v>-33.75</v>
      </c>
      <c r="R32" s="2">
        <f>VLOOKUP(A32,[1]TDSheet!$A:$T,20,0)</f>
        <v>17.8</v>
      </c>
      <c r="S32" s="2">
        <f>VLOOKUP(A32,[1]TDSheet!$A:$U,21,0)</f>
        <v>6.6</v>
      </c>
      <c r="T32" s="2">
        <f>VLOOKUP(A32,[1]TDSheet!$A:$L,12,0)</f>
        <v>7.4</v>
      </c>
      <c r="V32" s="2">
        <f t="shared" si="7"/>
        <v>7</v>
      </c>
    </row>
    <row r="33" spans="1:22" ht="21.95" customHeight="1" outlineLevel="1" x14ac:dyDescent="0.2">
      <c r="A33" s="8" t="s">
        <v>38</v>
      </c>
      <c r="B33" s="8" t="s">
        <v>15</v>
      </c>
      <c r="C33" s="10"/>
      <c r="D33" s="9">
        <v>144</v>
      </c>
      <c r="E33" s="9">
        <v>16</v>
      </c>
      <c r="F33" s="9">
        <v>53</v>
      </c>
      <c r="G33" s="18">
        <f>VLOOKUP(A33,[1]TDSheet!$A:$G,7,0)</f>
        <v>0.35</v>
      </c>
      <c r="L33" s="2">
        <f t="shared" si="4"/>
        <v>3.2</v>
      </c>
      <c r="M33" s="19"/>
      <c r="N33" s="19"/>
      <c r="P33" s="2">
        <f t="shared" si="5"/>
        <v>16.5625</v>
      </c>
      <c r="Q33" s="2">
        <f t="shared" si="6"/>
        <v>16.5625</v>
      </c>
      <c r="R33" s="2">
        <f>VLOOKUP(A33,[1]TDSheet!$A:$T,20,0)</f>
        <v>13.2</v>
      </c>
      <c r="S33" s="2">
        <f>VLOOKUP(A33,[1]TDSheet!$A:$U,21,0)</f>
        <v>6.4</v>
      </c>
      <c r="T33" s="2">
        <f>VLOOKUP(A33,[1]TDSheet!$A:$L,12,0)</f>
        <v>7.4</v>
      </c>
      <c r="V33" s="2">
        <f t="shared" si="7"/>
        <v>0</v>
      </c>
    </row>
    <row r="34" spans="1:22" ht="21.95" customHeight="1" outlineLevel="1" x14ac:dyDescent="0.2">
      <c r="A34" s="8" t="s">
        <v>39</v>
      </c>
      <c r="B34" s="8" t="s">
        <v>15</v>
      </c>
      <c r="C34" s="10"/>
      <c r="D34" s="9">
        <v>48</v>
      </c>
      <c r="E34" s="9">
        <v>-11</v>
      </c>
      <c r="F34" s="9">
        <v>48</v>
      </c>
      <c r="G34" s="18">
        <f>VLOOKUP(A34,[1]TDSheet!$A:$G,7,0)</f>
        <v>0.35</v>
      </c>
      <c r="L34" s="2">
        <f t="shared" si="4"/>
        <v>-2.2000000000000002</v>
      </c>
      <c r="M34" s="20">
        <v>30</v>
      </c>
      <c r="N34" s="19"/>
      <c r="P34" s="2">
        <f t="shared" si="5"/>
        <v>-35.454545454545453</v>
      </c>
      <c r="Q34" s="2">
        <f t="shared" si="6"/>
        <v>-21.818181818181817</v>
      </c>
      <c r="R34" s="2">
        <f>VLOOKUP(A34,[1]TDSheet!$A:$T,20,0)</f>
        <v>10.199999999999999</v>
      </c>
      <c r="S34" s="2">
        <f>VLOOKUP(A34,[1]TDSheet!$A:$U,21,0)</f>
        <v>7.6</v>
      </c>
      <c r="T34" s="2">
        <f>VLOOKUP(A34,[1]TDSheet!$A:$L,12,0)</f>
        <v>6.2</v>
      </c>
      <c r="V34" s="2">
        <f t="shared" si="7"/>
        <v>10.5</v>
      </c>
    </row>
    <row r="35" spans="1:22" ht="11.1" customHeight="1" outlineLevel="1" x14ac:dyDescent="0.2">
      <c r="A35" s="8" t="s">
        <v>40</v>
      </c>
      <c r="B35" s="8" t="s">
        <v>10</v>
      </c>
      <c r="C35" s="9">
        <v>277.42500000000001</v>
      </c>
      <c r="D35" s="9">
        <v>259.91000000000003</v>
      </c>
      <c r="E35" s="9">
        <v>179.97</v>
      </c>
      <c r="F35" s="9">
        <v>354.82499999999999</v>
      </c>
      <c r="G35" s="18">
        <f>VLOOKUP(A35,[1]TDSheet!$A:$G,7,0)</f>
        <v>1</v>
      </c>
      <c r="L35" s="2">
        <f t="shared" si="4"/>
        <v>35.994</v>
      </c>
      <c r="M35" s="19">
        <f t="shared" si="8"/>
        <v>77.103000000000009</v>
      </c>
      <c r="N35" s="19"/>
      <c r="P35" s="2">
        <f t="shared" si="5"/>
        <v>12</v>
      </c>
      <c r="Q35" s="2">
        <f t="shared" si="6"/>
        <v>9.857892982163694</v>
      </c>
      <c r="R35" s="2">
        <f>VLOOKUP(A35,[1]TDSheet!$A:$T,20,0)</f>
        <v>52.487199999999994</v>
      </c>
      <c r="S35" s="2">
        <f>VLOOKUP(A35,[1]TDSheet!$A:$U,21,0)</f>
        <v>16.997999999999998</v>
      </c>
      <c r="T35" s="2">
        <f>VLOOKUP(A35,[1]TDSheet!$A:$L,12,0)</f>
        <v>31.274999999999999</v>
      </c>
      <c r="V35" s="2">
        <f t="shared" si="7"/>
        <v>77.103000000000009</v>
      </c>
    </row>
    <row r="36" spans="1:22" ht="11.1" customHeight="1" outlineLevel="1" x14ac:dyDescent="0.2">
      <c r="A36" s="8" t="s">
        <v>41</v>
      </c>
      <c r="B36" s="8" t="s">
        <v>10</v>
      </c>
      <c r="C36" s="9">
        <v>234.88</v>
      </c>
      <c r="D36" s="9">
        <v>528.77499999999998</v>
      </c>
      <c r="E36" s="9">
        <v>349.88</v>
      </c>
      <c r="F36" s="9">
        <v>405.41</v>
      </c>
      <c r="G36" s="18">
        <f>VLOOKUP(A36,[1]TDSheet!$A:$G,7,0)</f>
        <v>1</v>
      </c>
      <c r="L36" s="2">
        <f t="shared" si="4"/>
        <v>69.975999999999999</v>
      </c>
      <c r="M36" s="19">
        <f t="shared" si="8"/>
        <v>434.30199999999996</v>
      </c>
      <c r="N36" s="19"/>
      <c r="P36" s="2">
        <f t="shared" si="5"/>
        <v>12</v>
      </c>
      <c r="Q36" s="2">
        <f t="shared" si="6"/>
        <v>5.7935577912427121</v>
      </c>
      <c r="R36" s="2">
        <f>VLOOKUP(A36,[1]TDSheet!$A:$T,20,0)</f>
        <v>56.247400000000006</v>
      </c>
      <c r="S36" s="2">
        <f>VLOOKUP(A36,[1]TDSheet!$A:$U,21,0)</f>
        <v>81.463800000000006</v>
      </c>
      <c r="T36" s="2">
        <f>VLOOKUP(A36,[1]TDSheet!$A:$L,12,0)</f>
        <v>56.302599999999998</v>
      </c>
      <c r="V36" s="2">
        <f t="shared" si="7"/>
        <v>434.30199999999996</v>
      </c>
    </row>
    <row r="37" spans="1:22" ht="21.95" customHeight="1" outlineLevel="1" x14ac:dyDescent="0.2">
      <c r="A37" s="8" t="s">
        <v>42</v>
      </c>
      <c r="B37" s="8" t="s">
        <v>10</v>
      </c>
      <c r="C37" s="9">
        <v>1.53</v>
      </c>
      <c r="D37" s="9">
        <v>6.1189999999999998</v>
      </c>
      <c r="E37" s="9">
        <v>0.78</v>
      </c>
      <c r="F37" s="9">
        <v>6.8410000000000002</v>
      </c>
      <c r="G37" s="18">
        <f>VLOOKUP(A37,[1]TDSheet!$A:$G,7,0)</f>
        <v>1</v>
      </c>
      <c r="L37" s="2">
        <f t="shared" si="4"/>
        <v>0.156</v>
      </c>
      <c r="M37" s="19"/>
      <c r="N37" s="19"/>
      <c r="P37" s="2">
        <f t="shared" si="5"/>
        <v>43.852564102564102</v>
      </c>
      <c r="Q37" s="2">
        <f t="shared" si="6"/>
        <v>43.852564102564102</v>
      </c>
      <c r="R37" s="2">
        <f>VLOOKUP(A37,[1]TDSheet!$A:$T,20,0)</f>
        <v>0.44880000000000003</v>
      </c>
      <c r="S37" s="2">
        <f>VLOOKUP(A37,[1]TDSheet!$A:$U,21,0)</f>
        <v>0.2266</v>
      </c>
      <c r="T37" s="2">
        <f>VLOOKUP(A37,[1]TDSheet!$A:$L,12,0)</f>
        <v>0.22599999999999998</v>
      </c>
      <c r="V37" s="2">
        <f t="shared" si="7"/>
        <v>0</v>
      </c>
    </row>
    <row r="38" spans="1:22" ht="11.1" customHeight="1" outlineLevel="1" x14ac:dyDescent="0.2">
      <c r="A38" s="8" t="s">
        <v>43</v>
      </c>
      <c r="B38" s="8" t="s">
        <v>10</v>
      </c>
      <c r="C38" s="9">
        <v>7.72</v>
      </c>
      <c r="D38" s="9">
        <v>79.13</v>
      </c>
      <c r="E38" s="9">
        <v>22.82</v>
      </c>
      <c r="F38" s="9">
        <v>56.33</v>
      </c>
      <c r="G38" s="18">
        <f>VLOOKUP(A38,[1]TDSheet!$A:$G,7,0)</f>
        <v>1</v>
      </c>
      <c r="L38" s="2">
        <f t="shared" si="4"/>
        <v>4.5640000000000001</v>
      </c>
      <c r="M38" s="19"/>
      <c r="N38" s="19"/>
      <c r="P38" s="2">
        <f t="shared" si="5"/>
        <v>12.342243645924627</v>
      </c>
      <c r="Q38" s="2">
        <f t="shared" si="6"/>
        <v>12.342243645924627</v>
      </c>
      <c r="R38" s="2">
        <f>VLOOKUP(A38,[1]TDSheet!$A:$T,20,0)</f>
        <v>4.1095999999999995</v>
      </c>
      <c r="S38" s="2">
        <f>VLOOKUP(A38,[1]TDSheet!$A:$U,21,0)</f>
        <v>3.8520000000000003</v>
      </c>
      <c r="T38" s="2">
        <f>VLOOKUP(A38,[1]TDSheet!$A:$L,12,0)</f>
        <v>7.1519999999999992</v>
      </c>
      <c r="V38" s="2">
        <f t="shared" si="7"/>
        <v>0</v>
      </c>
    </row>
    <row r="39" spans="1:22" ht="11.1" customHeight="1" outlineLevel="1" x14ac:dyDescent="0.2">
      <c r="A39" s="8" t="s">
        <v>44</v>
      </c>
      <c r="B39" s="8" t="s">
        <v>10</v>
      </c>
      <c r="C39" s="10"/>
      <c r="D39" s="9">
        <v>62.765000000000001</v>
      </c>
      <c r="E39" s="9"/>
      <c r="F39" s="9">
        <v>62.765000000000001</v>
      </c>
      <c r="G39" s="18">
        <f>VLOOKUP(A39,[1]TDSheet!$A:$G,7,0)</f>
        <v>1</v>
      </c>
      <c r="L39" s="2">
        <f t="shared" si="4"/>
        <v>0</v>
      </c>
      <c r="M39" s="19"/>
      <c r="N39" s="19"/>
      <c r="P39" s="2" t="e">
        <f t="shared" si="5"/>
        <v>#DIV/0!</v>
      </c>
      <c r="Q39" s="2" t="e">
        <f t="shared" si="6"/>
        <v>#DIV/0!</v>
      </c>
      <c r="R39" s="2">
        <f>VLOOKUP(A39,[1]TDSheet!$A:$T,20,0)</f>
        <v>7.7519999999999998</v>
      </c>
      <c r="S39" s="2">
        <f>VLOOKUP(A39,[1]TDSheet!$A:$U,21,0)</f>
        <v>9.331999999999999</v>
      </c>
      <c r="T39" s="2">
        <f>VLOOKUP(A39,[1]TDSheet!$A:$L,12,0)</f>
        <v>6.2520000000000007</v>
      </c>
      <c r="V39" s="2">
        <f t="shared" si="7"/>
        <v>0</v>
      </c>
    </row>
    <row r="40" spans="1:22" ht="11.1" customHeight="1" outlineLevel="1" x14ac:dyDescent="0.2">
      <c r="A40" s="8" t="s">
        <v>45</v>
      </c>
      <c r="B40" s="8" t="s">
        <v>10</v>
      </c>
      <c r="C40" s="9">
        <v>6.3730000000000002</v>
      </c>
      <c r="D40" s="9"/>
      <c r="E40" s="9">
        <v>1.0329999999999999</v>
      </c>
      <c r="F40" s="9">
        <v>5.34</v>
      </c>
      <c r="G40" s="18">
        <f>VLOOKUP(A40,[1]TDSheet!$A:$G,7,0)</f>
        <v>1</v>
      </c>
      <c r="L40" s="2">
        <f t="shared" si="4"/>
        <v>0.20659999999999998</v>
      </c>
      <c r="M40" s="19"/>
      <c r="N40" s="19"/>
      <c r="P40" s="2">
        <f t="shared" si="5"/>
        <v>25.847047434656343</v>
      </c>
      <c r="Q40" s="2">
        <f t="shared" si="6"/>
        <v>25.847047434656343</v>
      </c>
      <c r="R40" s="2">
        <f>VLOOKUP(A40,[1]TDSheet!$A:$T,20,0)</f>
        <v>0</v>
      </c>
      <c r="S40" s="2">
        <f>VLOOKUP(A40,[1]TDSheet!$A:$U,21,0)</f>
        <v>6.8000000000000005E-2</v>
      </c>
      <c r="T40" s="2">
        <f>VLOOKUP(A40,[1]TDSheet!$A:$L,12,0)</f>
        <v>7.1999999999999995E-2</v>
      </c>
      <c r="V40" s="2">
        <f t="shared" si="7"/>
        <v>0</v>
      </c>
    </row>
    <row r="41" spans="1:22" ht="11.1" customHeight="1" outlineLevel="1" x14ac:dyDescent="0.2">
      <c r="A41" s="8" t="s">
        <v>46</v>
      </c>
      <c r="B41" s="8" t="s">
        <v>10</v>
      </c>
      <c r="C41" s="9">
        <v>-0.71199999999999997</v>
      </c>
      <c r="D41" s="9">
        <v>19.812999999999999</v>
      </c>
      <c r="E41" s="9"/>
      <c r="F41" s="9">
        <v>16.292999999999999</v>
      </c>
      <c r="G41" s="18">
        <f>VLOOKUP(A41,[1]TDSheet!$A:$G,7,0)</f>
        <v>1</v>
      </c>
      <c r="L41" s="2">
        <f t="shared" si="4"/>
        <v>0</v>
      </c>
      <c r="M41" s="19"/>
      <c r="N41" s="19"/>
      <c r="P41" s="2" t="e">
        <f t="shared" si="5"/>
        <v>#DIV/0!</v>
      </c>
      <c r="Q41" s="2" t="e">
        <f t="shared" si="6"/>
        <v>#DIV/0!</v>
      </c>
      <c r="R41" s="2">
        <f>VLOOKUP(A41,[1]TDSheet!$A:$T,20,0)</f>
        <v>1.8335999999999999</v>
      </c>
      <c r="S41" s="2">
        <f>VLOOKUP(A41,[1]TDSheet!$A:$U,21,0)</f>
        <v>2.7911999999999999</v>
      </c>
      <c r="T41" s="2">
        <f>VLOOKUP(A41,[1]TDSheet!$A:$L,12,0)</f>
        <v>0.83740000000000003</v>
      </c>
      <c r="V41" s="2">
        <f t="shared" si="7"/>
        <v>0</v>
      </c>
    </row>
    <row r="42" spans="1:22" ht="11.1" customHeight="1" outlineLevel="1" x14ac:dyDescent="0.2">
      <c r="A42" s="8" t="s">
        <v>47</v>
      </c>
      <c r="B42" s="8" t="s">
        <v>10</v>
      </c>
      <c r="C42" s="9">
        <v>94.111000000000004</v>
      </c>
      <c r="D42" s="9">
        <v>561.99699999999996</v>
      </c>
      <c r="E42" s="9">
        <v>484.834</v>
      </c>
      <c r="F42" s="9">
        <v>16.934000000000001</v>
      </c>
      <c r="G42" s="18">
        <f>VLOOKUP(A42,[1]TDSheet!$A:$G,7,0)</f>
        <v>1</v>
      </c>
      <c r="L42" s="2">
        <f t="shared" si="4"/>
        <v>96.966800000000006</v>
      </c>
      <c r="M42" s="19">
        <f>7*L42-F42</f>
        <v>661.83360000000005</v>
      </c>
      <c r="N42" s="19"/>
      <c r="P42" s="2">
        <f t="shared" si="5"/>
        <v>7</v>
      </c>
      <c r="Q42" s="2">
        <f t="shared" si="6"/>
        <v>0.17463709228313196</v>
      </c>
      <c r="R42" s="2">
        <f>VLOOKUP(A42,[1]TDSheet!$A:$T,20,0)</f>
        <v>60.526800000000001</v>
      </c>
      <c r="S42" s="2">
        <f>VLOOKUP(A42,[1]TDSheet!$A:$U,21,0)</f>
        <v>30.590399999999999</v>
      </c>
      <c r="T42" s="2">
        <f>VLOOKUP(A42,[1]TDSheet!$A:$L,12,0)</f>
        <v>31.727399999999999</v>
      </c>
      <c r="V42" s="2">
        <f t="shared" si="7"/>
        <v>661.83360000000005</v>
      </c>
    </row>
    <row r="43" spans="1:22" ht="11.1" customHeight="1" outlineLevel="1" x14ac:dyDescent="0.2">
      <c r="A43" s="8" t="s">
        <v>48</v>
      </c>
      <c r="B43" s="8" t="s">
        <v>10</v>
      </c>
      <c r="C43" s="9">
        <v>4.8689999999999998</v>
      </c>
      <c r="D43" s="9">
        <v>15.882999999999999</v>
      </c>
      <c r="E43" s="9">
        <v>1.2789999999999999</v>
      </c>
      <c r="F43" s="9">
        <v>19.472999999999999</v>
      </c>
      <c r="G43" s="18">
        <f>VLOOKUP(A43,[1]TDSheet!$A:$G,7,0)</f>
        <v>1</v>
      </c>
      <c r="L43" s="2">
        <f t="shared" si="4"/>
        <v>0.25579999999999997</v>
      </c>
      <c r="M43" s="19"/>
      <c r="N43" s="19"/>
      <c r="P43" s="2">
        <f t="shared" si="5"/>
        <v>76.125879593432373</v>
      </c>
      <c r="Q43" s="2">
        <f t="shared" si="6"/>
        <v>76.125879593432373</v>
      </c>
      <c r="R43" s="2">
        <f>VLOOKUP(A43,[1]TDSheet!$A:$T,20,0)</f>
        <v>2.1196000000000002</v>
      </c>
      <c r="S43" s="2">
        <f>VLOOKUP(A43,[1]TDSheet!$A:$U,21,0)</f>
        <v>1.6565999999999999</v>
      </c>
      <c r="T43" s="2">
        <f>VLOOKUP(A43,[1]TDSheet!$A:$L,12,0)</f>
        <v>2.0840000000000001</v>
      </c>
      <c r="V43" s="2">
        <f t="shared" si="7"/>
        <v>0</v>
      </c>
    </row>
    <row r="44" spans="1:22" ht="11.1" customHeight="1" outlineLevel="1" x14ac:dyDescent="0.2">
      <c r="A44" s="8" t="s">
        <v>49</v>
      </c>
      <c r="B44" s="8" t="s">
        <v>10</v>
      </c>
      <c r="C44" s="9">
        <v>8.1620000000000008</v>
      </c>
      <c r="D44" s="9">
        <v>2.738</v>
      </c>
      <c r="E44" s="9"/>
      <c r="F44" s="9">
        <v>8.1620000000000008</v>
      </c>
      <c r="G44" s="18">
        <f>VLOOKUP(A44,[1]TDSheet!$A:$G,7,0)</f>
        <v>1</v>
      </c>
      <c r="L44" s="2">
        <f t="shared" si="4"/>
        <v>0</v>
      </c>
      <c r="M44" s="19"/>
      <c r="N44" s="19"/>
      <c r="P44" s="2" t="e">
        <f t="shared" si="5"/>
        <v>#DIV/0!</v>
      </c>
      <c r="Q44" s="2" t="e">
        <f t="shared" si="6"/>
        <v>#DIV/0!</v>
      </c>
      <c r="R44" s="2">
        <f>VLOOKUP(A44,[1]TDSheet!$A:$T,20,0)</f>
        <v>1.0888</v>
      </c>
      <c r="S44" s="2">
        <f>VLOOKUP(A44,[1]TDSheet!$A:$U,21,0)</f>
        <v>0.2732</v>
      </c>
      <c r="T44" s="2">
        <f>VLOOKUP(A44,[1]TDSheet!$A:$L,12,0)</f>
        <v>-0.19419999999999998</v>
      </c>
      <c r="V44" s="2">
        <f t="shared" si="7"/>
        <v>0</v>
      </c>
    </row>
    <row r="45" spans="1:22" ht="11.1" customHeight="1" outlineLevel="1" x14ac:dyDescent="0.2">
      <c r="A45" s="8" t="s">
        <v>50</v>
      </c>
      <c r="B45" s="8" t="s">
        <v>10</v>
      </c>
      <c r="C45" s="9">
        <v>59.512999999999998</v>
      </c>
      <c r="D45" s="9">
        <v>210.15700000000001</v>
      </c>
      <c r="E45" s="9">
        <v>96.415999999999997</v>
      </c>
      <c r="F45" s="9">
        <v>170.49</v>
      </c>
      <c r="G45" s="18">
        <f>VLOOKUP(A45,[1]TDSheet!$A:$G,7,0)</f>
        <v>1</v>
      </c>
      <c r="L45" s="2">
        <f t="shared" si="4"/>
        <v>19.283200000000001</v>
      </c>
      <c r="M45" s="19">
        <f t="shared" si="8"/>
        <v>60.9084</v>
      </c>
      <c r="N45" s="19"/>
      <c r="P45" s="2">
        <f t="shared" si="5"/>
        <v>12</v>
      </c>
      <c r="Q45" s="2">
        <f t="shared" si="6"/>
        <v>8.84137487553933</v>
      </c>
      <c r="R45" s="2">
        <f>VLOOKUP(A45,[1]TDSheet!$A:$T,20,0)</f>
        <v>27.195800000000002</v>
      </c>
      <c r="S45" s="2">
        <f>VLOOKUP(A45,[1]TDSheet!$A:$U,21,0)</f>
        <v>12.7714</v>
      </c>
      <c r="T45" s="2">
        <f>VLOOKUP(A45,[1]TDSheet!$A:$L,12,0)</f>
        <v>18.9968</v>
      </c>
      <c r="V45" s="2">
        <f t="shared" si="7"/>
        <v>60.9084</v>
      </c>
    </row>
    <row r="46" spans="1:22" ht="21.95" customHeight="1" outlineLevel="1" x14ac:dyDescent="0.2">
      <c r="A46" s="8" t="s">
        <v>51</v>
      </c>
      <c r="B46" s="8" t="s">
        <v>10</v>
      </c>
      <c r="C46" s="10"/>
      <c r="D46" s="9">
        <v>24.446000000000002</v>
      </c>
      <c r="E46" s="9"/>
      <c r="F46" s="9">
        <v>24.446000000000002</v>
      </c>
      <c r="G46" s="18">
        <f>VLOOKUP(A46,[1]TDSheet!$A:$G,7,0)</f>
        <v>1</v>
      </c>
      <c r="L46" s="2">
        <f t="shared" si="4"/>
        <v>0</v>
      </c>
      <c r="M46" s="19"/>
      <c r="N46" s="19"/>
      <c r="P46" s="2" t="e">
        <f t="shared" si="5"/>
        <v>#DIV/0!</v>
      </c>
      <c r="Q46" s="2" t="e">
        <f t="shared" si="6"/>
        <v>#DIV/0!</v>
      </c>
      <c r="R46" s="2">
        <f>VLOOKUP(A46,[1]TDSheet!$A:$T,20,0)</f>
        <v>1.081</v>
      </c>
      <c r="S46" s="2">
        <f>VLOOKUP(A46,[1]TDSheet!$A:$U,21,0)</f>
        <v>1.845</v>
      </c>
      <c r="T46" s="2">
        <f>VLOOKUP(A46,[1]TDSheet!$A:$L,12,0)</f>
        <v>2.8210000000000002</v>
      </c>
      <c r="V46" s="2">
        <f t="shared" si="7"/>
        <v>0</v>
      </c>
    </row>
    <row r="47" spans="1:22" ht="11.1" customHeight="1" outlineLevel="1" x14ac:dyDescent="0.2">
      <c r="A47" s="8" t="s">
        <v>52</v>
      </c>
      <c r="B47" s="8" t="s">
        <v>10</v>
      </c>
      <c r="C47" s="9">
        <v>2.847</v>
      </c>
      <c r="D47" s="9"/>
      <c r="E47" s="9"/>
      <c r="F47" s="9"/>
      <c r="G47" s="18">
        <v>0</v>
      </c>
      <c r="L47" s="2">
        <f t="shared" si="4"/>
        <v>0</v>
      </c>
      <c r="M47" s="19"/>
      <c r="N47" s="19"/>
      <c r="P47" s="2" t="e">
        <f t="shared" si="5"/>
        <v>#DIV/0!</v>
      </c>
      <c r="Q47" s="2" t="e">
        <f t="shared" si="6"/>
        <v>#DIV/0!</v>
      </c>
      <c r="R47" s="2">
        <f>VLOOKUP(A47,[1]TDSheet!$A:$T,20,0)</f>
        <v>0</v>
      </c>
      <c r="S47" s="2">
        <f>VLOOKUP(A47,[1]TDSheet!$A:$U,21,0)</f>
        <v>0</v>
      </c>
      <c r="T47" s="2">
        <f>VLOOKUP(A47,[1]TDSheet!$A:$L,12,0)</f>
        <v>0</v>
      </c>
      <c r="V47" s="2">
        <f t="shared" si="7"/>
        <v>0</v>
      </c>
    </row>
    <row r="48" spans="1:22" ht="21.95" customHeight="1" outlineLevel="1" x14ac:dyDescent="0.2">
      <c r="A48" s="8" t="s">
        <v>53</v>
      </c>
      <c r="B48" s="8" t="s">
        <v>10</v>
      </c>
      <c r="C48" s="9">
        <v>4.3330000000000002</v>
      </c>
      <c r="D48" s="9"/>
      <c r="E48" s="9"/>
      <c r="F48" s="9">
        <v>4.3330000000000002</v>
      </c>
      <c r="G48" s="18">
        <f>VLOOKUP(A48,[1]TDSheet!$A:$G,7,0)</f>
        <v>1</v>
      </c>
      <c r="L48" s="2">
        <f t="shared" si="4"/>
        <v>0</v>
      </c>
      <c r="M48" s="19"/>
      <c r="N48" s="19"/>
      <c r="P48" s="2" t="e">
        <f t="shared" si="5"/>
        <v>#DIV/0!</v>
      </c>
      <c r="Q48" s="2" t="e">
        <f t="shared" si="6"/>
        <v>#DIV/0!</v>
      </c>
      <c r="R48" s="2">
        <f>VLOOKUP(A48,[1]TDSheet!$A:$T,20,0)</f>
        <v>0</v>
      </c>
      <c r="S48" s="2">
        <f>VLOOKUP(A48,[1]TDSheet!$A:$U,21,0)</f>
        <v>0</v>
      </c>
      <c r="T48" s="2">
        <f>VLOOKUP(A48,[1]TDSheet!$A:$L,12,0)</f>
        <v>0</v>
      </c>
      <c r="V48" s="2">
        <f t="shared" si="7"/>
        <v>0</v>
      </c>
    </row>
    <row r="49" spans="1:22" ht="11.1" customHeight="1" outlineLevel="1" x14ac:dyDescent="0.2">
      <c r="A49" s="8" t="s">
        <v>54</v>
      </c>
      <c r="B49" s="8" t="s">
        <v>15</v>
      </c>
      <c r="C49" s="10"/>
      <c r="D49" s="9">
        <v>62</v>
      </c>
      <c r="E49" s="9">
        <v>22</v>
      </c>
      <c r="F49" s="9">
        <v>20</v>
      </c>
      <c r="G49" s="18">
        <v>0.35</v>
      </c>
      <c r="L49" s="2">
        <f t="shared" si="4"/>
        <v>4.4000000000000004</v>
      </c>
      <c r="M49" s="19">
        <f t="shared" si="8"/>
        <v>32.800000000000004</v>
      </c>
      <c r="N49" s="19"/>
      <c r="P49" s="2">
        <f t="shared" si="5"/>
        <v>12</v>
      </c>
      <c r="Q49" s="2">
        <f t="shared" si="6"/>
        <v>4.545454545454545</v>
      </c>
      <c r="R49" s="2">
        <v>0</v>
      </c>
      <c r="S49" s="2">
        <v>0</v>
      </c>
      <c r="T49" s="2">
        <v>0</v>
      </c>
      <c r="V49" s="2">
        <f t="shared" si="7"/>
        <v>11.48</v>
      </c>
    </row>
    <row r="50" spans="1:22" ht="11.1" customHeight="1" outlineLevel="1" x14ac:dyDescent="0.2">
      <c r="A50" s="8" t="s">
        <v>55</v>
      </c>
      <c r="B50" s="8" t="s">
        <v>15</v>
      </c>
      <c r="C50" s="9">
        <v>93</v>
      </c>
      <c r="D50" s="9">
        <v>204</v>
      </c>
      <c r="E50" s="9">
        <v>51</v>
      </c>
      <c r="F50" s="9">
        <v>136</v>
      </c>
      <c r="G50" s="18">
        <f>VLOOKUP(A50,[1]TDSheet!$A:$G,7,0)</f>
        <v>0.4</v>
      </c>
      <c r="L50" s="2">
        <f t="shared" si="4"/>
        <v>10.199999999999999</v>
      </c>
      <c r="M50" s="19"/>
      <c r="N50" s="19"/>
      <c r="P50" s="2">
        <f t="shared" si="5"/>
        <v>13.333333333333334</v>
      </c>
      <c r="Q50" s="2">
        <f t="shared" si="6"/>
        <v>13.333333333333334</v>
      </c>
      <c r="R50" s="2">
        <f>VLOOKUP(A50,[1]TDSheet!$A:$T,20,0)</f>
        <v>11.8</v>
      </c>
      <c r="S50" s="2">
        <f>VLOOKUP(A50,[1]TDSheet!$A:$U,21,0)</f>
        <v>20</v>
      </c>
      <c r="T50" s="2">
        <f>VLOOKUP(A50,[1]TDSheet!$A:$L,12,0)</f>
        <v>8.1999999999999993</v>
      </c>
      <c r="V50" s="2">
        <f t="shared" si="7"/>
        <v>0</v>
      </c>
    </row>
    <row r="51" spans="1:22" ht="11.1" customHeight="1" outlineLevel="1" x14ac:dyDescent="0.2">
      <c r="A51" s="8" t="s">
        <v>56</v>
      </c>
      <c r="B51" s="8" t="s">
        <v>15</v>
      </c>
      <c r="C51" s="9">
        <v>232</v>
      </c>
      <c r="D51" s="9">
        <v>450</v>
      </c>
      <c r="E51" s="9">
        <v>180</v>
      </c>
      <c r="F51" s="9">
        <v>451</v>
      </c>
      <c r="G51" s="18">
        <f>VLOOKUP(A51,[1]TDSheet!$A:$G,7,0)</f>
        <v>0.45</v>
      </c>
      <c r="L51" s="2">
        <f t="shared" si="4"/>
        <v>36</v>
      </c>
      <c r="M51" s="19"/>
      <c r="N51" s="19"/>
      <c r="P51" s="2">
        <f t="shared" si="5"/>
        <v>12.527777777777779</v>
      </c>
      <c r="Q51" s="2">
        <f t="shared" si="6"/>
        <v>12.527777777777779</v>
      </c>
      <c r="R51" s="2">
        <f>VLOOKUP(A51,[1]TDSheet!$A:$T,20,0)</f>
        <v>52</v>
      </c>
      <c r="S51" s="2">
        <f>VLOOKUP(A51,[1]TDSheet!$A:$U,21,0)</f>
        <v>43</v>
      </c>
      <c r="T51" s="2">
        <f>VLOOKUP(A51,[1]TDSheet!$A:$L,12,0)</f>
        <v>48.4</v>
      </c>
      <c r="V51" s="2">
        <f t="shared" si="7"/>
        <v>0</v>
      </c>
    </row>
    <row r="52" spans="1:22" ht="11.1" customHeight="1" outlineLevel="1" x14ac:dyDescent="0.2">
      <c r="A52" s="8" t="s">
        <v>57</v>
      </c>
      <c r="B52" s="8" t="s">
        <v>15</v>
      </c>
      <c r="C52" s="9">
        <v>97</v>
      </c>
      <c r="D52" s="9">
        <v>331</v>
      </c>
      <c r="E52" s="9">
        <v>100</v>
      </c>
      <c r="F52" s="9">
        <v>250</v>
      </c>
      <c r="G52" s="18">
        <f>VLOOKUP(A52,[1]TDSheet!$A:$G,7,0)</f>
        <v>0.4</v>
      </c>
      <c r="L52" s="2">
        <f t="shared" si="4"/>
        <v>20</v>
      </c>
      <c r="M52" s="19"/>
      <c r="N52" s="19"/>
      <c r="P52" s="2">
        <f t="shared" si="5"/>
        <v>12.5</v>
      </c>
      <c r="Q52" s="2">
        <f t="shared" si="6"/>
        <v>12.5</v>
      </c>
      <c r="R52" s="2">
        <f>VLOOKUP(A52,[1]TDSheet!$A:$T,20,0)</f>
        <v>29.6</v>
      </c>
      <c r="S52" s="2">
        <f>VLOOKUP(A52,[1]TDSheet!$A:$U,21,0)</f>
        <v>20.6</v>
      </c>
      <c r="T52" s="2">
        <f>VLOOKUP(A52,[1]TDSheet!$A:$L,12,0)</f>
        <v>24.2</v>
      </c>
      <c r="V52" s="2">
        <f t="shared" si="7"/>
        <v>0</v>
      </c>
    </row>
    <row r="53" spans="1:22" ht="11.1" customHeight="1" outlineLevel="1" x14ac:dyDescent="0.2">
      <c r="A53" s="8" t="s">
        <v>58</v>
      </c>
      <c r="B53" s="8" t="s">
        <v>15</v>
      </c>
      <c r="C53" s="9">
        <v>119</v>
      </c>
      <c r="D53" s="9">
        <v>408</v>
      </c>
      <c r="E53" s="9">
        <v>155</v>
      </c>
      <c r="F53" s="9">
        <v>331</v>
      </c>
      <c r="G53" s="18">
        <f>VLOOKUP(A53,[1]TDSheet!$A:$G,7,0)</f>
        <v>0.4</v>
      </c>
      <c r="L53" s="2">
        <f t="shared" si="4"/>
        <v>31</v>
      </c>
      <c r="M53" s="19">
        <f t="shared" si="8"/>
        <v>41</v>
      </c>
      <c r="N53" s="19"/>
      <c r="P53" s="2">
        <f t="shared" si="5"/>
        <v>12</v>
      </c>
      <c r="Q53" s="2">
        <f t="shared" si="6"/>
        <v>10.67741935483871</v>
      </c>
      <c r="R53" s="2">
        <f>VLOOKUP(A53,[1]TDSheet!$A:$T,20,0)</f>
        <v>44.2</v>
      </c>
      <c r="S53" s="2">
        <f>VLOOKUP(A53,[1]TDSheet!$A:$U,21,0)</f>
        <v>34.200000000000003</v>
      </c>
      <c r="T53" s="2">
        <f>VLOOKUP(A53,[1]TDSheet!$A:$L,12,0)</f>
        <v>40.6</v>
      </c>
      <c r="V53" s="2">
        <f t="shared" si="7"/>
        <v>16.400000000000002</v>
      </c>
    </row>
    <row r="54" spans="1:22" ht="11.1" customHeight="1" outlineLevel="1" x14ac:dyDescent="0.2">
      <c r="A54" s="8" t="s">
        <v>59</v>
      </c>
      <c r="B54" s="8" t="s">
        <v>15</v>
      </c>
      <c r="C54" s="9">
        <v>8</v>
      </c>
      <c r="D54" s="9">
        <v>21</v>
      </c>
      <c r="E54" s="9">
        <v>-2</v>
      </c>
      <c r="F54" s="9">
        <v>18</v>
      </c>
      <c r="G54" s="18">
        <f>VLOOKUP(A54,[1]TDSheet!$A:$G,7,0)</f>
        <v>0.4</v>
      </c>
      <c r="L54" s="2">
        <f t="shared" si="4"/>
        <v>-0.4</v>
      </c>
      <c r="M54" s="20">
        <v>10</v>
      </c>
      <c r="N54" s="19"/>
      <c r="P54" s="2">
        <f t="shared" si="5"/>
        <v>-70</v>
      </c>
      <c r="Q54" s="2">
        <f t="shared" si="6"/>
        <v>-45</v>
      </c>
      <c r="R54" s="2">
        <f>VLOOKUP(A54,[1]TDSheet!$A:$T,20,0)</f>
        <v>3</v>
      </c>
      <c r="S54" s="2">
        <f>VLOOKUP(A54,[1]TDSheet!$A:$U,21,0)</f>
        <v>3.8</v>
      </c>
      <c r="T54" s="2">
        <f>VLOOKUP(A54,[1]TDSheet!$A:$L,12,0)</f>
        <v>4.2</v>
      </c>
      <c r="V54" s="2">
        <f t="shared" si="7"/>
        <v>4</v>
      </c>
    </row>
    <row r="55" spans="1:22" ht="11.1" customHeight="1" outlineLevel="1" x14ac:dyDescent="0.2">
      <c r="A55" s="8" t="s">
        <v>60</v>
      </c>
      <c r="B55" s="8" t="s">
        <v>15</v>
      </c>
      <c r="C55" s="9">
        <v>8</v>
      </c>
      <c r="D55" s="9">
        <v>30</v>
      </c>
      <c r="E55" s="9">
        <v>23</v>
      </c>
      <c r="F55" s="9">
        <v>14</v>
      </c>
      <c r="G55" s="18">
        <f>VLOOKUP(A55,[1]TDSheet!$A:$G,7,0)</f>
        <v>0.4</v>
      </c>
      <c r="L55" s="2">
        <f t="shared" si="4"/>
        <v>4.5999999999999996</v>
      </c>
      <c r="M55" s="19">
        <f>10*L55-F55</f>
        <v>32</v>
      </c>
      <c r="N55" s="19"/>
      <c r="P55" s="2">
        <f t="shared" si="5"/>
        <v>10</v>
      </c>
      <c r="Q55" s="2">
        <f t="shared" si="6"/>
        <v>3.0434782608695654</v>
      </c>
      <c r="R55" s="2">
        <f>VLOOKUP(A55,[1]TDSheet!$A:$T,20,0)</f>
        <v>2.8</v>
      </c>
      <c r="S55" s="2">
        <f>VLOOKUP(A55,[1]TDSheet!$A:$U,21,0)</f>
        <v>4.2</v>
      </c>
      <c r="T55" s="2">
        <f>VLOOKUP(A55,[1]TDSheet!$A:$L,12,0)</f>
        <v>2.6</v>
      </c>
      <c r="V55" s="2">
        <f t="shared" si="7"/>
        <v>12.8</v>
      </c>
    </row>
    <row r="56" spans="1:22" ht="21.95" customHeight="1" outlineLevel="1" x14ac:dyDescent="0.2">
      <c r="A56" s="8" t="s">
        <v>61</v>
      </c>
      <c r="B56" s="8" t="s">
        <v>15</v>
      </c>
      <c r="C56" s="10"/>
      <c r="D56" s="9">
        <v>84</v>
      </c>
      <c r="E56" s="9">
        <v>52</v>
      </c>
      <c r="F56" s="9">
        <v>18</v>
      </c>
      <c r="G56" s="18">
        <f>VLOOKUP(A56,[1]TDSheet!$A:$G,7,0)</f>
        <v>0.35</v>
      </c>
      <c r="L56" s="2">
        <f t="shared" si="4"/>
        <v>10.4</v>
      </c>
      <c r="M56" s="19">
        <f>9*L56-F56</f>
        <v>75.600000000000009</v>
      </c>
      <c r="N56" s="19"/>
      <c r="P56" s="2">
        <f t="shared" si="5"/>
        <v>9</v>
      </c>
      <c r="Q56" s="2">
        <f t="shared" si="6"/>
        <v>1.7307692307692306</v>
      </c>
      <c r="R56" s="2">
        <f>VLOOKUP(A56,[1]TDSheet!$A:$T,20,0)</f>
        <v>4.4000000000000004</v>
      </c>
      <c r="S56" s="2">
        <f>VLOOKUP(A56,[1]TDSheet!$A:$U,21,0)</f>
        <v>9.4</v>
      </c>
      <c r="T56" s="2">
        <f>VLOOKUP(A56,[1]TDSheet!$A:$L,12,0)</f>
        <v>6.4</v>
      </c>
      <c r="V56" s="2">
        <f t="shared" si="7"/>
        <v>26.46</v>
      </c>
    </row>
    <row r="57" spans="1:22" ht="11.1" customHeight="1" outlineLevel="1" x14ac:dyDescent="0.2">
      <c r="A57" s="8" t="s">
        <v>62</v>
      </c>
      <c r="B57" s="8" t="s">
        <v>10</v>
      </c>
      <c r="C57" s="9">
        <v>21.027999999999999</v>
      </c>
      <c r="D57" s="9">
        <v>0.72199999999999998</v>
      </c>
      <c r="E57" s="9">
        <v>-0.71699999999999997</v>
      </c>
      <c r="F57" s="9"/>
      <c r="G57" s="18">
        <f>VLOOKUP(A57,[1]TDSheet!$A:$G,7,0)</f>
        <v>1</v>
      </c>
      <c r="L57" s="2">
        <f t="shared" si="4"/>
        <v>-0.1434</v>
      </c>
      <c r="M57" s="20">
        <v>10</v>
      </c>
      <c r="N57" s="19"/>
      <c r="P57" s="2">
        <f t="shared" si="5"/>
        <v>-69.735006973500703</v>
      </c>
      <c r="Q57" s="2">
        <f t="shared" si="6"/>
        <v>0</v>
      </c>
      <c r="R57" s="2">
        <f>VLOOKUP(A57,[1]TDSheet!$A:$T,20,0)</f>
        <v>1.4418</v>
      </c>
      <c r="S57" s="2">
        <f>VLOOKUP(A57,[1]TDSheet!$A:$U,21,0)</f>
        <v>0.28739999999999999</v>
      </c>
      <c r="T57" s="2">
        <f>VLOOKUP(A57,[1]TDSheet!$A:$L,12,0)</f>
        <v>0.14299999999999999</v>
      </c>
      <c r="V57" s="2">
        <f t="shared" si="7"/>
        <v>10</v>
      </c>
    </row>
    <row r="58" spans="1:22" ht="11.1" customHeight="1" outlineLevel="1" x14ac:dyDescent="0.2">
      <c r="A58" s="8" t="s">
        <v>63</v>
      </c>
      <c r="B58" s="8" t="s">
        <v>15</v>
      </c>
      <c r="C58" s="9">
        <v>18</v>
      </c>
      <c r="D58" s="9">
        <v>138</v>
      </c>
      <c r="E58" s="9">
        <v>24</v>
      </c>
      <c r="F58" s="9">
        <v>119</v>
      </c>
      <c r="G58" s="18">
        <f>VLOOKUP(A58,[1]TDSheet!$A:$G,7,0)</f>
        <v>0.4</v>
      </c>
      <c r="L58" s="2">
        <f t="shared" si="4"/>
        <v>4.8</v>
      </c>
      <c r="M58" s="19"/>
      <c r="N58" s="19"/>
      <c r="P58" s="2">
        <f t="shared" si="5"/>
        <v>24.791666666666668</v>
      </c>
      <c r="Q58" s="2">
        <f t="shared" si="6"/>
        <v>24.791666666666668</v>
      </c>
      <c r="R58" s="2">
        <f>VLOOKUP(A58,[1]TDSheet!$A:$T,20,0)</f>
        <v>25.2</v>
      </c>
      <c r="S58" s="2">
        <f>VLOOKUP(A58,[1]TDSheet!$A:$U,21,0)</f>
        <v>17.600000000000001</v>
      </c>
      <c r="T58" s="2">
        <f>VLOOKUP(A58,[1]TDSheet!$A:$L,12,0)</f>
        <v>18.8</v>
      </c>
      <c r="V58" s="2">
        <f t="shared" si="7"/>
        <v>0</v>
      </c>
    </row>
    <row r="59" spans="1:22" ht="11.1" customHeight="1" outlineLevel="1" x14ac:dyDescent="0.2">
      <c r="A59" s="8" t="s">
        <v>64</v>
      </c>
      <c r="B59" s="8" t="s">
        <v>15</v>
      </c>
      <c r="C59" s="9">
        <v>62</v>
      </c>
      <c r="D59" s="9">
        <v>201</v>
      </c>
      <c r="E59" s="9">
        <v>113</v>
      </c>
      <c r="F59" s="9">
        <v>117</v>
      </c>
      <c r="G59" s="18">
        <f>VLOOKUP(A59,[1]TDSheet!$A:$G,7,0)</f>
        <v>0.4</v>
      </c>
      <c r="L59" s="2">
        <f t="shared" si="4"/>
        <v>22.6</v>
      </c>
      <c r="M59" s="19">
        <f t="shared" si="8"/>
        <v>154.20000000000005</v>
      </c>
      <c r="N59" s="19"/>
      <c r="P59" s="2">
        <f t="shared" si="5"/>
        <v>12.000000000000002</v>
      </c>
      <c r="Q59" s="2">
        <f t="shared" si="6"/>
        <v>5.1769911504424773</v>
      </c>
      <c r="R59" s="2">
        <f>VLOOKUP(A59,[1]TDSheet!$A:$T,20,0)</f>
        <v>20.8</v>
      </c>
      <c r="S59" s="2">
        <f>VLOOKUP(A59,[1]TDSheet!$A:$U,21,0)</f>
        <v>17.2</v>
      </c>
      <c r="T59" s="2">
        <f>VLOOKUP(A59,[1]TDSheet!$A:$L,12,0)</f>
        <v>20.399999999999999</v>
      </c>
      <c r="V59" s="2">
        <f t="shared" si="7"/>
        <v>61.680000000000021</v>
      </c>
    </row>
    <row r="60" spans="1:22" ht="11.1" customHeight="1" outlineLevel="1" x14ac:dyDescent="0.2">
      <c r="A60" s="8" t="s">
        <v>65</v>
      </c>
      <c r="B60" s="8" t="s">
        <v>15</v>
      </c>
      <c r="C60" s="10"/>
      <c r="D60" s="9">
        <v>90</v>
      </c>
      <c r="E60" s="9">
        <v>4</v>
      </c>
      <c r="F60" s="9">
        <v>86</v>
      </c>
      <c r="G60" s="18">
        <v>0.4</v>
      </c>
      <c r="L60" s="2">
        <f t="shared" si="4"/>
        <v>0.8</v>
      </c>
      <c r="M60" s="19"/>
      <c r="N60" s="19"/>
      <c r="P60" s="2">
        <f t="shared" si="5"/>
        <v>107.5</v>
      </c>
      <c r="Q60" s="2">
        <f t="shared" si="6"/>
        <v>107.5</v>
      </c>
      <c r="R60" s="2">
        <v>0</v>
      </c>
      <c r="S60" s="2">
        <v>0</v>
      </c>
      <c r="T60" s="2">
        <v>0</v>
      </c>
      <c r="V60" s="2">
        <f t="shared" si="7"/>
        <v>0</v>
      </c>
    </row>
    <row r="61" spans="1:22" ht="11.1" customHeight="1" outlineLevel="1" x14ac:dyDescent="0.2">
      <c r="A61" s="8" t="s">
        <v>66</v>
      </c>
      <c r="B61" s="8" t="s">
        <v>10</v>
      </c>
      <c r="C61" s="9">
        <v>97.486999999999995</v>
      </c>
      <c r="D61" s="9">
        <v>514.94799999999998</v>
      </c>
      <c r="E61" s="9">
        <v>232.54900000000001</v>
      </c>
      <c r="F61" s="9">
        <v>167.99799999999999</v>
      </c>
      <c r="G61" s="18">
        <f>VLOOKUP(A61,[1]TDSheet!$A:$G,7,0)</f>
        <v>1</v>
      </c>
      <c r="L61" s="2">
        <f t="shared" si="4"/>
        <v>46.509799999999998</v>
      </c>
      <c r="M61" s="19">
        <f>11*L61-F61</f>
        <v>343.60980000000001</v>
      </c>
      <c r="N61" s="19"/>
      <c r="P61" s="2">
        <f t="shared" si="5"/>
        <v>11</v>
      </c>
      <c r="Q61" s="2">
        <f t="shared" si="6"/>
        <v>3.6120989554889507</v>
      </c>
      <c r="R61" s="2">
        <f>VLOOKUP(A61,[1]TDSheet!$A:$T,20,0)</f>
        <v>56.127599999999994</v>
      </c>
      <c r="S61" s="2">
        <f>VLOOKUP(A61,[1]TDSheet!$A:$U,21,0)</f>
        <v>43.482199999999999</v>
      </c>
      <c r="T61" s="2">
        <f>VLOOKUP(A61,[1]TDSheet!$A:$L,12,0)</f>
        <v>23.57</v>
      </c>
      <c r="V61" s="2">
        <f t="shared" si="7"/>
        <v>343.60980000000001</v>
      </c>
    </row>
    <row r="62" spans="1:22" ht="11.1" customHeight="1" outlineLevel="1" x14ac:dyDescent="0.2">
      <c r="A62" s="8" t="s">
        <v>67</v>
      </c>
      <c r="B62" s="8" t="s">
        <v>10</v>
      </c>
      <c r="C62" s="9">
        <v>5.56</v>
      </c>
      <c r="D62" s="9">
        <v>66.245000000000005</v>
      </c>
      <c r="E62" s="9">
        <v>6.72</v>
      </c>
      <c r="F62" s="9">
        <v>58.395000000000003</v>
      </c>
      <c r="G62" s="18">
        <f>VLOOKUP(A62,[1]TDSheet!$A:$G,7,0)</f>
        <v>1</v>
      </c>
      <c r="L62" s="2">
        <f t="shared" si="4"/>
        <v>1.3439999999999999</v>
      </c>
      <c r="M62" s="19"/>
      <c r="N62" s="19"/>
      <c r="P62" s="2">
        <f t="shared" si="5"/>
        <v>43.448660714285722</v>
      </c>
      <c r="Q62" s="2">
        <f t="shared" si="6"/>
        <v>43.448660714285722</v>
      </c>
      <c r="R62" s="2">
        <f>VLOOKUP(A62,[1]TDSheet!$A:$T,20,0)</f>
        <v>1.6039999999999999</v>
      </c>
      <c r="S62" s="2">
        <f>VLOOKUP(A62,[1]TDSheet!$A:$U,21,0)</f>
        <v>4.1779999999999999</v>
      </c>
      <c r="T62" s="2">
        <f>VLOOKUP(A62,[1]TDSheet!$A:$L,12,0)</f>
        <v>5.36</v>
      </c>
      <c r="V62" s="2">
        <f t="shared" si="7"/>
        <v>0</v>
      </c>
    </row>
    <row r="63" spans="1:22" ht="11.1" customHeight="1" outlineLevel="1" x14ac:dyDescent="0.2">
      <c r="A63" s="8" t="s">
        <v>68</v>
      </c>
      <c r="B63" s="8" t="s">
        <v>10</v>
      </c>
      <c r="C63" s="9">
        <v>-3.0000000000000001E-3</v>
      </c>
      <c r="D63" s="9">
        <v>52.779000000000003</v>
      </c>
      <c r="E63" s="9"/>
      <c r="F63" s="9">
        <v>52.773000000000003</v>
      </c>
      <c r="G63" s="18">
        <f>VLOOKUP(A63,[1]TDSheet!$A:$G,7,0)</f>
        <v>1</v>
      </c>
      <c r="L63" s="2">
        <f t="shared" si="4"/>
        <v>0</v>
      </c>
      <c r="M63" s="19"/>
      <c r="N63" s="19"/>
      <c r="P63" s="2" t="e">
        <f t="shared" si="5"/>
        <v>#DIV/0!</v>
      </c>
      <c r="Q63" s="2" t="e">
        <f t="shared" si="6"/>
        <v>#DIV/0!</v>
      </c>
      <c r="R63" s="2">
        <f>VLOOKUP(A63,[1]TDSheet!$A:$T,20,0)</f>
        <v>0</v>
      </c>
      <c r="S63" s="2">
        <f>VLOOKUP(A63,[1]TDSheet!$A:$U,21,0)</f>
        <v>0</v>
      </c>
      <c r="T63" s="2">
        <f>VLOOKUP(A63,[1]TDSheet!$A:$L,12,0)</f>
        <v>60.472999999999999</v>
      </c>
      <c r="V63" s="2">
        <f t="shared" si="7"/>
        <v>0</v>
      </c>
    </row>
    <row r="64" spans="1:22" ht="11.1" customHeight="1" outlineLevel="1" x14ac:dyDescent="0.2">
      <c r="A64" s="8" t="s">
        <v>69</v>
      </c>
      <c r="B64" s="8" t="s">
        <v>15</v>
      </c>
      <c r="C64" s="9">
        <v>10</v>
      </c>
      <c r="D64" s="9">
        <v>1189</v>
      </c>
      <c r="E64" s="9">
        <v>309</v>
      </c>
      <c r="F64" s="9">
        <v>761</v>
      </c>
      <c r="G64" s="18">
        <f>VLOOKUP(A64,[1]TDSheet!$A:$G,7,0)</f>
        <v>0.45</v>
      </c>
      <c r="L64" s="2">
        <f t="shared" si="4"/>
        <v>61.8</v>
      </c>
      <c r="M64" s="19"/>
      <c r="N64" s="19"/>
      <c r="P64" s="2">
        <f t="shared" si="5"/>
        <v>12.313915857605178</v>
      </c>
      <c r="Q64" s="2">
        <f t="shared" si="6"/>
        <v>12.313915857605178</v>
      </c>
      <c r="R64" s="2">
        <f>VLOOKUP(A64,[1]TDSheet!$A:$T,20,0)</f>
        <v>76.599999999999994</v>
      </c>
      <c r="S64" s="2">
        <f>VLOOKUP(A64,[1]TDSheet!$A:$U,21,0)</f>
        <v>79.8</v>
      </c>
      <c r="T64" s="2">
        <f>VLOOKUP(A64,[1]TDSheet!$A:$L,12,0)</f>
        <v>89.8</v>
      </c>
      <c r="V64" s="2">
        <f t="shared" si="7"/>
        <v>0</v>
      </c>
    </row>
    <row r="65" spans="1:22" ht="11.1" customHeight="1" outlineLevel="1" x14ac:dyDescent="0.2">
      <c r="A65" s="8" t="s">
        <v>70</v>
      </c>
      <c r="B65" s="8" t="s">
        <v>15</v>
      </c>
      <c r="C65" s="9">
        <v>211</v>
      </c>
      <c r="D65" s="9">
        <v>984</v>
      </c>
      <c r="E65" s="9">
        <v>327</v>
      </c>
      <c r="F65" s="9">
        <v>619</v>
      </c>
      <c r="G65" s="18">
        <f>VLOOKUP(A65,[1]TDSheet!$A:$G,7,0)</f>
        <v>0.45</v>
      </c>
      <c r="L65" s="2">
        <f t="shared" si="4"/>
        <v>65.400000000000006</v>
      </c>
      <c r="M65" s="19">
        <f t="shared" si="8"/>
        <v>165.80000000000007</v>
      </c>
      <c r="N65" s="19"/>
      <c r="P65" s="2">
        <f t="shared" si="5"/>
        <v>12</v>
      </c>
      <c r="Q65" s="2">
        <f t="shared" si="6"/>
        <v>9.464831804281344</v>
      </c>
      <c r="R65" s="2">
        <f>VLOOKUP(A65,[1]TDSheet!$A:$T,20,0)</f>
        <v>68.8</v>
      </c>
      <c r="S65" s="2">
        <f>VLOOKUP(A65,[1]TDSheet!$A:$U,21,0)</f>
        <v>56.6</v>
      </c>
      <c r="T65" s="2">
        <f>VLOOKUP(A65,[1]TDSheet!$A:$L,12,0)</f>
        <v>80</v>
      </c>
      <c r="V65" s="2">
        <f t="shared" si="7"/>
        <v>74.610000000000028</v>
      </c>
    </row>
    <row r="66" spans="1:22" ht="11.1" customHeight="1" outlineLevel="1" x14ac:dyDescent="0.2">
      <c r="A66" s="8" t="s">
        <v>71</v>
      </c>
      <c r="B66" s="8" t="s">
        <v>15</v>
      </c>
      <c r="C66" s="9">
        <v>-89</v>
      </c>
      <c r="D66" s="9">
        <v>973</v>
      </c>
      <c r="E66" s="9">
        <v>201</v>
      </c>
      <c r="F66" s="9">
        <v>236</v>
      </c>
      <c r="G66" s="18">
        <f>VLOOKUP(A66,[1]TDSheet!$A:$G,7,0)</f>
        <v>0.45</v>
      </c>
      <c r="L66" s="2">
        <f t="shared" si="4"/>
        <v>40.200000000000003</v>
      </c>
      <c r="M66" s="19">
        <f t="shared" si="8"/>
        <v>246.40000000000003</v>
      </c>
      <c r="N66" s="19"/>
      <c r="P66" s="2">
        <f t="shared" si="5"/>
        <v>12</v>
      </c>
      <c r="Q66" s="2">
        <f t="shared" si="6"/>
        <v>5.8706467661691537</v>
      </c>
      <c r="R66" s="2">
        <f>VLOOKUP(A66,[1]TDSheet!$A:$T,20,0)</f>
        <v>46.4</v>
      </c>
      <c r="S66" s="2">
        <f>VLOOKUP(A66,[1]TDSheet!$A:$U,21,0)</f>
        <v>31.2</v>
      </c>
      <c r="T66" s="2">
        <f>VLOOKUP(A66,[1]TDSheet!$A:$L,12,0)</f>
        <v>37.6</v>
      </c>
      <c r="V66" s="2">
        <f t="shared" si="7"/>
        <v>110.88000000000002</v>
      </c>
    </row>
    <row r="67" spans="1:22" ht="11.1" customHeight="1" outlineLevel="1" x14ac:dyDescent="0.2">
      <c r="A67" s="8" t="s">
        <v>72</v>
      </c>
      <c r="B67" s="8" t="s">
        <v>15</v>
      </c>
      <c r="C67" s="9">
        <v>3</v>
      </c>
      <c r="D67" s="9">
        <v>6</v>
      </c>
      <c r="E67" s="9">
        <v>3</v>
      </c>
      <c r="F67" s="9">
        <v>6</v>
      </c>
      <c r="G67" s="18">
        <f>VLOOKUP(A67,[1]TDSheet!$A:$G,7,0)</f>
        <v>0.4</v>
      </c>
      <c r="L67" s="2">
        <f t="shared" si="4"/>
        <v>0.6</v>
      </c>
      <c r="M67" s="19">
        <v>5</v>
      </c>
      <c r="N67" s="19"/>
      <c r="P67" s="2">
        <f t="shared" si="5"/>
        <v>18.333333333333336</v>
      </c>
      <c r="Q67" s="2">
        <f t="shared" si="6"/>
        <v>10</v>
      </c>
      <c r="R67" s="2">
        <f>VLOOKUP(A67,[1]TDSheet!$A:$T,20,0)</f>
        <v>0</v>
      </c>
      <c r="S67" s="2">
        <f>VLOOKUP(A67,[1]TDSheet!$A:$U,21,0)</f>
        <v>0</v>
      </c>
      <c r="T67" s="2">
        <f>VLOOKUP(A67,[1]TDSheet!$A:$L,12,0)</f>
        <v>0.6</v>
      </c>
      <c r="V67" s="2">
        <f t="shared" si="7"/>
        <v>2</v>
      </c>
    </row>
    <row r="68" spans="1:22" ht="11.1" customHeight="1" outlineLevel="1" x14ac:dyDescent="0.2">
      <c r="A68" s="8" t="s">
        <v>73</v>
      </c>
      <c r="B68" s="8" t="s">
        <v>15</v>
      </c>
      <c r="C68" s="9">
        <v>4</v>
      </c>
      <c r="D68" s="9">
        <v>20</v>
      </c>
      <c r="E68" s="9">
        <v>11</v>
      </c>
      <c r="F68" s="9">
        <v>11</v>
      </c>
      <c r="G68" s="18">
        <f>VLOOKUP(A68,[1]TDSheet!$A:$G,7,0)</f>
        <v>0.4</v>
      </c>
      <c r="L68" s="2">
        <f t="shared" si="4"/>
        <v>2.2000000000000002</v>
      </c>
      <c r="M68" s="19">
        <f t="shared" si="8"/>
        <v>15.400000000000002</v>
      </c>
      <c r="N68" s="19"/>
      <c r="P68" s="2">
        <f t="shared" si="5"/>
        <v>12</v>
      </c>
      <c r="Q68" s="2">
        <f t="shared" si="6"/>
        <v>5</v>
      </c>
      <c r="R68" s="2">
        <f>VLOOKUP(A68,[1]TDSheet!$A:$T,20,0)</f>
        <v>2.2000000000000002</v>
      </c>
      <c r="S68" s="2">
        <f>VLOOKUP(A68,[1]TDSheet!$A:$U,21,0)</f>
        <v>0.6</v>
      </c>
      <c r="T68" s="2">
        <f>VLOOKUP(A68,[1]TDSheet!$A:$L,12,0)</f>
        <v>1.2</v>
      </c>
      <c r="V68" s="2">
        <f t="shared" si="7"/>
        <v>6.160000000000001</v>
      </c>
    </row>
    <row r="69" spans="1:22" ht="11.1" customHeight="1" outlineLevel="1" x14ac:dyDescent="0.2">
      <c r="A69" s="8" t="s">
        <v>74</v>
      </c>
      <c r="B69" s="8" t="s">
        <v>10</v>
      </c>
      <c r="C69" s="9">
        <v>19.7</v>
      </c>
      <c r="D69" s="9">
        <v>76.97</v>
      </c>
      <c r="E69" s="9">
        <v>19.38</v>
      </c>
      <c r="F69" s="9">
        <v>76.33</v>
      </c>
      <c r="G69" s="18">
        <f>VLOOKUP(A69,[1]TDSheet!$A:$G,7,0)</f>
        <v>1</v>
      </c>
      <c r="L69" s="2">
        <f t="shared" si="4"/>
        <v>3.8759999999999999</v>
      </c>
      <c r="M69" s="19"/>
      <c r="N69" s="19"/>
      <c r="P69" s="2">
        <f t="shared" si="5"/>
        <v>19.692982456140349</v>
      </c>
      <c r="Q69" s="2">
        <f t="shared" si="6"/>
        <v>19.692982456140349</v>
      </c>
      <c r="R69" s="2">
        <f>VLOOKUP(A69,[1]TDSheet!$A:$T,20,0)</f>
        <v>68.344999999999999</v>
      </c>
      <c r="S69" s="2">
        <f>VLOOKUP(A69,[1]TDSheet!$A:$U,21,0)</f>
        <v>0.26800000000000002</v>
      </c>
      <c r="T69" s="2">
        <f>VLOOKUP(A69,[1]TDSheet!$A:$L,12,0)</f>
        <v>7.1879999999999997</v>
      </c>
      <c r="V69" s="2">
        <f t="shared" si="7"/>
        <v>0</v>
      </c>
    </row>
    <row r="70" spans="1:22" ht="11.1" customHeight="1" outlineLevel="1" x14ac:dyDescent="0.2">
      <c r="A70" s="8" t="s">
        <v>75</v>
      </c>
      <c r="B70" s="8" t="s">
        <v>15</v>
      </c>
      <c r="C70" s="9">
        <v>37</v>
      </c>
      <c r="D70" s="9">
        <v>60</v>
      </c>
      <c r="E70" s="9">
        <v>37</v>
      </c>
      <c r="F70" s="9">
        <v>60</v>
      </c>
      <c r="G70" s="18">
        <f>VLOOKUP(A70,[1]TDSheet!$A:$G,7,0)</f>
        <v>0.1</v>
      </c>
      <c r="L70" s="2">
        <f t="shared" si="4"/>
        <v>7.4</v>
      </c>
      <c r="M70" s="19">
        <f t="shared" si="8"/>
        <v>28.800000000000011</v>
      </c>
      <c r="N70" s="19"/>
      <c r="P70" s="2">
        <f t="shared" si="5"/>
        <v>12.000000000000002</v>
      </c>
      <c r="Q70" s="2">
        <f t="shared" si="6"/>
        <v>8.108108108108107</v>
      </c>
      <c r="R70" s="2">
        <f>VLOOKUP(A70,[1]TDSheet!$A:$T,20,0)</f>
        <v>1</v>
      </c>
      <c r="S70" s="2">
        <f>VLOOKUP(A70,[1]TDSheet!$A:$U,21,0)</f>
        <v>4.5999999999999996</v>
      </c>
      <c r="T70" s="2">
        <f>VLOOKUP(A70,[1]TDSheet!$A:$L,12,0)</f>
        <v>8</v>
      </c>
      <c r="V70" s="2">
        <f t="shared" si="7"/>
        <v>2.8800000000000012</v>
      </c>
    </row>
    <row r="71" spans="1:22" ht="11.1" customHeight="1" outlineLevel="1" x14ac:dyDescent="0.2">
      <c r="A71" s="8" t="s">
        <v>76</v>
      </c>
      <c r="B71" s="8" t="s">
        <v>15</v>
      </c>
      <c r="C71" s="9">
        <v>-2</v>
      </c>
      <c r="D71" s="9"/>
      <c r="E71" s="9"/>
      <c r="F71" s="9">
        <v>-2</v>
      </c>
      <c r="G71" s="18">
        <f>VLOOKUP(A71,[1]TDSheet!$A:$G,7,0)</f>
        <v>0</v>
      </c>
      <c r="L71" s="2">
        <f t="shared" ref="L71:L80" si="9">E71/5</f>
        <v>0</v>
      </c>
      <c r="M71" s="19"/>
      <c r="N71" s="19"/>
      <c r="P71" s="2" t="e">
        <f t="shared" ref="P71:P80" si="10">(F71+M71)/L71</f>
        <v>#DIV/0!</v>
      </c>
      <c r="Q71" s="2" t="e">
        <f t="shared" ref="Q71:Q80" si="11">F71/L71</f>
        <v>#DIV/0!</v>
      </c>
      <c r="R71" s="2">
        <f>VLOOKUP(A71,[1]TDSheet!$A:$T,20,0)</f>
        <v>0</v>
      </c>
      <c r="S71" s="2">
        <f>VLOOKUP(A71,[1]TDSheet!$A:$U,21,0)</f>
        <v>0</v>
      </c>
      <c r="T71" s="2">
        <f>VLOOKUP(A71,[1]TDSheet!$A:$L,12,0)</f>
        <v>0.4</v>
      </c>
      <c r="V71" s="2">
        <f t="shared" ref="V71:V80" si="12">M71*G71</f>
        <v>0</v>
      </c>
    </row>
    <row r="72" spans="1:22" ht="11.1" customHeight="1" outlineLevel="1" x14ac:dyDescent="0.2">
      <c r="A72" s="8" t="s">
        <v>77</v>
      </c>
      <c r="B72" s="8" t="s">
        <v>15</v>
      </c>
      <c r="C72" s="10"/>
      <c r="D72" s="9">
        <v>12</v>
      </c>
      <c r="E72" s="9"/>
      <c r="F72" s="9">
        <v>12</v>
      </c>
      <c r="G72" s="18">
        <f>VLOOKUP(A72,[1]TDSheet!$A:$G,7,0)</f>
        <v>0.6</v>
      </c>
      <c r="L72" s="2">
        <f t="shared" si="9"/>
        <v>0</v>
      </c>
      <c r="M72" s="19"/>
      <c r="N72" s="19"/>
      <c r="P72" s="2" t="e">
        <f t="shared" si="10"/>
        <v>#DIV/0!</v>
      </c>
      <c r="Q72" s="2" t="e">
        <f t="shared" si="11"/>
        <v>#DIV/0!</v>
      </c>
      <c r="R72" s="2">
        <f>VLOOKUP(A72,[1]TDSheet!$A:$T,20,0)</f>
        <v>0</v>
      </c>
      <c r="S72" s="2">
        <f>VLOOKUP(A72,[1]TDSheet!$A:$U,21,0)</f>
        <v>0</v>
      </c>
      <c r="T72" s="2">
        <f>VLOOKUP(A72,[1]TDSheet!$A:$L,12,0)</f>
        <v>1.2</v>
      </c>
      <c r="V72" s="2">
        <f t="shared" si="12"/>
        <v>0</v>
      </c>
    </row>
    <row r="73" spans="1:22" ht="11.1" customHeight="1" outlineLevel="1" x14ac:dyDescent="0.2">
      <c r="A73" s="8" t="s">
        <v>78</v>
      </c>
      <c r="B73" s="8" t="s">
        <v>15</v>
      </c>
      <c r="C73" s="9">
        <v>4</v>
      </c>
      <c r="D73" s="9">
        <v>6</v>
      </c>
      <c r="E73" s="9">
        <v>4</v>
      </c>
      <c r="F73" s="9">
        <v>6</v>
      </c>
      <c r="G73" s="18">
        <f>VLOOKUP(A73,[1]TDSheet!$A:$G,7,0)</f>
        <v>0.6</v>
      </c>
      <c r="L73" s="2">
        <f t="shared" si="9"/>
        <v>0.8</v>
      </c>
      <c r="M73" s="19">
        <v>5</v>
      </c>
      <c r="N73" s="19"/>
      <c r="P73" s="2">
        <f t="shared" si="10"/>
        <v>13.75</v>
      </c>
      <c r="Q73" s="2">
        <f t="shared" si="11"/>
        <v>7.5</v>
      </c>
      <c r="R73" s="2">
        <f>VLOOKUP(A73,[1]TDSheet!$A:$T,20,0)</f>
        <v>0</v>
      </c>
      <c r="S73" s="2">
        <f>VLOOKUP(A73,[1]TDSheet!$A:$U,21,0)</f>
        <v>0</v>
      </c>
      <c r="T73" s="2">
        <f>VLOOKUP(A73,[1]TDSheet!$A:$L,12,0)</f>
        <v>0.4</v>
      </c>
      <c r="V73" s="2">
        <f t="shared" si="12"/>
        <v>3</v>
      </c>
    </row>
    <row r="74" spans="1:22" ht="11.1" customHeight="1" outlineLevel="1" x14ac:dyDescent="0.2">
      <c r="A74" s="8" t="s">
        <v>79</v>
      </c>
      <c r="B74" s="8" t="s">
        <v>15</v>
      </c>
      <c r="C74" s="10"/>
      <c r="D74" s="9">
        <v>12</v>
      </c>
      <c r="E74" s="9"/>
      <c r="F74" s="9">
        <v>12</v>
      </c>
      <c r="G74" s="18">
        <f>VLOOKUP(A74,[1]TDSheet!$A:$G,7,0)</f>
        <v>0.6</v>
      </c>
      <c r="L74" s="2">
        <f t="shared" si="9"/>
        <v>0</v>
      </c>
      <c r="M74" s="19"/>
      <c r="N74" s="19"/>
      <c r="P74" s="2" t="e">
        <f t="shared" si="10"/>
        <v>#DIV/0!</v>
      </c>
      <c r="Q74" s="2" t="e">
        <f t="shared" si="11"/>
        <v>#DIV/0!</v>
      </c>
      <c r="R74" s="2">
        <f>VLOOKUP(A74,[1]TDSheet!$A:$T,20,0)</f>
        <v>0</v>
      </c>
      <c r="S74" s="2">
        <f>VLOOKUP(A74,[1]TDSheet!$A:$U,21,0)</f>
        <v>0</v>
      </c>
      <c r="T74" s="2">
        <f>VLOOKUP(A74,[1]TDSheet!$A:$L,12,0)</f>
        <v>1.2</v>
      </c>
      <c r="V74" s="2">
        <f t="shared" si="12"/>
        <v>0</v>
      </c>
    </row>
    <row r="75" spans="1:22" ht="11.1" customHeight="1" outlineLevel="1" x14ac:dyDescent="0.2">
      <c r="A75" s="8" t="s">
        <v>80</v>
      </c>
      <c r="B75" s="8" t="s">
        <v>15</v>
      </c>
      <c r="C75" s="9">
        <v>13</v>
      </c>
      <c r="D75" s="9"/>
      <c r="E75" s="9">
        <v>1</v>
      </c>
      <c r="F75" s="9">
        <v>12</v>
      </c>
      <c r="G75" s="18">
        <f>VLOOKUP(A75,[1]TDSheet!$A:$G,7,0)</f>
        <v>0.5</v>
      </c>
      <c r="L75" s="2">
        <f t="shared" si="9"/>
        <v>0.2</v>
      </c>
      <c r="M75" s="19"/>
      <c r="N75" s="19"/>
      <c r="P75" s="2">
        <f t="shared" si="10"/>
        <v>60</v>
      </c>
      <c r="Q75" s="2">
        <f t="shared" si="11"/>
        <v>60</v>
      </c>
      <c r="R75" s="2">
        <f>VLOOKUP(A75,[1]TDSheet!$A:$T,20,0)</f>
        <v>0</v>
      </c>
      <c r="S75" s="2">
        <f>VLOOKUP(A75,[1]TDSheet!$A:$U,21,0)</f>
        <v>0</v>
      </c>
      <c r="T75" s="2">
        <f>VLOOKUP(A75,[1]TDSheet!$A:$L,12,0)</f>
        <v>0</v>
      </c>
      <c r="V75" s="2">
        <f t="shared" si="12"/>
        <v>0</v>
      </c>
    </row>
    <row r="76" spans="1:22" ht="11.1" customHeight="1" outlineLevel="1" x14ac:dyDescent="0.2">
      <c r="A76" s="8" t="s">
        <v>81</v>
      </c>
      <c r="B76" s="8" t="s">
        <v>15</v>
      </c>
      <c r="C76" s="10"/>
      <c r="D76" s="9">
        <v>18</v>
      </c>
      <c r="E76" s="9">
        <v>5</v>
      </c>
      <c r="F76" s="9">
        <v>5</v>
      </c>
      <c r="G76" s="18">
        <f>VLOOKUP(A76,[1]TDSheet!$A:$G,7,0)</f>
        <v>0.28000000000000003</v>
      </c>
      <c r="L76" s="2">
        <f t="shared" si="9"/>
        <v>1</v>
      </c>
      <c r="M76" s="19">
        <f t="shared" ref="M71:M80" si="13">12*L76-F76</f>
        <v>7</v>
      </c>
      <c r="N76" s="19"/>
      <c r="P76" s="2">
        <f t="shared" si="10"/>
        <v>12</v>
      </c>
      <c r="Q76" s="2">
        <f t="shared" si="11"/>
        <v>5</v>
      </c>
      <c r="R76" s="2">
        <f>VLOOKUP(A76,[1]TDSheet!$A:$T,20,0)</f>
        <v>1.6</v>
      </c>
      <c r="S76" s="2">
        <f>VLOOKUP(A76,[1]TDSheet!$A:$U,21,0)</f>
        <v>6</v>
      </c>
      <c r="T76" s="2">
        <f>VLOOKUP(A76,[1]TDSheet!$A:$L,12,0)</f>
        <v>0.8</v>
      </c>
      <c r="V76" s="2">
        <f t="shared" si="12"/>
        <v>1.9600000000000002</v>
      </c>
    </row>
    <row r="77" spans="1:22" ht="11.1" customHeight="1" outlineLevel="1" x14ac:dyDescent="0.2">
      <c r="A77" s="8" t="s">
        <v>82</v>
      </c>
      <c r="B77" s="8" t="s">
        <v>10</v>
      </c>
      <c r="C77" s="9">
        <v>-18.059999999999999</v>
      </c>
      <c r="D77" s="9"/>
      <c r="E77" s="9">
        <v>2.66</v>
      </c>
      <c r="F77" s="9">
        <v>-20.72</v>
      </c>
      <c r="G77" s="18">
        <f>VLOOKUP(A77,[1]TDSheet!$A:$G,7,0)</f>
        <v>0</v>
      </c>
      <c r="L77" s="2">
        <f t="shared" si="9"/>
        <v>0.53200000000000003</v>
      </c>
      <c r="M77" s="19"/>
      <c r="N77" s="19"/>
      <c r="P77" s="2">
        <f t="shared" si="10"/>
        <v>-38.94736842105263</v>
      </c>
      <c r="Q77" s="2">
        <f t="shared" si="11"/>
        <v>-38.94736842105263</v>
      </c>
      <c r="R77" s="2">
        <f>VLOOKUP(A77,[1]TDSheet!$A:$T,20,0)</f>
        <v>-0.54400000000000004</v>
      </c>
      <c r="S77" s="2">
        <f>VLOOKUP(A77,[1]TDSheet!$A:$U,21,0)</f>
        <v>0</v>
      </c>
      <c r="T77" s="2">
        <f>VLOOKUP(A77,[1]TDSheet!$A:$L,12,0)</f>
        <v>3.6119999999999997</v>
      </c>
      <c r="V77" s="2">
        <f t="shared" si="12"/>
        <v>0</v>
      </c>
    </row>
    <row r="78" spans="1:22" ht="11.1" customHeight="1" outlineLevel="1" x14ac:dyDescent="0.2">
      <c r="A78" s="8" t="s">
        <v>83</v>
      </c>
      <c r="B78" s="8" t="s">
        <v>15</v>
      </c>
      <c r="C78" s="9">
        <v>-162</v>
      </c>
      <c r="D78" s="9">
        <v>220</v>
      </c>
      <c r="E78" s="9">
        <v>152</v>
      </c>
      <c r="F78" s="9">
        <v>-97</v>
      </c>
      <c r="G78" s="18">
        <f>VLOOKUP(A78,[1]TDSheet!$A:$G,7,0)</f>
        <v>0</v>
      </c>
      <c r="L78" s="2">
        <f t="shared" si="9"/>
        <v>30.4</v>
      </c>
      <c r="M78" s="19"/>
      <c r="N78" s="19"/>
      <c r="P78" s="2">
        <f t="shared" si="10"/>
        <v>-3.1907894736842106</v>
      </c>
      <c r="Q78" s="2">
        <f t="shared" si="11"/>
        <v>-3.1907894736842106</v>
      </c>
      <c r="R78" s="2">
        <f>VLOOKUP(A78,[1]TDSheet!$A:$T,20,0)</f>
        <v>6.6</v>
      </c>
      <c r="S78" s="2">
        <f>VLOOKUP(A78,[1]TDSheet!$A:$U,21,0)</f>
        <v>14.6</v>
      </c>
      <c r="T78" s="2">
        <f>VLOOKUP(A78,[1]TDSheet!$A:$L,12,0)</f>
        <v>30</v>
      </c>
      <c r="V78" s="2">
        <f t="shared" si="12"/>
        <v>0</v>
      </c>
    </row>
    <row r="79" spans="1:22" ht="11.1" customHeight="1" outlineLevel="1" x14ac:dyDescent="0.2">
      <c r="A79" s="8" t="s">
        <v>84</v>
      </c>
      <c r="B79" s="8" t="s">
        <v>15</v>
      </c>
      <c r="C79" s="9">
        <v>-3</v>
      </c>
      <c r="D79" s="9">
        <v>2</v>
      </c>
      <c r="E79" s="9">
        <v>21</v>
      </c>
      <c r="F79" s="9">
        <v>-24</v>
      </c>
      <c r="G79" s="18">
        <f>VLOOKUP(A79,[1]TDSheet!$A:$G,7,0)</f>
        <v>0</v>
      </c>
      <c r="L79" s="2">
        <f t="shared" si="9"/>
        <v>4.2</v>
      </c>
      <c r="M79" s="19"/>
      <c r="N79" s="19"/>
      <c r="P79" s="2">
        <f t="shared" si="10"/>
        <v>-5.7142857142857144</v>
      </c>
      <c r="Q79" s="2">
        <f t="shared" si="11"/>
        <v>-5.7142857142857144</v>
      </c>
      <c r="R79" s="2">
        <f>VLOOKUP(A79,[1]TDSheet!$A:$T,20,0)</f>
        <v>0.6</v>
      </c>
      <c r="S79" s="2">
        <f>VLOOKUP(A79,[1]TDSheet!$A:$U,21,0)</f>
        <v>0.8</v>
      </c>
      <c r="T79" s="2">
        <f>VLOOKUP(A79,[1]TDSheet!$A:$L,12,0)</f>
        <v>0.4</v>
      </c>
      <c r="V79" s="2">
        <f t="shared" si="12"/>
        <v>0</v>
      </c>
    </row>
    <row r="80" spans="1:22" ht="11.1" customHeight="1" outlineLevel="1" x14ac:dyDescent="0.2">
      <c r="A80" s="8" t="s">
        <v>85</v>
      </c>
      <c r="B80" s="8" t="s">
        <v>15</v>
      </c>
      <c r="C80" s="9">
        <v>-45</v>
      </c>
      <c r="D80" s="9">
        <v>69</v>
      </c>
      <c r="E80" s="9">
        <v>55</v>
      </c>
      <c r="F80" s="9">
        <v>-31</v>
      </c>
      <c r="G80" s="18">
        <f>VLOOKUP(A80,[1]TDSheet!$A:$G,7,0)</f>
        <v>0</v>
      </c>
      <c r="L80" s="2">
        <f t="shared" si="9"/>
        <v>11</v>
      </c>
      <c r="M80" s="19"/>
      <c r="N80" s="19"/>
      <c r="P80" s="2">
        <f t="shared" si="10"/>
        <v>-2.8181818181818183</v>
      </c>
      <c r="Q80" s="2">
        <f t="shared" si="11"/>
        <v>-2.8181818181818183</v>
      </c>
      <c r="R80" s="2">
        <f>VLOOKUP(A80,[1]TDSheet!$A:$T,20,0)</f>
        <v>2.8</v>
      </c>
      <c r="S80" s="2">
        <f>VLOOKUP(A80,[1]TDSheet!$A:$U,21,0)</f>
        <v>5.2</v>
      </c>
      <c r="T80" s="2">
        <f>VLOOKUP(A80,[1]TDSheet!$A:$L,12,0)</f>
        <v>8.8000000000000007</v>
      </c>
      <c r="V80" s="2">
        <f t="shared" si="12"/>
        <v>0</v>
      </c>
    </row>
  </sheetData>
  <autoFilter ref="A3:V80" xr:uid="{8C72B00B-5CED-4416-B68B-A5428BF7D73F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2023-10-30T08:53:17Z</dcterms:modified>
</cp:coreProperties>
</file>