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A9ECD2-FA9F-44AD-85DB-2D6C8FED77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X189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V457" i="1" l="1"/>
  <c r="M464" i="1"/>
  <c r="W276" i="1"/>
  <c r="V454" i="1"/>
  <c r="W32" i="1"/>
  <c r="W114" i="1"/>
  <c r="X305" i="1"/>
  <c r="X306" i="1" s="1"/>
  <c r="W306" i="1"/>
  <c r="X309" i="1"/>
  <c r="X310" i="1" s="1"/>
  <c r="W310" i="1"/>
  <c r="X318" i="1"/>
  <c r="W433" i="1"/>
  <c r="X231" i="1"/>
  <c r="X102" i="1"/>
  <c r="X191" i="1"/>
  <c r="X249" i="1"/>
  <c r="X357" i="1"/>
  <c r="X388" i="1"/>
  <c r="X22" i="1"/>
  <c r="X23" i="1" s="1"/>
  <c r="X26" i="1"/>
  <c r="X32" i="1" s="1"/>
  <c r="D464" i="1"/>
  <c r="W90" i="1"/>
  <c r="W102" i="1"/>
  <c r="X105" i="1"/>
  <c r="W122" i="1"/>
  <c r="W129" i="1"/>
  <c r="H464" i="1"/>
  <c r="W160" i="1"/>
  <c r="W191" i="1"/>
  <c r="W238" i="1"/>
  <c r="W237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79" i="1"/>
  <c r="X114" i="1"/>
  <c r="W33" i="1"/>
  <c r="W37" i="1"/>
  <c r="W51" i="1"/>
  <c r="W79" i="1"/>
  <c r="W130" i="1"/>
  <c r="W138" i="1"/>
  <c r="W149" i="1"/>
  <c r="W156" i="1"/>
  <c r="W161" i="1"/>
  <c r="W167" i="1"/>
  <c r="X186" i="1"/>
  <c r="W211" i="1"/>
  <c r="W214" i="1"/>
  <c r="X213" i="1"/>
  <c r="X214" i="1" s="1"/>
  <c r="W215" i="1"/>
  <c r="W222" i="1"/>
  <c r="X217" i="1"/>
  <c r="X221" i="1" s="1"/>
  <c r="W221" i="1"/>
  <c r="W244" i="1"/>
  <c r="X240" i="1"/>
  <c r="X243" i="1" s="1"/>
  <c r="W243" i="1"/>
  <c r="W261" i="1"/>
  <c r="W266" i="1"/>
  <c r="X263" i="1"/>
  <c r="X265" i="1" s="1"/>
  <c r="W277" i="1"/>
  <c r="W280" i="1"/>
  <c r="X279" i="1"/>
  <c r="X280" i="1" s="1"/>
  <c r="W281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41" i="1"/>
  <c r="W45" i="1"/>
  <c r="W60" i="1"/>
  <c r="W89" i="1"/>
  <c r="W103" i="1"/>
  <c r="W115" i="1"/>
  <c r="W123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W458" i="1" l="1"/>
  <c r="X459" i="1"/>
  <c r="W454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<sst xmlns="http://schemas.openxmlformats.org/spreadsheetml/2006/main" count="1898" uniqueCount="643">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</sst>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4" t="s">
        <v>10</v>
      </c>
      <c r="O5" s="526">
        <v>45229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Понедельник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0.375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10</v>
      </c>
      <c r="W49" s="303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0.92592592592592582</v>
      </c>
      <c r="W51" s="304">
        <f>IFERROR(W49/H49,"0")+IFERROR(W50/H50,"0")</f>
        <v>1</v>
      </c>
      <c r="X51" s="304">
        <f>IFERROR(IF(X49="",0,X49),"0")+IFERROR(IF(X50="",0,X50),"0")</f>
        <v>2.1749999999999999E-2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10</v>
      </c>
      <c r="W52" s="304">
        <f>IFERROR(SUM(W49:W50),"0")</f>
        <v>10.8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0</v>
      </c>
      <c r="W60" s="304">
        <f>IFERROR(SUM(W55:W58),"0")</f>
        <v>0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70</v>
      </c>
      <c r="W65" s="303">
        <f t="shared" si="2"/>
        <v>75.600000000000009</v>
      </c>
      <c r="X65" s="36">
        <f>IFERROR(IF(W65=0,"",ROUNDUP(W65/H65,0)*0.02175),"")</f>
        <v>0.15225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60</v>
      </c>
      <c r="W66" s="303">
        <f t="shared" si="2"/>
        <v>64.800000000000011</v>
      </c>
      <c r="X66" s="36">
        <f>IFERROR(IF(W66=0,"",ROUNDUP(W66/H66,0)*0.02175),"")</f>
        <v>0.1305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6.4</v>
      </c>
      <c r="W70" s="303">
        <f t="shared" si="2"/>
        <v>8</v>
      </c>
      <c r="X70" s="36">
        <f t="shared" si="3"/>
        <v>1.874E-2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6.0750000000000002</v>
      </c>
      <c r="W74" s="303">
        <f t="shared" si="2"/>
        <v>9</v>
      </c>
      <c r="X74" s="36">
        <f t="shared" si="3"/>
        <v>1.874E-2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14.987037037037036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17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0.32022999999999996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142.47499999999999</v>
      </c>
      <c r="W80" s="304">
        <f>IFERROR(SUM(W63:W78),"0")</f>
        <v>157.40000000000003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60</v>
      </c>
      <c r="W106" s="303">
        <f t="shared" si="6"/>
        <v>67.2</v>
      </c>
      <c r="X106" s="36">
        <f>IFERROR(IF(W106=0,"",ROUNDUP(W106/H106,0)*0.02175),"")</f>
        <v>0.17399999999999999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8.1</v>
      </c>
      <c r="W109" s="303">
        <f t="shared" si="6"/>
        <v>8.1000000000000014</v>
      </c>
      <c r="X109" s="36">
        <f>IFERROR(IF(W109=0,"",ROUNDUP(W109/H109,0)*0.00753),"")</f>
        <v>2.2589999999999999E-2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10.142857142857142</v>
      </c>
      <c r="W114" s="304">
        <f>IFERROR(W105/H105,"0")+IFERROR(W106/H106,"0")+IFERROR(W107/H107,"0")+IFERROR(W108/H108,"0")+IFERROR(W109/H109,"0")+IFERROR(W110/H110,"0")+IFERROR(W111/H111,"0")+IFERROR(W112/H112,"0")+IFERROR(W113/H113,"0")</f>
        <v>11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0.19658999999999999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68.099999999999994</v>
      </c>
      <c r="W115" s="304">
        <f>IFERROR(SUM(W105:W113),"0")</f>
        <v>75.300000000000011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45</v>
      </c>
      <c r="W126" s="303">
        <f>IFERROR(IF(V126="",0,CEILING((V126/$H126),1)*$H126),"")</f>
        <v>48.599999999999994</v>
      </c>
      <c r="X126" s="36">
        <f>IFERROR(IF(W126=0,"",ROUNDUP(W126/H126,0)*0.02175),"")</f>
        <v>0.1305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4.95</v>
      </c>
      <c r="W127" s="303">
        <f>IFERROR(IF(V127="",0,CEILING((V127/$H127),1)*$H127),"")</f>
        <v>5.9399999999999995</v>
      </c>
      <c r="X127" s="36">
        <f>IFERROR(IF(W127=0,"",ROUNDUP(W127/H127,0)*0.00753),"")</f>
        <v>2.2589999999999999E-2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4.5</v>
      </c>
      <c r="W128" s="303">
        <f>IFERROR(IF(V128="",0,CEILING((V128/$H128),1)*$H128),"")</f>
        <v>5.4</v>
      </c>
      <c r="X128" s="36">
        <f>IFERROR(IF(W128=0,"",ROUNDUP(W128/H128,0)*0.00753),"")</f>
        <v>1.506E-2</v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9.7222222222222214</v>
      </c>
      <c r="W129" s="304">
        <f>IFERROR(W126/H126,"0")+IFERROR(W127/H127,"0")+IFERROR(W128/H128,"0")</f>
        <v>11</v>
      </c>
      <c r="X129" s="304">
        <f>IFERROR(IF(X126="",0,X126),"0")+IFERROR(IF(X127="",0,X127),"0")+IFERROR(IF(X128="",0,X128),"0")</f>
        <v>0.16814999999999999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54.45</v>
      </c>
      <c r="W130" s="304">
        <f>IFERROR(SUM(W126:W128),"0")</f>
        <v>59.939999999999991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9.6000000000000014</v>
      </c>
      <c r="W181" s="303">
        <f t="shared" si="8"/>
        <v>9.6</v>
      </c>
      <c r="X181" s="36">
        <f t="shared" si="9"/>
        <v>3.0120000000000001E-2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7.2</v>
      </c>
      <c r="W182" s="303">
        <f t="shared" si="8"/>
        <v>7.1999999999999993</v>
      </c>
      <c r="X182" s="36">
        <f t="shared" si="9"/>
        <v>2.2589999999999999E-2</v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7.0000000000000009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7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5.271E-2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16.8</v>
      </c>
      <c r="W187" s="304">
        <f>IFERROR(SUM(W170:W185),"0")</f>
        <v>16.799999999999997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40</v>
      </c>
      <c r="W199" s="303">
        <f t="shared" si="10"/>
        <v>43.2</v>
      </c>
      <c r="X199" s="36">
        <f>IFERROR(IF(W199=0,"",ROUNDUP(W199/H199,0)*0.02175),"")</f>
        <v>8.6999999999999994E-2</v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3.7037037037037033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4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8.6999999999999994E-2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40</v>
      </c>
      <c r="W211" s="304">
        <f>IFERROR(SUM(W195:W209),"0")</f>
        <v>43.2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15</v>
      </c>
      <c r="W217" s="303">
        <f>IFERROR(IF(V217="",0,CEILING((V217/$H217),1)*$H217),"")</f>
        <v>16.8</v>
      </c>
      <c r="X217" s="36">
        <f>IFERROR(IF(W217=0,"",ROUNDUP(W217/H217,0)*0.00753),"")</f>
        <v>3.0120000000000001E-2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20</v>
      </c>
      <c r="W218" s="303">
        <f>IFERROR(IF(V218="",0,CEILING((V218/$H218),1)*$H218),"")</f>
        <v>21</v>
      </c>
      <c r="X218" s="36">
        <f>IFERROR(IF(W218=0,"",ROUNDUP(W218/H218,0)*0.00753),"")</f>
        <v>3.7650000000000003E-2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7</v>
      </c>
      <c r="W219" s="303">
        <f>IFERROR(IF(V219="",0,CEILING((V219/$H219),1)*$H219),"")</f>
        <v>8.4</v>
      </c>
      <c r="X219" s="36">
        <f>IFERROR(IF(W219=0,"",ROUNDUP(W219/H219,0)*0.00502),"")</f>
        <v>2.0080000000000001E-2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11.666666666666664</v>
      </c>
      <c r="W221" s="304">
        <f>IFERROR(W217/H217,"0")+IFERROR(W218/H218,"0")+IFERROR(W219/H219,"0")+IFERROR(W220/H220,"0")</f>
        <v>13</v>
      </c>
      <c r="X221" s="304">
        <f>IFERROR(IF(X217="",0,X217),"0")+IFERROR(IF(X218="",0,X218),"0")+IFERROR(IF(X219="",0,X219),"0")+IFERROR(IF(X220="",0,X220),"0")</f>
        <v>8.7849999999999998E-2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42</v>
      </c>
      <c r="W222" s="304">
        <f>IFERROR(SUM(W217:W220),"0")</f>
        <v>46.199999999999996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80</v>
      </c>
      <c r="W224" s="303">
        <f t="shared" ref="W224:W230" si="12">IFERROR(IF(V224="",0,CEILING((V224/$H224),1)*$H224),"")</f>
        <v>81</v>
      </c>
      <c r="X224" s="36">
        <f>IFERROR(IF(W224=0,"",ROUNDUP(W224/H224,0)*0.02175),"")</f>
        <v>0.21749999999999997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9</v>
      </c>
      <c r="W227" s="303">
        <f t="shared" si="12"/>
        <v>10.8</v>
      </c>
      <c r="X227" s="36">
        <f>IFERROR(IF(W227=0,"",ROUNDUP(W227/H227,0)*0.00937),"")</f>
        <v>2.811E-2</v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6.75</v>
      </c>
      <c r="W228" s="303">
        <f t="shared" si="12"/>
        <v>8.1000000000000014</v>
      </c>
      <c r="X228" s="36">
        <f>IFERROR(IF(W228=0,"",ROUNDUP(W228/H228,0)*0.00753),"")</f>
        <v>2.2589999999999999E-2</v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14.876543209876544</v>
      </c>
      <c r="W231" s="304">
        <f>IFERROR(W224/H224,"0")+IFERROR(W225/H225,"0")+IFERROR(W226/H226,"0")+IFERROR(W227/H227,"0")+IFERROR(W228/H228,"0")+IFERROR(W229/H229,"0")+IFERROR(W230/H230,"0")</f>
        <v>16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0.26819999999999999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95.75</v>
      </c>
      <c r="W232" s="304">
        <f>IFERROR(SUM(W224:W230),"0")</f>
        <v>99.9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40</v>
      </c>
      <c r="W234" s="303">
        <f>IFERROR(IF(V234="",0,CEILING((V234/$H234),1)*$H234),"")</f>
        <v>42</v>
      </c>
      <c r="X234" s="36">
        <f>IFERROR(IF(W234=0,"",ROUNDUP(W234/H234,0)*0.02175),"")</f>
        <v>0.10874999999999999</v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35</v>
      </c>
      <c r="W236" s="303">
        <f>IFERROR(IF(V236="",0,CEILING((V236/$H236),1)*$H236),"")</f>
        <v>42</v>
      </c>
      <c r="X236" s="36">
        <f>IFERROR(IF(W236=0,"",ROUNDUP(W236/H236,0)*0.02175),"")</f>
        <v>0.10874999999999999</v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8.928571428571427</v>
      </c>
      <c r="W237" s="304">
        <f>IFERROR(W234/H234,"0")+IFERROR(W235/H235,"0")+IFERROR(W236/H236,"0")</f>
        <v>10</v>
      </c>
      <c r="X237" s="304">
        <f>IFERROR(IF(X234="",0,X234),"0")+IFERROR(IF(X235="",0,X235),"0")+IFERROR(IF(X236="",0,X236),"0")</f>
        <v>0.21749999999999997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75</v>
      </c>
      <c r="W238" s="304">
        <f>IFERROR(SUM(W234:W236),"0")</f>
        <v>84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25</v>
      </c>
      <c r="W253" s="303">
        <f t="shared" ref="W253:W259" si="13">IFERROR(IF(V253="",0,CEILING((V253/$H253),1)*$H253),"")</f>
        <v>32.400000000000006</v>
      </c>
      <c r="X253" s="36">
        <f>IFERROR(IF(W253=0,"",ROUNDUP(W253/H253,0)*0.02175),"")</f>
        <v>6.5250000000000002E-2</v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45</v>
      </c>
      <c r="W255" s="303">
        <f t="shared" si="13"/>
        <v>46.4</v>
      </c>
      <c r="X255" s="36">
        <f>IFERROR(IF(W255=0,"",ROUNDUP(W255/H255,0)*0.02175),"")</f>
        <v>8.6999999999999994E-2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6.1941251596424012</v>
      </c>
      <c r="W260" s="304">
        <f>IFERROR(W253/H253,"0")+IFERROR(W254/H254,"0")+IFERROR(W255/H255,"0")+IFERROR(W256/H256,"0")+IFERROR(W257/H257,"0")+IFERROR(W258/H258,"0")+IFERROR(W259/H259,"0")</f>
        <v>7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0.15225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70</v>
      </c>
      <c r="W261" s="304">
        <f>IFERROR(SUM(W253:W259),"0")</f>
        <v>78.800000000000011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35</v>
      </c>
      <c r="W273" s="303">
        <f>IFERROR(IF(V273="",0,CEILING((V273/$H273),1)*$H273),"")</f>
        <v>40.5</v>
      </c>
      <c r="X273" s="36">
        <f>IFERROR(IF(W273=0,"",ROUNDUP(W273/H273,0)*0.02175),"")</f>
        <v>0.10874999999999999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4.2</v>
      </c>
      <c r="W274" s="303">
        <f>IFERROR(IF(V274="",0,CEILING((V274/$H274),1)*$H274),"")</f>
        <v>5.04</v>
      </c>
      <c r="X274" s="36">
        <f>IFERROR(IF(W274=0,"",ROUNDUP(W274/H274,0)*0.00753),"")</f>
        <v>1.506E-2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4.2</v>
      </c>
      <c r="W275" s="303">
        <f>IFERROR(IF(V275="",0,CEILING((V275/$H275),1)*$H275),"")</f>
        <v>5.04</v>
      </c>
      <c r="X275" s="36">
        <f>IFERROR(IF(W275=0,"",ROUNDUP(W275/H275,0)*0.00753),"")</f>
        <v>1.506E-2</v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7.6543209876543221</v>
      </c>
      <c r="W276" s="304">
        <f>IFERROR(W273/H273,"0")+IFERROR(W274/H274,"0")+IFERROR(W275/H275,"0")</f>
        <v>9</v>
      </c>
      <c r="X276" s="304">
        <f>IFERROR(IF(X273="",0,X273),"0")+IFERROR(IF(X274="",0,X274),"0")+IFERROR(IF(X275="",0,X275),"0")</f>
        <v>0.13886999999999999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43.400000000000006</v>
      </c>
      <c r="W277" s="304">
        <f>IFERROR(SUM(W273:W275),"0")</f>
        <v>50.58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10</v>
      </c>
      <c r="W291" s="303">
        <f t="shared" si="14"/>
        <v>15</v>
      </c>
      <c r="X291" s="36">
        <f>IFERROR(IF(W291=0,"",ROUNDUP(W291/H291,0)*0.02175),"")</f>
        <v>2.1749999999999999E-2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45</v>
      </c>
      <c r="W293" s="303">
        <f t="shared" si="14"/>
        <v>45</v>
      </c>
      <c r="X293" s="36">
        <f>IFERROR(IF(W293=0,"",ROUNDUP(W293/H293,0)*0.02175),"")</f>
        <v>6.5250000000000002E-2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10</v>
      </c>
      <c r="W295" s="303">
        <f t="shared" si="14"/>
        <v>10</v>
      </c>
      <c r="X295" s="36">
        <f>IFERROR(IF(W295=0,"",ROUNDUP(W295/H295,0)*0.00937),"")</f>
        <v>1.874E-2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17.5</v>
      </c>
      <c r="W296" s="303">
        <f t="shared" si="14"/>
        <v>20</v>
      </c>
      <c r="X296" s="36">
        <f>IFERROR(IF(W296=0,"",ROUNDUP(W296/H296,0)*0.00937),"")</f>
        <v>3.7479999999999999E-2</v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9.1666666666666661</v>
      </c>
      <c r="W297" s="304">
        <f>IFERROR(W289/H289,"0")+IFERROR(W290/H290,"0")+IFERROR(W291/H291,"0")+IFERROR(W292/H292,"0")+IFERROR(W293/H293,"0")+IFERROR(W294/H294,"0")+IFERROR(W295/H295,"0")+IFERROR(W296/H296,"0")</f>
        <v>10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0.14322000000000001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82.5</v>
      </c>
      <c r="W298" s="304">
        <f>IFERROR(SUM(W289:W296),"0")</f>
        <v>90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8</v>
      </c>
      <c r="W301" s="303">
        <f>IFERROR(IF(V301="",0,CEILING((V301/$H301),1)*$H301),"")</f>
        <v>8</v>
      </c>
      <c r="X301" s="36">
        <f>IFERROR(IF(W301=0,"",ROUNDUP(W301/H301,0)*0.00937),"")</f>
        <v>1.874E-2</v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2</v>
      </c>
      <c r="W302" s="304">
        <f>IFERROR(W300/H300,"0")+IFERROR(W301/H301,"0")</f>
        <v>2</v>
      </c>
      <c r="X302" s="304">
        <f>IFERROR(IF(X300="",0,X300),"0")+IFERROR(IF(X301="",0,X301),"0")</f>
        <v>1.874E-2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8</v>
      </c>
      <c r="W303" s="304">
        <f>IFERROR(SUM(W300:W301),"0")</f>
        <v>8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25</v>
      </c>
      <c r="W305" s="303">
        <f>IFERROR(IF(V305="",0,CEILING((V305/$H305),1)*$H305),"")</f>
        <v>31.2</v>
      </c>
      <c r="X305" s="36">
        <f>IFERROR(IF(W305=0,"",ROUNDUP(W305/H305,0)*0.02175),"")</f>
        <v>8.6999999999999994E-2</v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3.2051282051282053</v>
      </c>
      <c r="W306" s="304">
        <f>IFERROR(W305/H305,"0")</f>
        <v>4</v>
      </c>
      <c r="X306" s="304">
        <f>IFERROR(IF(X305="",0,X305),"0")</f>
        <v>8.6999999999999994E-2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25</v>
      </c>
      <c r="W307" s="304">
        <f>IFERROR(SUM(W305:W305),"0")</f>
        <v>31.2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10</v>
      </c>
      <c r="W326" s="303">
        <f>IFERROR(IF(V326="",0,CEILING((V326/$H326),1)*$H326),"")</f>
        <v>15.6</v>
      </c>
      <c r="X326" s="36">
        <f>IFERROR(IF(W326=0,"",ROUNDUP(W326/H326,0)*0.02175),"")</f>
        <v>4.3499999999999997E-2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4</v>
      </c>
      <c r="W328" s="303">
        <f>IFERROR(IF(V328="",0,CEILING((V328/$H328),1)*$H328),"")</f>
        <v>4.8</v>
      </c>
      <c r="X328" s="36">
        <f>IFERROR(IF(W328=0,"",ROUNDUP(W328/H328,0)*0.00753),"")</f>
        <v>1.506E-2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2.9487179487179489</v>
      </c>
      <c r="W330" s="304">
        <f>IFERROR(W326/H326,"0")+IFERROR(W327/H327,"0")+IFERROR(W328/H328,"0")+IFERROR(W329/H329,"0")</f>
        <v>4</v>
      </c>
      <c r="X330" s="304">
        <f>IFERROR(IF(X326="",0,X326),"0")+IFERROR(IF(X327="",0,X327),"0")+IFERROR(IF(X328="",0,X328),"0")+IFERROR(IF(X329="",0,X329),"0")</f>
        <v>5.8560000000000001E-2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14</v>
      </c>
      <c r="W331" s="304">
        <f>IFERROR(SUM(W326:W329),"0")</f>
        <v>20.399999999999999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10</v>
      </c>
      <c r="W381" s="303">
        <f t="shared" ref="W381:W387" si="17">IFERROR(IF(V381="",0,CEILING((V381/$H381),1)*$H381),"")</f>
        <v>12.600000000000001</v>
      </c>
      <c r="X381" s="36">
        <f>IFERROR(IF(W381=0,"",ROUNDUP(W381/H381,0)*0.00753),"")</f>
        <v>2.2589999999999999E-2</v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2.3809523809523809</v>
      </c>
      <c r="W388" s="304">
        <f>IFERROR(W381/H381,"0")+IFERROR(W382/H382,"0")+IFERROR(W383/H383,"0")+IFERROR(W384/H384,"0")+IFERROR(W385/H385,"0")+IFERROR(W386/H386,"0")+IFERROR(W387/H387,"0")</f>
        <v>3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2.2589999999999999E-2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10</v>
      </c>
      <c r="W389" s="304">
        <f>IFERROR(SUM(W381:W387),"0")</f>
        <v>12.600000000000001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7.2</v>
      </c>
      <c r="W402" s="303">
        <f t="shared" si="18"/>
        <v>7.2</v>
      </c>
      <c r="X402" s="36">
        <f>IFERROR(IF(W402=0,"",ROUNDUP(W402/H402,0)*0.00937),"")</f>
        <v>1.874E-2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2</v>
      </c>
      <c r="W406" s="304">
        <f>IFERROR(W397/H397,"0")+IFERROR(W398/H398,"0")+IFERROR(W399/H399,"0")+IFERROR(W400/H400,"0")+IFERROR(W401/H401,"0")+IFERROR(W402/H402,"0")+IFERROR(W403/H403,"0")+IFERROR(W404/H404,"0")+IFERROR(W405/H405,"0")</f>
        <v>2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1.874E-2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7.2</v>
      </c>
      <c r="W407" s="304">
        <f>IFERROR(SUM(W397:W405),"0")</f>
        <v>7.2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40</v>
      </c>
      <c r="W451" s="303">
        <f>IFERROR(IF(V451="",0,CEILING((V451/$H451),1)*$H451),"")</f>
        <v>46.8</v>
      </c>
      <c r="X451" s="36">
        <f>IFERROR(IF(W451=0,"",ROUNDUP(W451/H451,0)*0.02175),"")</f>
        <v>0.1305</v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5.1282051282051286</v>
      </c>
      <c r="W452" s="304">
        <f>IFERROR(W451/H451,"0")</f>
        <v>6</v>
      </c>
      <c r="X452" s="304">
        <f>IFERROR(IF(X451="",0,X451),"0")</f>
        <v>0.1305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40</v>
      </c>
      <c r="W453" s="304">
        <f>IFERROR(SUM(W451:W451),"0")</f>
        <v>46.8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844.67500000000007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939.12000000000023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895.48714324309151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995.77000000000021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945.48714324309151</v>
      </c>
      <c r="W457" s="304">
        <f>GrossWeightTotalR+PalletQtyTotalR*25</f>
        <v>1045.7700000000002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122.63164381382769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137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2.1904500000000002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10.8</v>
      </c>
      <c r="D464" s="46">
        <f>IFERROR(W55*1,"0")+IFERROR(W56*1,"0")+IFERROR(W57*1,"0")+IFERROR(W58*1,"0")</f>
        <v>0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232.70000000000002</v>
      </c>
      <c r="F464" s="46">
        <f>IFERROR(W126*1,"0")+IFERROR(W127*1,"0")+IFERROR(W128*1,"0")</f>
        <v>59.939999999999991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16.799999999999997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273.3</v>
      </c>
      <c r="K464" s="296"/>
      <c r="L464" s="46">
        <f>IFERROR(W253*1,"0")+IFERROR(W254*1,"0")+IFERROR(W255*1,"0")+IFERROR(W256*1,"0")+IFERROR(W257*1,"0")+IFERROR(W258*1,"0")+IFERROR(W259*1,"0")+IFERROR(W263*1,"0")+IFERROR(W264*1,"0")</f>
        <v>78.800000000000011</v>
      </c>
      <c r="M464" s="46">
        <f>IFERROR(W269*1,"0")+IFERROR(W273*1,"0")+IFERROR(W274*1,"0")+IFERROR(W275*1,"0")+IFERROR(W279*1,"0")+IFERROR(W283*1,"0")</f>
        <v>50.58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129.19999999999999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20.399999999999999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12.600000000000001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7.2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46.8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2023-11-01T09:32:31Z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