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128F40-3026-4338-BC38-EFAE81668E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W432" i="1"/>
  <c r="V432" i="1"/>
  <c r="X431" i="1"/>
  <c r="W431" i="1"/>
  <c r="X430" i="1"/>
  <c r="X432" i="1" s="1"/>
  <c r="W430" i="1"/>
  <c r="W433" i="1" s="1"/>
  <c r="V426" i="1"/>
  <c r="V425" i="1"/>
  <c r="W424" i="1"/>
  <c r="X424" i="1" s="1"/>
  <c r="N424" i="1"/>
  <c r="X423" i="1"/>
  <c r="X425" i="1" s="1"/>
  <c r="W423" i="1"/>
  <c r="N423" i="1"/>
  <c r="V421" i="1"/>
  <c r="W420" i="1"/>
  <c r="V420" i="1"/>
  <c r="X419" i="1"/>
  <c r="W419" i="1"/>
  <c r="X418" i="1"/>
  <c r="W418" i="1"/>
  <c r="X417" i="1"/>
  <c r="W417" i="1"/>
  <c r="X416" i="1"/>
  <c r="W416" i="1"/>
  <c r="N416" i="1"/>
  <c r="W415" i="1"/>
  <c r="X415" i="1" s="1"/>
  <c r="N415" i="1"/>
  <c r="X414" i="1"/>
  <c r="W414" i="1"/>
  <c r="W421" i="1" s="1"/>
  <c r="N414" i="1"/>
  <c r="V412" i="1"/>
  <c r="V411" i="1"/>
  <c r="X410" i="1"/>
  <c r="W410" i="1"/>
  <c r="N410" i="1"/>
  <c r="W409" i="1"/>
  <c r="N409" i="1"/>
  <c r="V407" i="1"/>
  <c r="V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X384" i="1"/>
  <c r="W384" i="1"/>
  <c r="X383" i="1"/>
  <c r="W383" i="1"/>
  <c r="N383" i="1"/>
  <c r="W382" i="1"/>
  <c r="X382" i="1" s="1"/>
  <c r="N382" i="1"/>
  <c r="X381" i="1"/>
  <c r="X388" i="1" s="1"/>
  <c r="W381" i="1"/>
  <c r="N381" i="1"/>
  <c r="V379" i="1"/>
  <c r="W378" i="1"/>
  <c r="V378" i="1"/>
  <c r="X377" i="1"/>
  <c r="W377" i="1"/>
  <c r="N377" i="1"/>
  <c r="W376" i="1"/>
  <c r="N376" i="1"/>
  <c r="V373" i="1"/>
  <c r="V372" i="1"/>
  <c r="W371" i="1"/>
  <c r="V369" i="1"/>
  <c r="W368" i="1"/>
  <c r="V368" i="1"/>
  <c r="X367" i="1"/>
  <c r="X368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N360" i="1"/>
  <c r="V358" i="1"/>
  <c r="V357" i="1"/>
  <c r="W356" i="1"/>
  <c r="X356" i="1" s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X347" i="1" s="1"/>
  <c r="N347" i="1"/>
  <c r="X346" i="1"/>
  <c r="W346" i="1"/>
  <c r="N346" i="1"/>
  <c r="W345" i="1"/>
  <c r="X345" i="1" s="1"/>
  <c r="N345" i="1"/>
  <c r="X344" i="1"/>
  <c r="X357" i="1" s="1"/>
  <c r="W344" i="1"/>
  <c r="W357" i="1" s="1"/>
  <c r="N344" i="1"/>
  <c r="V342" i="1"/>
  <c r="V341" i="1"/>
  <c r="X340" i="1"/>
  <c r="W340" i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X328" i="1"/>
  <c r="X330" i="1" s="1"/>
  <c r="W328" i="1"/>
  <c r="N328" i="1"/>
  <c r="W327" i="1"/>
  <c r="X327" i="1" s="1"/>
  <c r="N327" i="1"/>
  <c r="X326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X316" i="1"/>
  <c r="X318" i="1" s="1"/>
  <c r="W316" i="1"/>
  <c r="N316" i="1"/>
  <c r="W315" i="1"/>
  <c r="X315" i="1" s="1"/>
  <c r="N315" i="1"/>
  <c r="X314" i="1"/>
  <c r="W314" i="1"/>
  <c r="W318" i="1" s="1"/>
  <c r="N314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X295" i="1"/>
  <c r="W295" i="1"/>
  <c r="N295" i="1"/>
  <c r="W294" i="1"/>
  <c r="X294" i="1" s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X276" i="1" s="1"/>
  <c r="W274" i="1"/>
  <c r="X274" i="1" s="1"/>
  <c r="N274" i="1"/>
  <c r="X273" i="1"/>
  <c r="W273" i="1"/>
  <c r="W276" i="1" s="1"/>
  <c r="N273" i="1"/>
  <c r="V271" i="1"/>
  <c r="W270" i="1"/>
  <c r="V270" i="1"/>
  <c r="X269" i="1"/>
  <c r="X270" i="1" s="1"/>
  <c r="W269" i="1"/>
  <c r="M464" i="1" s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X255" i="1" s="1"/>
  <c r="X260" i="1" s="1"/>
  <c r="W254" i="1"/>
  <c r="X254" i="1" s="1"/>
  <c r="N254" i="1"/>
  <c r="X253" i="1"/>
  <c r="W253" i="1"/>
  <c r="N253" i="1"/>
  <c r="V250" i="1"/>
  <c r="V249" i="1"/>
  <c r="X248" i="1"/>
  <c r="W248" i="1"/>
  <c r="N248" i="1"/>
  <c r="W247" i="1"/>
  <c r="X247" i="1" s="1"/>
  <c r="N247" i="1"/>
  <c r="X246" i="1"/>
  <c r="X249" i="1" s="1"/>
  <c r="W246" i="1"/>
  <c r="N246" i="1"/>
  <c r="V244" i="1"/>
  <c r="V243" i="1"/>
  <c r="X242" i="1"/>
  <c r="W242" i="1"/>
  <c r="N242" i="1"/>
  <c r="W241" i="1"/>
  <c r="X241" i="1" s="1"/>
  <c r="W240" i="1"/>
  <c r="V238" i="1"/>
  <c r="W237" i="1"/>
  <c r="V237" i="1"/>
  <c r="X236" i="1"/>
  <c r="W236" i="1"/>
  <c r="N236" i="1"/>
  <c r="W235" i="1"/>
  <c r="X235" i="1" s="1"/>
  <c r="N235" i="1"/>
  <c r="X234" i="1"/>
  <c r="W234" i="1"/>
  <c r="W238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X231" i="1" s="1"/>
  <c r="W224" i="1"/>
  <c r="N224" i="1"/>
  <c r="V222" i="1"/>
  <c r="V221" i="1"/>
  <c r="X220" i="1"/>
  <c r="W220" i="1"/>
  <c r="N220" i="1"/>
  <c r="W219" i="1"/>
  <c r="X219" i="1" s="1"/>
  <c r="N219" i="1"/>
  <c r="X218" i="1"/>
  <c r="W218" i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N195" i="1"/>
  <c r="V192" i="1"/>
  <c r="V191" i="1"/>
  <c r="W190" i="1"/>
  <c r="X190" i="1" s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X170" i="1"/>
  <c r="W170" i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H464" i="1" s="1"/>
  <c r="N141" i="1"/>
  <c r="V138" i="1"/>
  <c r="V137" i="1"/>
  <c r="W136" i="1"/>
  <c r="X136" i="1" s="1"/>
  <c r="N136" i="1"/>
  <c r="X135" i="1"/>
  <c r="W135" i="1"/>
  <c r="N135" i="1"/>
  <c r="W134" i="1"/>
  <c r="G464" i="1" s="1"/>
  <c r="N134" i="1"/>
  <c r="V130" i="1"/>
  <c r="V129" i="1"/>
  <c r="W128" i="1"/>
  <c r="X128" i="1" s="1"/>
  <c r="N128" i="1"/>
  <c r="X127" i="1"/>
  <c r="W127" i="1"/>
  <c r="N127" i="1"/>
  <c r="W126" i="1"/>
  <c r="W129" i="1" s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64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V454" i="1" l="1"/>
  <c r="V457" i="1"/>
  <c r="X102" i="1"/>
  <c r="F9" i="1"/>
  <c r="J9" i="1"/>
  <c r="F10" i="1"/>
  <c r="W33" i="1"/>
  <c r="W37" i="1"/>
  <c r="W41" i="1"/>
  <c r="W45" i="1"/>
  <c r="W51" i="1"/>
  <c r="W458" i="1" s="1"/>
  <c r="W60" i="1"/>
  <c r="W79" i="1"/>
  <c r="W89" i="1"/>
  <c r="W103" i="1"/>
  <c r="W115" i="1"/>
  <c r="W123" i="1"/>
  <c r="W130" i="1"/>
  <c r="W138" i="1"/>
  <c r="W149" i="1"/>
  <c r="W156" i="1"/>
  <c r="W161" i="1"/>
  <c r="W167" i="1"/>
  <c r="X186" i="1"/>
  <c r="W211" i="1"/>
  <c r="W214" i="1"/>
  <c r="X213" i="1"/>
  <c r="X214" i="1" s="1"/>
  <c r="W215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H9" i="1"/>
  <c r="W456" i="1"/>
  <c r="W455" i="1"/>
  <c r="V458" i="1"/>
  <c r="W24" i="1"/>
  <c r="X35" i="1"/>
  <c r="X36" i="1" s="1"/>
  <c r="X459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4" i="1" l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<sst xmlns="http://schemas.openxmlformats.org/spreadsheetml/2006/main" count="1898" uniqueCount="643">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</sst>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20" zoomScaleNormal="100" zoomScaleSheetLayoutView="100" workbookViewId="0">
      <selection activeCell="W35" sqref="W35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1</v>
      </c>
      <c r="W35" s="303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1.6666666666666667</v>
      </c>
      <c r="W36" s="304">
        <f>IFERROR(W35/H35,"0")</f>
        <v>2</v>
      </c>
      <c r="X36" s="304">
        <f>IFERROR(IF(X35="",0,X35),"0")</f>
        <v>1.506E-2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1</v>
      </c>
      <c r="W37" s="304">
        <f>IFERROR(SUM(W35:W35),"0")</f>
        <v>1.2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27</v>
      </c>
      <c r="W50" s="303">
        <f>IFERROR(IF(V50="",0,CEILING((V50/$H50),1)*$H50),"")</f>
        <v>27</v>
      </c>
      <c r="X50" s="36">
        <f>IFERROR(IF(W50=0,"",ROUNDUP(W50/H50,0)*0.00753),"")</f>
        <v>7.5300000000000006E-2</v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14.62962962962963</v>
      </c>
      <c r="W51" s="304">
        <f>IFERROR(W49/H49,"0")+IFERROR(W50/H50,"0")</f>
        <v>15</v>
      </c>
      <c r="X51" s="304">
        <f>IFERROR(IF(X49="",0,X49),"0")+IFERROR(IF(X50="",0,X50),"0")</f>
        <v>0.18404999999999999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77</v>
      </c>
      <c r="W52" s="304">
        <f>IFERROR(SUM(W49:W50),"0")</f>
        <v>81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200</v>
      </c>
      <c r="W56" s="303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90</v>
      </c>
      <c r="W57" s="303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38.518518518518519</v>
      </c>
      <c r="W59" s="304">
        <f>IFERROR(W55/H55,"0")+IFERROR(W56/H56,"0")+IFERROR(W57/H57,"0")+IFERROR(W58/H58,"0")</f>
        <v>39</v>
      </c>
      <c r="X59" s="304">
        <f>IFERROR(IF(X55="",0,X55),"0")+IFERROR(IF(X56="",0,X56),"0")+IFERROR(IF(X57="",0,X57),"0")+IFERROR(IF(X58="",0,X58),"0")</f>
        <v>0.60064999999999991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290</v>
      </c>
      <c r="W60" s="304">
        <f>IFERROR(SUM(W55:W58),"0")</f>
        <v>295.20000000000005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10</v>
      </c>
      <c r="W65" s="303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22.5</v>
      </c>
      <c r="W74" s="303">
        <f t="shared" si="2"/>
        <v>22.5</v>
      </c>
      <c r="X74" s="36">
        <f t="shared" si="3"/>
        <v>4.6850000000000003E-2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7.5</v>
      </c>
      <c r="W76" s="303">
        <f t="shared" si="2"/>
        <v>7.5</v>
      </c>
      <c r="X76" s="36">
        <f>IFERROR(IF(W76=0,"",ROUNDUP(W76/H76,0)*0.00937),"")</f>
        <v>1.874E-2</v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7.9259259259259256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8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8.7340000000000001E-2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40</v>
      </c>
      <c r="W80" s="304">
        <f>IFERROR(SUM(W63:W78),"0")</f>
        <v>40.799999999999997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16</v>
      </c>
      <c r="W96" s="303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1.7777777777777777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2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16</v>
      </c>
      <c r="W103" s="304">
        <f>IFERROR(SUM(W92:W101),"0")</f>
        <v>18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25</v>
      </c>
      <c r="W107" s="303">
        <f t="shared" si="6"/>
        <v>32.4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3.0864197530864197</v>
      </c>
      <c r="W114" s="304">
        <f>IFERROR(W105/H105,"0")+IFERROR(W106/H106,"0")+IFERROR(W107/H107,"0")+IFERROR(W108/H108,"0")+IFERROR(W109/H109,"0")+IFERROR(W110/H110,"0")+IFERROR(W111/H111,"0")+IFERROR(W112/H112,"0")+IFERROR(W113/H113,"0")</f>
        <v>4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8.6999999999999994E-2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25</v>
      </c>
      <c r="W115" s="304">
        <f>IFERROR(SUM(W105:W113),"0")</f>
        <v>32.4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20</v>
      </c>
      <c r="W126" s="303">
        <f>IFERROR(IF(V126="",0,CEILING((V126/$H126),1)*$H126),"")</f>
        <v>24.299999999999997</v>
      </c>
      <c r="X126" s="36">
        <f>IFERROR(IF(W126=0,"",ROUNDUP(W126/H126,0)*0.02175),"")</f>
        <v>6.5250000000000002E-2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9.9</v>
      </c>
      <c r="W127" s="303">
        <f>IFERROR(IF(V127="",0,CEILING((V127/$H127),1)*$H127),"")</f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7.4691358024691361</v>
      </c>
      <c r="W129" s="304">
        <f>IFERROR(W126/H126,"0")+IFERROR(W127/H127,"0")+IFERROR(W128/H128,"0")</f>
        <v>8</v>
      </c>
      <c r="X129" s="304">
        <f>IFERROR(IF(X126="",0,X126),"0")+IFERROR(IF(X127="",0,X127),"0")+IFERROR(IF(X128="",0,X128),"0")</f>
        <v>0.10290000000000001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29.9</v>
      </c>
      <c r="W130" s="304">
        <f>IFERROR(SUM(W126:W128),"0")</f>
        <v>34.199999999999996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7</v>
      </c>
      <c r="W144" s="303">
        <f t="shared" si="7"/>
        <v>8.4</v>
      </c>
      <c r="X144" s="36">
        <f>IFERROR(IF(W144=0,"",ROUNDUP(W144/H144,0)*0.00502),"")</f>
        <v>2.0080000000000001E-2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7</v>
      </c>
      <c r="W147" s="303">
        <f t="shared" si="7"/>
        <v>8.4</v>
      </c>
      <c r="X147" s="36">
        <f>IFERROR(IF(W147=0,"",ROUNDUP(W147/H147,0)*0.00502),"")</f>
        <v>2.0080000000000001E-2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6.6666666666666661</v>
      </c>
      <c r="W149" s="304">
        <f>IFERROR(W141/H141,"0")+IFERROR(W142/H142,"0")+IFERROR(W143/H143,"0")+IFERROR(W144/H144,"0")+IFERROR(W145/H145,"0")+IFERROR(W146/H146,"0")+IFERROR(W147/H147,"0")+IFERROR(W148/H148,"0")</f>
        <v>8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4.0160000000000001E-2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14</v>
      </c>
      <c r="W150" s="304">
        <f>IFERROR(SUM(W141:W148),"0")</f>
        <v>16.8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8</v>
      </c>
      <c r="W182" s="303">
        <f t="shared" si="8"/>
        <v>9.6</v>
      </c>
      <c r="X182" s="36">
        <f t="shared" si="9"/>
        <v>3.0120000000000001E-2</v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3.3333333333333335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4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3.0120000000000001E-2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8</v>
      </c>
      <c r="W187" s="304">
        <f>IFERROR(SUM(W170:W185),"0")</f>
        <v>9.6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8</v>
      </c>
      <c r="W189" s="303">
        <f>IFERROR(IF(V189="",0,CEILING((V189/$H189),1)*$H189),"")</f>
        <v>9.6</v>
      </c>
      <c r="X189" s="36">
        <f>IFERROR(IF(W189=0,"",ROUNDUP(W189/H189,0)*0.00753),"")</f>
        <v>3.0120000000000001E-2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3.3333333333333335</v>
      </c>
      <c r="W191" s="304">
        <f>IFERROR(W189/H189,"0")+IFERROR(W190/H190,"0")</f>
        <v>4</v>
      </c>
      <c r="X191" s="304">
        <f>IFERROR(IF(X189="",0,X189),"0")+IFERROR(IF(X190="",0,X190),"0")</f>
        <v>3.0120000000000001E-2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8</v>
      </c>
      <c r="W192" s="304">
        <f>IFERROR(SUM(W189:W190),"0")</f>
        <v>9.6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200</v>
      </c>
      <c r="W197" s="303">
        <f t="shared" si="10"/>
        <v>205.20000000000002</v>
      </c>
      <c r="X197" s="36">
        <f>IFERROR(IF(W197=0,"",ROUNDUP(W197/H197,0)*0.02175),"")</f>
        <v>0.41324999999999995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50</v>
      </c>
      <c r="W199" s="303">
        <f t="shared" si="10"/>
        <v>54</v>
      </c>
      <c r="X199" s="36">
        <f>IFERROR(IF(W199=0,"",ROUNDUP(W199/H199,0)*0.02175),"")</f>
        <v>0.10874999999999999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20</v>
      </c>
      <c r="W202" s="303">
        <f t="shared" si="10"/>
        <v>21.6</v>
      </c>
      <c r="X202" s="36">
        <f>IFERROR(IF(W202=0,"",ROUNDUP(W202/H202,0)*0.02175),"")</f>
        <v>4.3499999999999997E-2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25</v>
      </c>
      <c r="W203" s="303">
        <f t="shared" si="10"/>
        <v>25</v>
      </c>
      <c r="X203" s="36">
        <f t="shared" ref="X203:X209" si="11">IFERROR(IF(W203=0,"",ROUNDUP(W203/H203,0)*0.00937),"")</f>
        <v>4.6850000000000003E-2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25</v>
      </c>
      <c r="W205" s="303">
        <f t="shared" si="10"/>
        <v>25</v>
      </c>
      <c r="X205" s="36">
        <f t="shared" si="11"/>
        <v>4.6850000000000003E-2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36.851851851851848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38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0.70269999999999988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340</v>
      </c>
      <c r="W211" s="304">
        <f>IFERROR(SUM(W195:W209),"0")</f>
        <v>352.40000000000009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8</v>
      </c>
      <c r="W213" s="303">
        <f>IFERROR(IF(V213="",0,CEILING((V213/$H213),1)*$H213),"")</f>
        <v>8</v>
      </c>
      <c r="X213" s="36">
        <f>IFERROR(IF(W213=0,"",ROUNDUP(W213/H213,0)*0.00937),"")</f>
        <v>1.874E-2</v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2</v>
      </c>
      <c r="W214" s="304">
        <f>IFERROR(W213/H213,"0")</f>
        <v>2</v>
      </c>
      <c r="X214" s="304">
        <f>IFERROR(IF(X213="",0,X213),"0")</f>
        <v>1.874E-2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8</v>
      </c>
      <c r="W215" s="304">
        <f>IFERROR(SUM(W213:W213),"0")</f>
        <v>8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20</v>
      </c>
      <c r="W217" s="303">
        <f>IFERROR(IF(V217="",0,CEILING((V217/$H217),1)*$H217),"")</f>
        <v>21</v>
      </c>
      <c r="X217" s="36">
        <f>IFERROR(IF(W217=0,"",ROUNDUP(W217/H217,0)*0.00753),"")</f>
        <v>3.7650000000000003E-2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60</v>
      </c>
      <c r="W218" s="303">
        <f>IFERROR(IF(V218="",0,CEILING((V218/$H218),1)*$H218),"")</f>
        <v>63</v>
      </c>
      <c r="X218" s="36">
        <f>IFERROR(IF(W218=0,"",ROUNDUP(W218/H218,0)*0.00753),"")</f>
        <v>0.11295000000000001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17.5</v>
      </c>
      <c r="W219" s="303">
        <f>IFERROR(IF(V219="",0,CEILING((V219/$H219),1)*$H219),"")</f>
        <v>18.900000000000002</v>
      </c>
      <c r="X219" s="36">
        <f>IFERROR(IF(W219=0,"",ROUNDUP(W219/H219,0)*0.00502),"")</f>
        <v>4.5179999999999998E-2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27.38095238095238</v>
      </c>
      <c r="W221" s="304">
        <f>IFERROR(W217/H217,"0")+IFERROR(W218/H218,"0")+IFERROR(W219/H219,"0")+IFERROR(W220/H220,"0")</f>
        <v>29</v>
      </c>
      <c r="X221" s="304">
        <f>IFERROR(IF(X217="",0,X217),"0")+IFERROR(IF(X218="",0,X218),"0")+IFERROR(IF(X219="",0,X219),"0")+IFERROR(IF(X220="",0,X220),"0")</f>
        <v>0.19578000000000001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97.5</v>
      </c>
      <c r="W222" s="304">
        <f>IFERROR(SUM(W217:W220),"0")</f>
        <v>102.9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350</v>
      </c>
      <c r="W224" s="303">
        <f t="shared" ref="W224:W230" si="12">IFERROR(IF(V224="",0,CEILING((V224/$H224),1)*$H224),"")</f>
        <v>356.4</v>
      </c>
      <c r="X224" s="36">
        <f>IFERROR(IF(W224=0,"",ROUNDUP(W224/H224,0)*0.02175),"")</f>
        <v>0.95699999999999996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43.20987654320988</v>
      </c>
      <c r="W231" s="304">
        <f>IFERROR(W224/H224,"0")+IFERROR(W225/H225,"0")+IFERROR(W226/H226,"0")+IFERROR(W227/H227,"0")+IFERROR(W228/H228,"0")+IFERROR(W229/H229,"0")+IFERROR(W230/H230,"0")</f>
        <v>44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0.95699999999999996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350</v>
      </c>
      <c r="W232" s="304">
        <f>IFERROR(SUM(W224:W230),"0")</f>
        <v>356.4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10</v>
      </c>
      <c r="W234" s="303">
        <f>IFERROR(IF(V234="",0,CEILING((V234/$H234),1)*$H234),"")</f>
        <v>16.8</v>
      </c>
      <c r="X234" s="36">
        <f>IFERROR(IF(W234=0,"",ROUNDUP(W234/H234,0)*0.02175),"")</f>
        <v>4.3499999999999997E-2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25</v>
      </c>
      <c r="W235" s="303">
        <f>IFERROR(IF(V235="",0,CEILING((V235/$H235),1)*$H235),"")</f>
        <v>31.2</v>
      </c>
      <c r="X235" s="36">
        <f>IFERROR(IF(W235=0,"",ROUNDUP(W235/H235,0)*0.02175),"")</f>
        <v>8.6999999999999994E-2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25</v>
      </c>
      <c r="W236" s="303">
        <f>IFERROR(IF(V236="",0,CEILING((V236/$H236),1)*$H236),"")</f>
        <v>25.200000000000003</v>
      </c>
      <c r="X236" s="36">
        <f>IFERROR(IF(W236=0,"",ROUNDUP(W236/H236,0)*0.02175),"")</f>
        <v>6.5250000000000002E-2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7.3717948717948723</v>
      </c>
      <c r="W237" s="304">
        <f>IFERROR(W234/H234,"0")+IFERROR(W235/H235,"0")+IFERROR(W236/H236,"0")</f>
        <v>9</v>
      </c>
      <c r="X237" s="304">
        <f>IFERROR(IF(X234="",0,X234),"0")+IFERROR(IF(X235="",0,X235),"0")+IFERROR(IF(X236="",0,X236),"0")</f>
        <v>0.19575000000000001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60</v>
      </c>
      <c r="W238" s="304">
        <f>IFERROR(SUM(W234:W236),"0")</f>
        <v>73.2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10.199999999999999</v>
      </c>
      <c r="W242" s="303">
        <f>IFERROR(IF(V242="",0,CEILING((V242/$H242),1)*$H242),"")</f>
        <v>10.199999999999999</v>
      </c>
      <c r="X242" s="36">
        <f>IFERROR(IF(W242=0,"",ROUNDUP(W242/H242,0)*0.00753),"")</f>
        <v>3.0120000000000001E-2</v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4</v>
      </c>
      <c r="W243" s="304">
        <f>IFERROR(W240/H240,"0")+IFERROR(W241/H241,"0")+IFERROR(W242/H242,"0")</f>
        <v>4</v>
      </c>
      <c r="X243" s="304">
        <f>IFERROR(IF(X240="",0,X240),"0")+IFERROR(IF(X241="",0,X241),"0")+IFERROR(IF(X242="",0,X242),"0")</f>
        <v>3.0120000000000001E-2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10.199999999999999</v>
      </c>
      <c r="W244" s="304">
        <f>IFERROR(SUM(W240:W242),"0")</f>
        <v>10.199999999999999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50</v>
      </c>
      <c r="W253" s="303">
        <f t="shared" ref="W253:W259" si="13">IFERROR(IF(V253="",0,CEILING((V253/$H253),1)*$H253),"")</f>
        <v>54</v>
      </c>
      <c r="X253" s="36">
        <f>IFERROR(IF(W253=0,"",ROUNDUP(W253/H253,0)*0.02175),"")</f>
        <v>0.10874999999999999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10</v>
      </c>
      <c r="W258" s="303">
        <f t="shared" si="13"/>
        <v>10</v>
      </c>
      <c r="X258" s="36">
        <f>IFERROR(IF(W258=0,"",ROUNDUP(W258/H258,0)*0.00937),"")</f>
        <v>1.874E-2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6.6296296296296298</v>
      </c>
      <c r="W260" s="304">
        <f>IFERROR(W253/H253,"0")+IFERROR(W254/H254,"0")+IFERROR(W255/H255,"0")+IFERROR(W256/H256,"0")+IFERROR(W257/H257,"0")+IFERROR(W258/H258,"0")+IFERROR(W259/H259,"0")</f>
        <v>7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0.12748999999999999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60</v>
      </c>
      <c r="W261" s="304">
        <f>IFERROR(SUM(W253:W259),"0")</f>
        <v>64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6</v>
      </c>
      <c r="W269" s="303">
        <f>IFERROR(IF(V269="",0,CEILING((V269/$H269),1)*$H269),"")</f>
        <v>7.2</v>
      </c>
      <c r="X269" s="36">
        <f>IFERROR(IF(W269=0,"",ROUNDUP(W269/H269,0)*0.00753),"")</f>
        <v>3.0120000000000001E-2</v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3.333333333333333</v>
      </c>
      <c r="W270" s="304">
        <f>IFERROR(W269/H269,"0")</f>
        <v>4</v>
      </c>
      <c r="X270" s="304">
        <f>IFERROR(IF(X269="",0,X269),"0")</f>
        <v>3.0120000000000001E-2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6</v>
      </c>
      <c r="W271" s="304">
        <f>IFERROR(SUM(W269:W269),"0")</f>
        <v>7.2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25</v>
      </c>
      <c r="W273" s="303">
        <f>IFERROR(IF(V273="",0,CEILING((V273/$H273),1)*$H273),"")</f>
        <v>32.4</v>
      </c>
      <c r="X273" s="36">
        <f>IFERROR(IF(W273=0,"",ROUNDUP(W273/H273,0)*0.02175),"")</f>
        <v>8.6999999999999994E-2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12.6</v>
      </c>
      <c r="W274" s="303">
        <f>IFERROR(IF(V274="",0,CEILING((V274/$H274),1)*$H274),"")</f>
        <v>12.6</v>
      </c>
      <c r="X274" s="36">
        <f>IFERROR(IF(W274=0,"",ROUNDUP(W274/H274,0)*0.00753),"")</f>
        <v>3.7650000000000003E-2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12.6</v>
      </c>
      <c r="W275" s="303">
        <f>IFERROR(IF(V275="",0,CEILING((V275/$H275),1)*$H275),"")</f>
        <v>12.6</v>
      </c>
      <c r="X275" s="36">
        <f>IFERROR(IF(W275=0,"",ROUNDUP(W275/H275,0)*0.00753),"")</f>
        <v>3.7650000000000003E-2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13.086419753086419</v>
      </c>
      <c r="W276" s="304">
        <f>IFERROR(W273/H273,"0")+IFERROR(W274/H274,"0")+IFERROR(W275/H275,"0")</f>
        <v>14</v>
      </c>
      <c r="X276" s="304">
        <f>IFERROR(IF(X273="",0,X273),"0")+IFERROR(IF(X274="",0,X274),"0")+IFERROR(IF(X275="",0,X275),"0")</f>
        <v>0.1623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50.2</v>
      </c>
      <c r="W277" s="304">
        <f>IFERROR(SUM(W273:W275),"0")</f>
        <v>57.6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200</v>
      </c>
      <c r="W293" s="303">
        <f t="shared" si="14"/>
        <v>210</v>
      </c>
      <c r="X293" s="36">
        <f>IFERROR(IF(W293=0,"",ROUNDUP(W293/H293,0)*0.02175),"")</f>
        <v>0.30449999999999999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10</v>
      </c>
      <c r="W295" s="303">
        <f t="shared" si="14"/>
        <v>10</v>
      </c>
      <c r="X295" s="36">
        <f>IFERROR(IF(W295=0,"",ROUNDUP(W295/H295,0)*0.00937),"")</f>
        <v>1.874E-2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10</v>
      </c>
      <c r="W296" s="303">
        <f t="shared" si="14"/>
        <v>10</v>
      </c>
      <c r="X296" s="36">
        <f>IFERROR(IF(W296=0,"",ROUNDUP(W296/H296,0)*0.00937),"")</f>
        <v>1.874E-2</v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17.333333333333336</v>
      </c>
      <c r="W297" s="304">
        <f>IFERROR(W289/H289,"0")+IFERROR(W290/H290,"0")+IFERROR(W291/H291,"0")+IFERROR(W292/H292,"0")+IFERROR(W293/H293,"0")+IFERROR(W294/H294,"0")+IFERROR(W295/H295,"0")+IFERROR(W296/H296,"0")</f>
        <v>18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0.34197999999999995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220</v>
      </c>
      <c r="W298" s="304">
        <f>IFERROR(SUM(W289:W296),"0")</f>
        <v>230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600</v>
      </c>
      <c r="W300" s="303">
        <f>IFERROR(IF(V300="",0,CEILING((V300/$H300),1)*$H300),"")</f>
        <v>600</v>
      </c>
      <c r="X300" s="36">
        <f>IFERROR(IF(W300=0,"",ROUNDUP(W300/H300,0)*0.02175),"")</f>
        <v>0.86999999999999988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40</v>
      </c>
      <c r="W302" s="304">
        <f>IFERROR(W300/H300,"0")+IFERROR(W301/H301,"0")</f>
        <v>40</v>
      </c>
      <c r="X302" s="304">
        <f>IFERROR(IF(X300="",0,X300),"0")+IFERROR(IF(X301="",0,X301),"0")</f>
        <v>0.86999999999999988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600</v>
      </c>
      <c r="W303" s="304">
        <f>IFERROR(SUM(W300:W301),"0")</f>
        <v>600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200</v>
      </c>
      <c r="W314" s="303">
        <f>IFERROR(IF(V314="",0,CEILING((V314/$H314),1)*$H314),"")</f>
        <v>204</v>
      </c>
      <c r="X314" s="36">
        <f>IFERROR(IF(W314=0,"",ROUNDUP(W314/H314,0)*0.02175),"")</f>
        <v>0.36974999999999997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16.666666666666668</v>
      </c>
      <c r="W318" s="304">
        <f>IFERROR(W314/H314,"0")+IFERROR(W315/H315,"0")+IFERROR(W316/H316,"0")+IFERROR(W317/H317,"0")</f>
        <v>17</v>
      </c>
      <c r="X318" s="304">
        <f>IFERROR(IF(X314="",0,X314),"0")+IFERROR(IF(X315="",0,X315),"0")+IFERROR(IF(X316="",0,X316),"0")+IFERROR(IF(X317="",0,X317),"0")</f>
        <v>0.36974999999999997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200</v>
      </c>
      <c r="W319" s="304">
        <f>IFERROR(SUM(W314:W317),"0")</f>
        <v>204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100</v>
      </c>
      <c r="W440" s="303">
        <f>IFERROR(IF(V440="",0,CEILING((V440/$H440),1)*$H440),"")</f>
        <v>100.80000000000001</v>
      </c>
      <c r="X440" s="36">
        <f>IFERROR(IF(W440=0,"",ROUNDUP(W440/H440,0)*0.00753),"")</f>
        <v>0.18071999999999999</v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100</v>
      </c>
      <c r="W441" s="303">
        <f>IFERROR(IF(V441="",0,CEILING((V441/$H441),1)*$H441),"")</f>
        <v>100.80000000000001</v>
      </c>
      <c r="X441" s="36">
        <f>IFERROR(IF(W441=0,"",ROUNDUP(W441/H441,0)*0.00753),"")</f>
        <v>0.18071999999999999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47.61904761904762</v>
      </c>
      <c r="W442" s="304">
        <f>IFERROR(W440/H440,"0")+IFERROR(W441/H441,"0")</f>
        <v>48</v>
      </c>
      <c r="X442" s="304">
        <f>IFERROR(IF(X440="",0,X440),"0")+IFERROR(IF(X441="",0,X441),"0")</f>
        <v>0.36143999999999998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200</v>
      </c>
      <c r="W443" s="304">
        <f>IFERROR(SUM(W440:W441),"0")</f>
        <v>201.60000000000002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2710.8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2806.2999999999997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2845.311396011396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2946.4859999999999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2970.311396011396</v>
      </c>
      <c r="W457" s="304">
        <f>GrossWeightTotalR+PalletQtyTotalR*25</f>
        <v>3071.4859999999999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353.89031339031339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368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5.5840699999999988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1.2</v>
      </c>
      <c r="C464" s="46">
        <f>IFERROR(W49*1,"0")+IFERROR(W50*1,"0")</f>
        <v>81</v>
      </c>
      <c r="D464" s="46">
        <f>IFERROR(W55*1,"0")+IFERROR(W56*1,"0")+IFERROR(W57*1,"0")+IFERROR(W58*1,"0")</f>
        <v>295.20000000000005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91.199999999999989</v>
      </c>
      <c r="F464" s="46">
        <f>IFERROR(W126*1,"0")+IFERROR(W127*1,"0")+IFERROR(W128*1,"0")</f>
        <v>34.199999999999996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16.8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19.2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903.10000000000014</v>
      </c>
      <c r="K464" s="296"/>
      <c r="L464" s="46">
        <f>IFERROR(W253*1,"0")+IFERROR(W254*1,"0")+IFERROR(W255*1,"0")+IFERROR(W256*1,"0")+IFERROR(W257*1,"0")+IFERROR(W258*1,"0")+IFERROR(W259*1,"0")+IFERROR(W263*1,"0")+IFERROR(W264*1,"0")</f>
        <v>64</v>
      </c>
      <c r="M464" s="46">
        <f>IFERROR(W269*1,"0")+IFERROR(W273*1,"0")+IFERROR(W274*1,"0")+IFERROR(W275*1,"0")+IFERROR(W279*1,"0")+IFERROR(W283*1,"0")</f>
        <v>64.8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830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204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201.60000000000002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