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B275C9-BB10-488B-BFB0-5CCED78E6D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7" i="1"/>
  <c r="X191" i="1"/>
  <c r="V454" i="1"/>
  <c r="W32" i="1"/>
  <c r="W114" i="1"/>
  <c r="X305" i="1"/>
  <c r="X306" i="1" s="1"/>
  <c r="W306" i="1"/>
  <c r="X309" i="1"/>
  <c r="X310" i="1" s="1"/>
  <c r="W310" i="1"/>
  <c r="X318" i="1"/>
  <c r="W433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33" i="1"/>
  <c r="W41" i="1"/>
  <c r="W51" i="1"/>
  <c r="W89" i="1"/>
  <c r="W103" i="1"/>
  <c r="W123" i="1"/>
  <c r="W130" i="1"/>
  <c r="W156" i="1"/>
  <c r="W161" i="1"/>
  <c r="W211" i="1"/>
  <c r="W222" i="1"/>
  <c r="X217" i="1"/>
  <c r="X221" i="1" s="1"/>
  <c r="W221" i="1"/>
  <c r="W261" i="1"/>
  <c r="W266" i="1"/>
  <c r="X263" i="1"/>
  <c r="X265" i="1" s="1"/>
  <c r="W277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7" i="1"/>
  <c r="W45" i="1"/>
  <c r="W60" i="1"/>
  <c r="W79" i="1"/>
  <c r="W115" i="1"/>
  <c r="W138" i="1"/>
  <c r="W149" i="1"/>
  <c r="W167" i="1"/>
  <c r="X186" i="1"/>
  <c r="W214" i="1"/>
  <c r="X213" i="1"/>
  <c r="X214" i="1" s="1"/>
  <c r="W215" i="1"/>
  <c r="W244" i="1"/>
  <c r="X240" i="1"/>
  <c r="X243" i="1" s="1"/>
  <c r="W280" i="1"/>
  <c r="X279" i="1"/>
  <c r="X280" i="1" s="1"/>
  <c r="W281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<sst xmlns="http://schemas.openxmlformats.org/spreadsheetml/2006/main" count="1898" uniqueCount="643">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</sst>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200</v>
      </c>
      <c r="W49" s="303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110.88</v>
      </c>
      <c r="W50" s="303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59.585185185185182</v>
      </c>
      <c r="W51" s="304">
        <f>IFERROR(W49/H49,"0")+IFERROR(W50/H50,"0")</f>
        <v>61</v>
      </c>
      <c r="X51" s="304">
        <f>IFERROR(IF(X49="",0,X49),"0")+IFERROR(IF(X50="",0,X50),"0")</f>
        <v>0.72950999999999988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310.88</v>
      </c>
      <c r="W52" s="304">
        <f>IFERROR(SUM(W49:W50),"0")</f>
        <v>318.60000000000002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40</v>
      </c>
      <c r="W56" s="303">
        <f>IFERROR(IF(V56="",0,CEILING((V56/$H56),1)*$H56),"")</f>
        <v>43.2</v>
      </c>
      <c r="X56" s="36">
        <f>IFERROR(IF(W56=0,"",ROUNDUP(W56/H56,0)*0.02175),"")</f>
        <v>8.6999999999999994E-2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3.7037037037037033</v>
      </c>
      <c r="W59" s="304">
        <f>IFERROR(W55/H55,"0")+IFERROR(W56/H56,"0")+IFERROR(W57/H57,"0")+IFERROR(W58/H58,"0")</f>
        <v>4</v>
      </c>
      <c r="X59" s="304">
        <f>IFERROR(IF(X55="",0,X55),"0")+IFERROR(IF(X56="",0,X56),"0")+IFERROR(IF(X57="",0,X57),"0")+IFERROR(IF(X58="",0,X58),"0")</f>
        <v>8.6999999999999994E-2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40</v>
      </c>
      <c r="W60" s="304">
        <f>IFERROR(SUM(W55:W58),"0")</f>
        <v>43.2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5</v>
      </c>
      <c r="W64" s="303">
        <f t="shared" si="2"/>
        <v>11.2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16.399999999999999</v>
      </c>
      <c r="W71" s="303">
        <f t="shared" si="2"/>
        <v>20</v>
      </c>
      <c r="X71" s="36">
        <f t="shared" si="3"/>
        <v>4.6850000000000003E-2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74.610000000000028</v>
      </c>
      <c r="W74" s="303">
        <f t="shared" si="2"/>
        <v>76.5</v>
      </c>
      <c r="X74" s="36">
        <f t="shared" si="3"/>
        <v>0.15928999999999999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21.126428571428576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23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0.22788999999999998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96.010000000000019</v>
      </c>
      <c r="W80" s="304">
        <f>IFERROR(SUM(W63:W78),"0")</f>
        <v>107.7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8.1</v>
      </c>
      <c r="W128" s="303">
        <f>IFERROR(IF(V128="",0,CEILING((V128/$H128),1)*$H128),"")</f>
        <v>8.1000000000000014</v>
      </c>
      <c r="X128" s="36">
        <f>IFERROR(IF(W128=0,"",ROUNDUP(W128/H128,0)*0.00753),"")</f>
        <v>2.2589999999999999E-2</v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2.9999999999999996</v>
      </c>
      <c r="W129" s="304">
        <f>IFERROR(W126/H126,"0")+IFERROR(W127/H127,"0")+IFERROR(W128/H128,"0")</f>
        <v>3.0000000000000004</v>
      </c>
      <c r="X129" s="304">
        <f>IFERROR(IF(X126="",0,X126),"0")+IFERROR(IF(X127="",0,X127),"0")+IFERROR(IF(X128="",0,X128),"0")</f>
        <v>2.2589999999999999E-2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8.1</v>
      </c>
      <c r="W130" s="304">
        <f>IFERROR(SUM(W126:W128),"0")</f>
        <v>8.1000000000000014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26.46</v>
      </c>
      <c r="W144" s="303">
        <f t="shared" si="7"/>
        <v>27.3</v>
      </c>
      <c r="X144" s="36">
        <f>IFERROR(IF(W144=0,"",ROUNDUP(W144/H144,0)*0.00502),"")</f>
        <v>6.5259999999999999E-2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12.6</v>
      </c>
      <c r="W149" s="304">
        <f>IFERROR(W141/H141,"0")+IFERROR(W142/H142,"0")+IFERROR(W143/H143,"0")+IFERROR(W144/H144,"0")+IFERROR(W145/H145,"0")+IFERROR(W146/H146,"0")+IFERROR(W147/H147,"0")+IFERROR(W148/H148,"0")</f>
        <v>13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6.5259999999999999E-2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26.46</v>
      </c>
      <c r="W150" s="304">
        <f>IFERROR(SUM(W141:W148),"0")</f>
        <v>27.3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61.680000000000021</v>
      </c>
      <c r="W178" s="303">
        <f t="shared" si="8"/>
        <v>62.4</v>
      </c>
      <c r="X178" s="36">
        <f>IFERROR(IF(W178=0,"",ROUNDUP(W178/H178,0)*0.00753),"")</f>
        <v>0.19578000000000001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20</v>
      </c>
      <c r="W181" s="303">
        <f t="shared" si="8"/>
        <v>21.599999999999998</v>
      </c>
      <c r="X181" s="36">
        <f t="shared" si="9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34.033333333333346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35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0.26355000000000001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81.680000000000021</v>
      </c>
      <c r="W187" s="304">
        <f>IFERROR(SUM(W170:W185),"0")</f>
        <v>84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2</v>
      </c>
      <c r="W189" s="303">
        <f>IFERROR(IF(V189="",0,CEILING((V189/$H189),1)*$H189),"")</f>
        <v>2.4</v>
      </c>
      <c r="X189" s="36">
        <f>IFERROR(IF(W189=0,"",ROUNDUP(W189/H189,0)*0.00753),"")</f>
        <v>7.5300000000000002E-3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6.160000000000001</v>
      </c>
      <c r="W190" s="303">
        <f>IFERROR(IF(V190="",0,CEILING((V190/$H190),1)*$H190),"")</f>
        <v>7.1999999999999993</v>
      </c>
      <c r="X190" s="36">
        <f>IFERROR(IF(W190=0,"",ROUNDUP(W190/H190,0)*0.00753),"")</f>
        <v>2.2589999999999999E-2</v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3.4000000000000008</v>
      </c>
      <c r="W191" s="304">
        <f>IFERROR(W189/H189,"0")+IFERROR(W190/H190,"0")</f>
        <v>4</v>
      </c>
      <c r="X191" s="304">
        <f>IFERROR(IF(X189="",0,X189),"0")+IFERROR(IF(X190="",0,X190),"0")</f>
        <v>3.0120000000000001E-2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8.16</v>
      </c>
      <c r="W192" s="304">
        <f>IFERROR(SUM(W189:W190),"0")</f>
        <v>9.6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200</v>
      </c>
      <c r="W218" s="303">
        <f>IFERROR(IF(V218="",0,CEILING((V218/$H218),1)*$H218),"")</f>
        <v>201.60000000000002</v>
      </c>
      <c r="X218" s="36">
        <f>IFERROR(IF(W218=0,"",ROUNDUP(W218/H218,0)*0.00753),"")</f>
        <v>0.36143999999999998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52.5</v>
      </c>
      <c r="W219" s="303">
        <f>IFERROR(IF(V219="",0,CEILING((V219/$H219),1)*$H219),"")</f>
        <v>52.5</v>
      </c>
      <c r="X219" s="36">
        <f>IFERROR(IF(W219=0,"",ROUNDUP(W219/H219,0)*0.00502),"")</f>
        <v>0.1255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21</v>
      </c>
      <c r="W220" s="303">
        <f>IFERROR(IF(V220="",0,CEILING((V220/$H220),1)*$H220),"")</f>
        <v>21</v>
      </c>
      <c r="X220" s="36">
        <f>IFERROR(IF(W220=0,"",ROUNDUP(W220/H220,0)*0.00502),"")</f>
        <v>5.0200000000000002E-2</v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82.61904761904762</v>
      </c>
      <c r="W221" s="304">
        <f>IFERROR(W217/H217,"0")+IFERROR(W218/H218,"0")+IFERROR(W219/H219,"0")+IFERROR(W220/H220,"0")</f>
        <v>83</v>
      </c>
      <c r="X221" s="304">
        <f>IFERROR(IF(X217="",0,X217),"0")+IFERROR(IF(X218="",0,X218),"0")+IFERROR(IF(X219="",0,X219),"0")+IFERROR(IF(X220="",0,X220),"0")</f>
        <v>0.53713999999999995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273.5</v>
      </c>
      <c r="W222" s="304">
        <f>IFERROR(SUM(W217:W220),"0")</f>
        <v>275.10000000000002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60.9084</v>
      </c>
      <c r="W224" s="303">
        <f t="shared" ref="W224:W230" si="12">IFERROR(IF(V224="",0,CEILING((V224/$H224),1)*$H224),"")</f>
        <v>64.8</v>
      </c>
      <c r="X224" s="36">
        <f>IFERROR(IF(W224=0,"",ROUNDUP(W224/H224,0)*0.02175),"")</f>
        <v>0.17399999999999999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100.08</v>
      </c>
      <c r="W227" s="303">
        <f t="shared" si="12"/>
        <v>100.8</v>
      </c>
      <c r="X227" s="36">
        <f>IFERROR(IF(W227=0,"",ROUNDUP(W227/H227,0)*0.00937),"")</f>
        <v>0.26235999999999998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35.319555555555553</v>
      </c>
      <c r="W231" s="304">
        <f>IFERROR(W224/H224,"0")+IFERROR(W225/H225,"0")+IFERROR(W226/H226,"0")+IFERROR(W227/H227,"0")+IFERROR(W228/H228,"0")+IFERROR(W229/H229,"0")+IFERROR(W230/H230,"0")</f>
        <v>36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0.43635999999999997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160.98840000000001</v>
      </c>
      <c r="W232" s="304">
        <f>IFERROR(SUM(W224:W230),"0")</f>
        <v>165.6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6.2220000000000004</v>
      </c>
      <c r="W242" s="303">
        <f>IFERROR(IF(V242="",0,CEILING((V242/$H242),1)*$H242),"")</f>
        <v>7.6499999999999995</v>
      </c>
      <c r="X242" s="36">
        <f>IFERROR(IF(W242=0,"",ROUNDUP(W242/H242,0)*0.00753),"")</f>
        <v>2.2589999999999999E-2</v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2.4400000000000004</v>
      </c>
      <c r="W243" s="304">
        <f>IFERROR(W240/H240,"0")+IFERROR(W241/H241,"0")+IFERROR(W242/H242,"0")</f>
        <v>3</v>
      </c>
      <c r="X243" s="304">
        <f>IFERROR(IF(X240="",0,X240),"0")+IFERROR(IF(X241="",0,X241),"0")+IFERROR(IF(X242="",0,X242),"0")</f>
        <v>2.2589999999999999E-2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6.2220000000000004</v>
      </c>
      <c r="W244" s="304">
        <f>IFERROR(SUM(W240:W242),"0")</f>
        <v>7.6499999999999995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8</v>
      </c>
      <c r="W246" s="303">
        <f>IFERROR(IF(V246="",0,CEILING((V246/$H246),1)*$H246),"")</f>
        <v>8</v>
      </c>
      <c r="X246" s="36">
        <f>IFERROR(IF(W246=0,"",ROUNDUP(W246/H246,0)*0.00474),"")</f>
        <v>1.8960000000000001E-2</v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4</v>
      </c>
      <c r="W249" s="304">
        <f>IFERROR(W246/H246,"0")+IFERROR(W247/H247,"0")+IFERROR(W248/H248,"0")</f>
        <v>4</v>
      </c>
      <c r="X249" s="304">
        <f>IFERROR(IF(X246="",0,X246),"0")+IFERROR(IF(X247="",0,X247),"0")+IFERROR(IF(X248="",0,X248),"0")</f>
        <v>1.8960000000000001E-2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8</v>
      </c>
      <c r="W250" s="304">
        <f>IFERROR(SUM(W246:W248),"0")</f>
        <v>8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9</v>
      </c>
      <c r="W269" s="303">
        <f>IFERROR(IF(V269="",0,CEILING((V269/$H269),1)*$H269),"")</f>
        <v>9</v>
      </c>
      <c r="X269" s="36">
        <f>IFERROR(IF(W269=0,"",ROUNDUP(W269/H269,0)*0.00753),"")</f>
        <v>3.7650000000000003E-2</v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5</v>
      </c>
      <c r="W270" s="304">
        <f>IFERROR(W269/H269,"0")</f>
        <v>5</v>
      </c>
      <c r="X270" s="304">
        <f>IFERROR(IF(X269="",0,X269),"0")</f>
        <v>3.7650000000000003E-2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9</v>
      </c>
      <c r="W271" s="304">
        <f>IFERROR(SUM(W269:W269),"0")</f>
        <v>9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146.58000000000001</v>
      </c>
      <c r="W274" s="303">
        <f>IFERROR(IF(V274="",0,CEILING((V274/$H274),1)*$H274),"")</f>
        <v>148.68</v>
      </c>
      <c r="X274" s="36">
        <f>IFERROR(IF(W274=0,"",ROUNDUP(W274/H274,0)*0.00753),"")</f>
        <v>0.44427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25.2</v>
      </c>
      <c r="W275" s="303">
        <f>IFERROR(IF(V275="",0,CEILING((V275/$H275),1)*$H275),"")</f>
        <v>25.2</v>
      </c>
      <c r="X275" s="36">
        <f>IFERROR(IF(W275=0,"",ROUNDUP(W275/H275,0)*0.00753),"")</f>
        <v>7.5300000000000006E-2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68.166666666666671</v>
      </c>
      <c r="W276" s="304">
        <f>IFERROR(W273/H273,"0")+IFERROR(W274/H274,"0")+IFERROR(W275/H275,"0")</f>
        <v>69</v>
      </c>
      <c r="X276" s="304">
        <f>IFERROR(IF(X273="",0,X273),"0")+IFERROR(IF(X274="",0,X274),"0")+IFERROR(IF(X275="",0,X275),"0")</f>
        <v>0.51956999999999998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171.78</v>
      </c>
      <c r="W277" s="304">
        <f>IFERROR(SUM(W273:W275),"0")</f>
        <v>173.88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1.9</v>
      </c>
      <c r="W279" s="303">
        <f>IFERROR(IF(V279="",0,CEILING((V279/$H279),1)*$H279),"")</f>
        <v>2.2799999999999998</v>
      </c>
      <c r="X279" s="36">
        <f>IFERROR(IF(W279=0,"",ROUNDUP(W279/H279,0)*0.00753),"")</f>
        <v>7.5300000000000002E-3</v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0.83333333333333337</v>
      </c>
      <c r="W280" s="304">
        <f>IFERROR(W279/H279,"0")</f>
        <v>1</v>
      </c>
      <c r="X280" s="304">
        <f>IFERROR(IF(X279="",0,X279),"0")</f>
        <v>7.5300000000000002E-3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1.9</v>
      </c>
      <c r="W281" s="304">
        <f>IFERROR(SUM(W279:W279),"0")</f>
        <v>2.2799999999999998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600</v>
      </c>
      <c r="W289" s="303">
        <f t="shared" ref="W289:W296" si="14">IFERROR(IF(V289="",0,CEILING((V289/$H289),1)*$H289),"")</f>
        <v>600</v>
      </c>
      <c r="X289" s="36">
        <f>IFERROR(IF(W289=0,"",ROUNDUP(W289/H289,0)*0.02175),"")</f>
        <v>0.86999999999999988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40</v>
      </c>
      <c r="W293" s="303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25</v>
      </c>
      <c r="W295" s="303">
        <f t="shared" si="14"/>
        <v>25</v>
      </c>
      <c r="X295" s="36">
        <f>IFERROR(IF(W295=0,"",ROUNDUP(W295/H295,0)*0.00937),"")</f>
        <v>4.6850000000000003E-2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10</v>
      </c>
      <c r="W296" s="303">
        <f t="shared" si="14"/>
        <v>10</v>
      </c>
      <c r="X296" s="36">
        <f>IFERROR(IF(W296=0,"",ROUNDUP(W296/H296,0)*0.00937),"")</f>
        <v>1.874E-2</v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49.666666666666664</v>
      </c>
      <c r="W297" s="304">
        <f>IFERROR(W289/H289,"0")+IFERROR(W290/H290,"0")+IFERROR(W291/H291,"0")+IFERROR(W292/H292,"0")+IFERROR(W293/H293,"0")+IFERROR(W294/H294,"0")+IFERROR(W295/H295,"0")+IFERROR(W296/H296,"0")</f>
        <v>50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1.00084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675</v>
      </c>
      <c r="W298" s="304">
        <f>IFERROR(SUM(W289:W296),"0")</f>
        <v>680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12.8</v>
      </c>
      <c r="W317" s="303">
        <f>IFERROR(IF(V317="",0,CEILING((V317/$H317),1)*$H317),"")</f>
        <v>16</v>
      </c>
      <c r="X317" s="36">
        <f>IFERROR(IF(W317=0,"",ROUNDUP(W317/H317,0)*0.00937),"")</f>
        <v>3.7479999999999999E-2</v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3.2</v>
      </c>
      <c r="W318" s="304">
        <f>IFERROR(W314/H314,"0")+IFERROR(W315/H315,"0")+IFERROR(W316/H316,"0")+IFERROR(W317/H317,"0")</f>
        <v>4</v>
      </c>
      <c r="X318" s="304">
        <f>IFERROR(IF(X314="",0,X314),"0")+IFERROR(IF(X315="",0,X315),"0")+IFERROR(IF(X316="",0,X316),"0")+IFERROR(IF(X317="",0,X317),"0")</f>
        <v>3.7479999999999999E-2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12.8</v>
      </c>
      <c r="W319" s="304">
        <f>IFERROR(SUM(W314:W317),"0")</f>
        <v>16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13.5</v>
      </c>
      <c r="W340" s="303">
        <f>IFERROR(IF(V340="",0,CEILING((V340/$H340),1)*$H340),"")</f>
        <v>13.5</v>
      </c>
      <c r="X340" s="36">
        <f>IFERROR(IF(W340=0,"",ROUNDUP(W340/H340,0)*0.00753),"")</f>
        <v>3.7650000000000003E-2</v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5</v>
      </c>
      <c r="W341" s="304">
        <f>IFERROR(W339/H339,"0")+IFERROR(W340/H340,"0")</f>
        <v>5</v>
      </c>
      <c r="X341" s="304">
        <f>IFERROR(IF(X339="",0,X339),"0")+IFERROR(IF(X340="",0,X340),"0")</f>
        <v>3.7650000000000003E-2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13.5</v>
      </c>
      <c r="W342" s="304">
        <f>IFERROR(SUM(W339:W340),"0")</f>
        <v>13.5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1.96</v>
      </c>
      <c r="W347" s="303">
        <f t="shared" si="15"/>
        <v>3.36</v>
      </c>
      <c r="X347" s="36">
        <f>IFERROR(IF(W347=0,"",ROUNDUP(W347/H347,0)*0.00753),"")</f>
        <v>1.506E-2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7</v>
      </c>
      <c r="W349" s="303">
        <f t="shared" si="15"/>
        <v>8.4</v>
      </c>
      <c r="X349" s="36">
        <f t="shared" si="16"/>
        <v>2.0080000000000001E-2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10.5</v>
      </c>
      <c r="W355" s="303">
        <f t="shared" si="15"/>
        <v>10.5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9.5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11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6.0240000000000002E-2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19.46</v>
      </c>
      <c r="W358" s="304">
        <f>IFERROR(SUM(W344:W356),"0")</f>
        <v>22.259999999999998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3</v>
      </c>
      <c r="W417" s="303">
        <f t="shared" si="19"/>
        <v>3.6</v>
      </c>
      <c r="X417" s="36">
        <f>IFERROR(IF(W417=0,"",ROUNDUP(W417/H417,0)*0.00937),"")</f>
        <v>9.3699999999999999E-3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0.83333333333333326</v>
      </c>
      <c r="W420" s="304">
        <f>IFERROR(W414/H414,"0")+IFERROR(W415/H415,"0")+IFERROR(W416/H416,"0")+IFERROR(W417/H417,"0")+IFERROR(W418/H418,"0")+IFERROR(W419/H419,"0")</f>
        <v>1</v>
      </c>
      <c r="X420" s="304">
        <f>IFERROR(IF(X414="",0,X414),"0")+IFERROR(IF(X415="",0,X415),"0")+IFERROR(IF(X416="",0,X416),"0")+IFERROR(IF(X417="",0,X417),"0")+IFERROR(IF(X418="",0,X418),"0")+IFERROR(IF(X419="",0,X419),"0")</f>
        <v>9.3699999999999999E-3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3</v>
      </c>
      <c r="W421" s="304">
        <f>IFERROR(SUM(W414:W419),"0")</f>
        <v>3.6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100</v>
      </c>
      <c r="W441" s="303">
        <f>IFERROR(IF(V441="",0,CEILING((V441/$H441),1)*$H441),"")</f>
        <v>100.80000000000001</v>
      </c>
      <c r="X441" s="36">
        <f>IFERROR(IF(W441=0,"",ROUNDUP(W441/H441,0)*0.00753),"")</f>
        <v>0.18071999999999999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23.80952380952381</v>
      </c>
      <c r="W442" s="304">
        <f>IFERROR(W440/H440,"0")+IFERROR(W441/H441,"0")</f>
        <v>24</v>
      </c>
      <c r="X442" s="304">
        <f>IFERROR(IF(X440="",0,X440),"0")+IFERROR(IF(X441="",0,X441),"0")</f>
        <v>0.18071999999999999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100</v>
      </c>
      <c r="W443" s="304">
        <f>IFERROR(SUM(W440:W441),"0")</f>
        <v>100.80000000000001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2026.4404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2076.17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2143.156759619048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2196.634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4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4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2243.156759619048</v>
      </c>
      <c r="W457" s="304">
        <f>GrossWeightTotalR+PalletQtyTotalR*25</f>
        <v>2296.634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427.83677777777774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439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4.33202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318.60000000000002</v>
      </c>
      <c r="D464" s="46">
        <f>IFERROR(W55*1,"0")+IFERROR(W56*1,"0")+IFERROR(W57*1,"0")+IFERROR(W58*1,"0")</f>
        <v>43.2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107.7</v>
      </c>
      <c r="F464" s="46">
        <f>IFERROR(W126*1,"0")+IFERROR(W127*1,"0")+IFERROR(W128*1,"0")</f>
        <v>8.1000000000000014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27.3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93.600000000000009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456.35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185.16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680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16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35.76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3.6</v>
      </c>
      <c r="S464" s="46">
        <f>IFERROR(W430*1,"0")+IFERROR(W431*1,"0")+IFERROR(W435*1,"0")+IFERROR(W436*1,"0")+IFERROR(W440*1,"0")+IFERROR(W441*1,"0")+IFERROR(W445*1,"0")+IFERROR(W446*1,"0")</f>
        <v>100.80000000000001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2023-10-31T10:44:42Z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