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3 Пушкарный мал\"/>
    </mc:Choice>
  </mc:AlternateContent>
  <xr:revisionPtr revIDLastSave="0" documentId="13_ncr:1_{17278AB2-F315-4842-8EE6-39F9CD4C36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X448" i="2"/>
  <c r="W448" i="2"/>
  <c r="W447" i="2"/>
  <c r="W450" i="2" s="1"/>
  <c r="V445" i="2"/>
  <c r="V444" i="2"/>
  <c r="W443" i="2"/>
  <c r="X443" i="2" s="1"/>
  <c r="W442" i="2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W426" i="2"/>
  <c r="X426" i="2" s="1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N416" i="2"/>
  <c r="V414" i="2"/>
  <c r="V413" i="2"/>
  <c r="W412" i="2"/>
  <c r="W413" i="2" s="1"/>
  <c r="N412" i="2"/>
  <c r="X411" i="2"/>
  <c r="W411" i="2"/>
  <c r="W414" i="2" s="1"/>
  <c r="N411" i="2"/>
  <c r="V409" i="2"/>
  <c r="V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X401" i="2"/>
  <c r="W401" i="2"/>
  <c r="N401" i="2"/>
  <c r="W400" i="2"/>
  <c r="N400" i="2"/>
  <c r="W399" i="2"/>
  <c r="R466" i="2" s="1"/>
  <c r="N399" i="2"/>
  <c r="V395" i="2"/>
  <c r="V394" i="2"/>
  <c r="W393" i="2"/>
  <c r="W395" i="2" s="1"/>
  <c r="N393" i="2"/>
  <c r="V391" i="2"/>
  <c r="V390" i="2"/>
  <c r="W389" i="2"/>
  <c r="X389" i="2" s="1"/>
  <c r="N389" i="2"/>
  <c r="W388" i="2"/>
  <c r="X388" i="2" s="1"/>
  <c r="N388" i="2"/>
  <c r="X387" i="2"/>
  <c r="W387" i="2"/>
  <c r="N387" i="2"/>
  <c r="W386" i="2"/>
  <c r="X386" i="2" s="1"/>
  <c r="W385" i="2"/>
  <c r="X385" i="2" s="1"/>
  <c r="N385" i="2"/>
  <c r="W384" i="2"/>
  <c r="X384" i="2" s="1"/>
  <c r="N384" i="2"/>
  <c r="W383" i="2"/>
  <c r="W390" i="2" s="1"/>
  <c r="N383" i="2"/>
  <c r="W381" i="2"/>
  <c r="V381" i="2"/>
  <c r="V380" i="2"/>
  <c r="W379" i="2"/>
  <c r="X379" i="2" s="1"/>
  <c r="N379" i="2"/>
  <c r="W378" i="2"/>
  <c r="N378" i="2"/>
  <c r="V375" i="2"/>
  <c r="V374" i="2"/>
  <c r="W373" i="2"/>
  <c r="W375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X363" i="2"/>
  <c r="W363" i="2"/>
  <c r="N363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W360" i="2" s="1"/>
  <c r="N346" i="2"/>
  <c r="V344" i="2"/>
  <c r="V343" i="2"/>
  <c r="W342" i="2"/>
  <c r="X342" i="2" s="1"/>
  <c r="N342" i="2"/>
  <c r="X341" i="2"/>
  <c r="X343" i="2" s="1"/>
  <c r="W341" i="2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W333" i="2" s="1"/>
  <c r="N328" i="2"/>
  <c r="V326" i="2"/>
  <c r="V325" i="2"/>
  <c r="W324" i="2"/>
  <c r="X324" i="2" s="1"/>
  <c r="N324" i="2"/>
  <c r="X323" i="2"/>
  <c r="X325" i="2" s="1"/>
  <c r="W323" i="2"/>
  <c r="N323" i="2"/>
  <c r="V321" i="2"/>
  <c r="V320" i="2"/>
  <c r="W319" i="2"/>
  <c r="X319" i="2" s="1"/>
  <c r="N319" i="2"/>
  <c r="W318" i="2"/>
  <c r="X318" i="2" s="1"/>
  <c r="N318" i="2"/>
  <c r="X317" i="2"/>
  <c r="W317" i="2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W304" i="2" s="1"/>
  <c r="N303" i="2"/>
  <c r="X302" i="2"/>
  <c r="W302" i="2"/>
  <c r="W305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X294" i="2"/>
  <c r="W294" i="2"/>
  <c r="N294" i="2"/>
  <c r="W293" i="2"/>
  <c r="X293" i="2" s="1"/>
  <c r="N293" i="2"/>
  <c r="W292" i="2"/>
  <c r="X292" i="2" s="1"/>
  <c r="N292" i="2"/>
  <c r="W291" i="2"/>
  <c r="X291" i="2" s="1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X277" i="2"/>
  <c r="W277" i="2"/>
  <c r="X276" i="2"/>
  <c r="W276" i="2"/>
  <c r="N276" i="2"/>
  <c r="W275" i="2"/>
  <c r="X275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W268" i="2" s="1"/>
  <c r="N265" i="2"/>
  <c r="V263" i="2"/>
  <c r="V262" i="2"/>
  <c r="X261" i="2"/>
  <c r="W261" i="2"/>
  <c r="N261" i="2"/>
  <c r="W260" i="2"/>
  <c r="X260" i="2" s="1"/>
  <c r="N260" i="2"/>
  <c r="W259" i="2"/>
  <c r="X259" i="2" s="1"/>
  <c r="N259" i="2"/>
  <c r="W258" i="2"/>
  <c r="X258" i="2" s="1"/>
  <c r="N258" i="2"/>
  <c r="X257" i="2"/>
  <c r="W257" i="2"/>
  <c r="W256" i="2"/>
  <c r="X256" i="2" s="1"/>
  <c r="N256" i="2"/>
  <c r="W255" i="2"/>
  <c r="W263" i="2" s="1"/>
  <c r="N255" i="2"/>
  <c r="V252" i="2"/>
  <c r="V251" i="2"/>
  <c r="W250" i="2"/>
  <c r="X250" i="2" s="1"/>
  <c r="N250" i="2"/>
  <c r="X249" i="2"/>
  <c r="W249" i="2"/>
  <c r="N249" i="2"/>
  <c r="W248" i="2"/>
  <c r="W252" i="2" s="1"/>
  <c r="N248" i="2"/>
  <c r="V246" i="2"/>
  <c r="V245" i="2"/>
  <c r="W244" i="2"/>
  <c r="N244" i="2"/>
  <c r="X243" i="2"/>
  <c r="W243" i="2"/>
  <c r="W242" i="2"/>
  <c r="X242" i="2" s="1"/>
  <c r="V240" i="2"/>
  <c r="V239" i="2"/>
  <c r="W238" i="2"/>
  <c r="X238" i="2" s="1"/>
  <c r="N238" i="2"/>
  <c r="W237" i="2"/>
  <c r="X237" i="2" s="1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X233" i="2" s="1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N219" i="2"/>
  <c r="V217" i="2"/>
  <c r="V216" i="2"/>
  <c r="W215" i="2"/>
  <c r="W217" i="2" s="1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X192" i="2"/>
  <c r="W192" i="2"/>
  <c r="N192" i="2"/>
  <c r="W191" i="2"/>
  <c r="W193" i="2" s="1"/>
  <c r="N191" i="2"/>
  <c r="V189" i="2"/>
  <c r="V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W182" i="2"/>
  <c r="X182" i="2" s="1"/>
  <c r="N182" i="2"/>
  <c r="W181" i="2"/>
  <c r="N181" i="2"/>
  <c r="X180" i="2"/>
  <c r="W180" i="2"/>
  <c r="N180" i="2"/>
  <c r="W179" i="2"/>
  <c r="X179" i="2" s="1"/>
  <c r="W178" i="2"/>
  <c r="X178" i="2" s="1"/>
  <c r="W177" i="2"/>
  <c r="X177" i="2" s="1"/>
  <c r="N177" i="2"/>
  <c r="W176" i="2"/>
  <c r="X176" i="2" s="1"/>
  <c r="N176" i="2"/>
  <c r="X175" i="2"/>
  <c r="W175" i="2"/>
  <c r="W174" i="2"/>
  <c r="N174" i="2"/>
  <c r="X173" i="2"/>
  <c r="W173" i="2"/>
  <c r="W172" i="2"/>
  <c r="X172" i="2" s="1"/>
  <c r="N172" i="2"/>
  <c r="V170" i="2"/>
  <c r="V169" i="2"/>
  <c r="X168" i="2"/>
  <c r="W168" i="2"/>
  <c r="N168" i="2"/>
  <c r="W167" i="2"/>
  <c r="X167" i="2" s="1"/>
  <c r="N167" i="2"/>
  <c r="W166" i="2"/>
  <c r="X166" i="2" s="1"/>
  <c r="N166" i="2"/>
  <c r="X165" i="2"/>
  <c r="W165" i="2"/>
  <c r="N165" i="2"/>
  <c r="V163" i="2"/>
  <c r="V162" i="2"/>
  <c r="W161" i="2"/>
  <c r="N161" i="2"/>
  <c r="W160" i="2"/>
  <c r="W162" i="2" s="1"/>
  <c r="V158" i="2"/>
  <c r="V157" i="2"/>
  <c r="W156" i="2"/>
  <c r="X156" i="2" s="1"/>
  <c r="N156" i="2"/>
  <c r="W155" i="2"/>
  <c r="W158" i="2" s="1"/>
  <c r="N155" i="2"/>
  <c r="V152" i="2"/>
  <c r="V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X146" i="2"/>
  <c r="W146" i="2"/>
  <c r="N146" i="2"/>
  <c r="W145" i="2"/>
  <c r="X145" i="2" s="1"/>
  <c r="N145" i="2"/>
  <c r="W144" i="2"/>
  <c r="X144" i="2" s="1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G466" i="2" s="1"/>
  <c r="N136" i="2"/>
  <c r="V132" i="2"/>
  <c r="V131" i="2"/>
  <c r="X130" i="2"/>
  <c r="W130" i="2"/>
  <c r="N130" i="2"/>
  <c r="W129" i="2"/>
  <c r="X129" i="2" s="1"/>
  <c r="N129" i="2"/>
  <c r="W128" i="2"/>
  <c r="F466" i="2" s="1"/>
  <c r="N128" i="2"/>
  <c r="V125" i="2"/>
  <c r="V124" i="2"/>
  <c r="W123" i="2"/>
  <c r="X123" i="2" s="1"/>
  <c r="W122" i="2"/>
  <c r="N122" i="2"/>
  <c r="W121" i="2"/>
  <c r="X121" i="2" s="1"/>
  <c r="W120" i="2"/>
  <c r="X120" i="2" s="1"/>
  <c r="N120" i="2"/>
  <c r="X119" i="2"/>
  <c r="W119" i="2"/>
  <c r="N119" i="2"/>
  <c r="V117" i="2"/>
  <c r="V116" i="2"/>
  <c r="W115" i="2"/>
  <c r="X115" i="2" s="1"/>
  <c r="W114" i="2"/>
  <c r="N114" i="2"/>
  <c r="W113" i="2"/>
  <c r="X113" i="2" s="1"/>
  <c r="W112" i="2"/>
  <c r="X112" i="2" s="1"/>
  <c r="W111" i="2"/>
  <c r="X111" i="2" s="1"/>
  <c r="W110" i="2"/>
  <c r="X110" i="2" s="1"/>
  <c r="X109" i="2"/>
  <c r="W109" i="2"/>
  <c r="N109" i="2"/>
  <c r="W108" i="2"/>
  <c r="X108" i="2" s="1"/>
  <c r="N108" i="2"/>
  <c r="X107" i="2"/>
  <c r="W107" i="2"/>
  <c r="X106" i="2"/>
  <c r="W106" i="2"/>
  <c r="V104" i="2"/>
  <c r="V103" i="2"/>
  <c r="X102" i="2"/>
  <c r="W102" i="2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W89" i="2"/>
  <c r="X89" i="2" s="1"/>
  <c r="N89" i="2"/>
  <c r="X88" i="2"/>
  <c r="W88" i="2"/>
  <c r="N88" i="2"/>
  <c r="W87" i="2"/>
  <c r="X87" i="2" s="1"/>
  <c r="W86" i="2"/>
  <c r="X86" i="2" s="1"/>
  <c r="W85" i="2"/>
  <c r="X84" i="2"/>
  <c r="W84" i="2"/>
  <c r="N84" i="2"/>
  <c r="W83" i="2"/>
  <c r="W91" i="2" s="1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X74" i="2"/>
  <c r="W74" i="2"/>
  <c r="N74" i="2"/>
  <c r="W73" i="2"/>
  <c r="X73" i="2" s="1"/>
  <c r="N73" i="2"/>
  <c r="X72" i="2"/>
  <c r="W72" i="2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X66" i="2"/>
  <c r="W66" i="2"/>
  <c r="N66" i="2"/>
  <c r="W65" i="2"/>
  <c r="X65" i="2" s="1"/>
  <c r="N65" i="2"/>
  <c r="X64" i="2"/>
  <c r="W64" i="2"/>
  <c r="X63" i="2"/>
  <c r="W63" i="2"/>
  <c r="V60" i="2"/>
  <c r="V59" i="2"/>
  <c r="X58" i="2"/>
  <c r="W58" i="2"/>
  <c r="W57" i="2"/>
  <c r="X57" i="2" s="1"/>
  <c r="N57" i="2"/>
  <c r="X56" i="2"/>
  <c r="W56" i="2"/>
  <c r="N56" i="2"/>
  <c r="W55" i="2"/>
  <c r="V52" i="2"/>
  <c r="V51" i="2"/>
  <c r="X50" i="2"/>
  <c r="W50" i="2"/>
  <c r="N50" i="2"/>
  <c r="W49" i="2"/>
  <c r="W51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W30" i="2"/>
  <c r="X30" i="2" s="1"/>
  <c r="N30" i="2"/>
  <c r="W29" i="2"/>
  <c r="N29" i="2"/>
  <c r="X28" i="2"/>
  <c r="W28" i="2"/>
  <c r="N28" i="2"/>
  <c r="W27" i="2"/>
  <c r="X27" i="2" s="1"/>
  <c r="N27" i="2"/>
  <c r="W26" i="2"/>
  <c r="X26" i="2" s="1"/>
  <c r="N26" i="2"/>
  <c r="V24" i="2"/>
  <c r="V23" i="2"/>
  <c r="W22" i="2"/>
  <c r="W457" i="2" s="1"/>
  <c r="N22" i="2"/>
  <c r="H10" i="2"/>
  <c r="A9" i="2"/>
  <c r="A10" i="2" s="1"/>
  <c r="D7" i="2"/>
  <c r="O6" i="2"/>
  <c r="N2" i="2"/>
  <c r="W23" i="2" l="1"/>
  <c r="W33" i="2"/>
  <c r="W117" i="2"/>
  <c r="W124" i="2"/>
  <c r="W125" i="2"/>
  <c r="X169" i="2"/>
  <c r="W188" i="2"/>
  <c r="W189" i="2"/>
  <c r="X223" i="2"/>
  <c r="X239" i="2"/>
  <c r="W246" i="2"/>
  <c r="X251" i="2"/>
  <c r="W282" i="2"/>
  <c r="W283" i="2"/>
  <c r="W299" i="2"/>
  <c r="W439" i="2"/>
  <c r="W440" i="2"/>
  <c r="W24" i="2"/>
  <c r="V460" i="2"/>
  <c r="V456" i="2"/>
  <c r="W32" i="2"/>
  <c r="W44" i="2"/>
  <c r="W45" i="2"/>
  <c r="D466" i="2"/>
  <c r="E466" i="2"/>
  <c r="X83" i="2"/>
  <c r="W90" i="2"/>
  <c r="W104" i="2"/>
  <c r="W116" i="2"/>
  <c r="X155" i="2"/>
  <c r="X157" i="2" s="1"/>
  <c r="X160" i="2"/>
  <c r="W163" i="2"/>
  <c r="W169" i="2"/>
  <c r="X215" i="2"/>
  <c r="X216" i="2" s="1"/>
  <c r="W216" i="2"/>
  <c r="W223" i="2"/>
  <c r="X248" i="2"/>
  <c r="X265" i="2"/>
  <c r="X278" i="2"/>
  <c r="X285" i="2"/>
  <c r="X286" i="2" s="1"/>
  <c r="W286" i="2"/>
  <c r="N466" i="2"/>
  <c r="W321" i="2"/>
  <c r="W326" i="2"/>
  <c r="X335" i="2"/>
  <c r="X336" i="2" s="1"/>
  <c r="W336" i="2"/>
  <c r="W344" i="2"/>
  <c r="X362" i="2"/>
  <c r="W367" i="2"/>
  <c r="X373" i="2"/>
  <c r="X374" i="2" s="1"/>
  <c r="W374" i="2"/>
  <c r="Q466" i="2"/>
  <c r="W394" i="2"/>
  <c r="X399" i="2"/>
  <c r="X408" i="2" s="1"/>
  <c r="W408" i="2"/>
  <c r="X412" i="2"/>
  <c r="X413" i="2" s="1"/>
  <c r="W422" i="2"/>
  <c r="W444" i="2"/>
  <c r="W445" i="2"/>
  <c r="X453" i="2"/>
  <c r="X454" i="2" s="1"/>
  <c r="V459" i="2"/>
  <c r="F10" i="2"/>
  <c r="J9" i="2"/>
  <c r="F9" i="2"/>
  <c r="H9" i="2"/>
  <c r="X267" i="2"/>
  <c r="X212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X116" i="2" s="1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W459" i="2" s="1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04" i="2" s="1"/>
  <c r="X316" i="2"/>
  <c r="X320" i="2" s="1"/>
  <c r="W380" i="2"/>
  <c r="X22" i="2"/>
  <c r="X23" i="2" s="1"/>
  <c r="W456" i="2" l="1"/>
  <c r="W460" i="2"/>
  <c r="X461" i="2"/>
</calcChain>
</file>

<file path=xl/sharedStrings.xml><?xml version="1.0" encoding="utf-8"?>
<sst xmlns="http://schemas.openxmlformats.org/spreadsheetml/2006/main" count="2940" uniqueCount="661">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</sst>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6"/>
  <sheetViews>
    <sheetView showGridLines="0" tabSelected="1" topLeftCell="A281" zoomScaleNormal="100" zoomScaleSheetLayoutView="100" workbookViewId="0">
      <selection activeCell="V292" sqref="V29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N5" s="27" t="s">
        <v>4</v>
      </c>
      <c r="O5" s="318">
        <v>45229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">
      <c r="A6" s="315" t="s">
        <v>1</v>
      </c>
      <c r="B6" s="315"/>
      <c r="C6" s="315"/>
      <c r="D6" s="323" t="s">
        <v>637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Понедельник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0.375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25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25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25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25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25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25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72">
        <v>4680115882720</v>
      </c>
      <c r="E63" s="37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72">
        <v>4607091382945</v>
      </c>
      <c r="E64" s="37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7" t="s">
        <v>133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72">
        <v>4607091385670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72">
        <v>4680115881327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72">
        <v>4680115882539</v>
      </c>
      <c r="E69" s="37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72">
        <v>4607091385687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72">
        <v>4680115881303</v>
      </c>
      <c r="E74" s="37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4301011562</v>
      </c>
      <c r="D75" s="372">
        <v>4680115882577</v>
      </c>
      <c r="E75" s="37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08" t="s">
        <v>158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163</v>
      </c>
      <c r="B78" s="64" t="s">
        <v>164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4"/>
      <c r="P79" s="374"/>
      <c r="Q79" s="374"/>
      <c r="R79" s="37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x14ac:dyDescent="0.2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80"/>
      <c r="N81" s="376" t="s">
        <v>43</v>
      </c>
      <c r="O81" s="377"/>
      <c r="P81" s="377"/>
      <c r="Q81" s="377"/>
      <c r="R81" s="377"/>
      <c r="S81" s="377"/>
      <c r="T81" s="378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25">
      <c r="A82" s="371" t="s">
        <v>108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67"/>
      <c r="Z82" s="67"/>
    </row>
    <row r="83" spans="1:53" ht="27" customHeight="1" x14ac:dyDescent="0.25">
      <c r="A83" s="64" t="s">
        <v>167</v>
      </c>
      <c r="B83" s="64" t="s">
        <v>168</v>
      </c>
      <c r="C83" s="37">
        <v>4301020189</v>
      </c>
      <c r="D83" s="372">
        <v>4607091384789</v>
      </c>
      <c r="E83" s="37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3" t="s">
        <v>169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25">
      <c r="A84" s="64" t="s">
        <v>170</v>
      </c>
      <c r="B84" s="64" t="s">
        <v>171</v>
      </c>
      <c r="C84" s="37">
        <v>4301020235</v>
      </c>
      <c r="D84" s="372">
        <v>4680115881488</v>
      </c>
      <c r="E84" s="37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4301020183</v>
      </c>
      <c r="D85" s="372">
        <v>4607091384765</v>
      </c>
      <c r="E85" s="37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5" t="s">
        <v>174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4301020228</v>
      </c>
      <c r="D86" s="372">
        <v>4680115882751</v>
      </c>
      <c r="E86" s="37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6" t="s">
        <v>177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4301020258</v>
      </c>
      <c r="D87" s="372">
        <v>4680115882775</v>
      </c>
      <c r="E87" s="37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417" t="s">
        <v>180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182</v>
      </c>
      <c r="B88" s="64" t="s">
        <v>183</v>
      </c>
      <c r="C88" s="37">
        <v>4301020217</v>
      </c>
      <c r="D88" s="372">
        <v>4680115880658</v>
      </c>
      <c r="E88" s="37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4301020223</v>
      </c>
      <c r="D89" s="372">
        <v>4607091381962</v>
      </c>
      <c r="E89" s="37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4"/>
      <c r="P89" s="374"/>
      <c r="Q89" s="374"/>
      <c r="R89" s="37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42</v>
      </c>
      <c r="V90" s="44">
        <f>IFERROR(V83/H83,"0")+IFERROR(V84/H84,"0")+IFERROR(V85/H85,"0")+IFERROR(V86/H86,"0")+IFERROR(V87/H87,"0")+IFERROR(V88/H88,"0")+IFERROR(V89/H89,"0")</f>
        <v>0</v>
      </c>
      <c r="W90" s="44">
        <f>IFERROR(W83/H83,"0")+IFERROR(W84/H84,"0")+IFERROR(W85/H85,"0")+IFERROR(W86/H86,"0")+IFERROR(W87/H87,"0")+IFERROR(W88/H88,"0")+IFERROR(W89/H89,"0")</f>
        <v>0</v>
      </c>
      <c r="X90" s="44">
        <f>IFERROR(IF(X83="",0,X83),"0")+IFERROR(IF(X84="",0,X84),"0")+IFERROR(IF(X85="",0,X85),"0")+IFERROR(IF(X86="",0,X86),"0")+IFERROR(IF(X87="",0,X87),"0")+IFERROR(IF(X88="",0,X88),"0")+IFERROR(IF(X89="",0,X89),"0")</f>
        <v>0</v>
      </c>
      <c r="Y90" s="68"/>
      <c r="Z90" s="68"/>
    </row>
    <row r="91" spans="1:53" x14ac:dyDescent="0.2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80"/>
      <c r="N91" s="376" t="s">
        <v>43</v>
      </c>
      <c r="O91" s="377"/>
      <c r="P91" s="377"/>
      <c r="Q91" s="377"/>
      <c r="R91" s="377"/>
      <c r="S91" s="377"/>
      <c r="T91" s="378"/>
      <c r="U91" s="43" t="s">
        <v>0</v>
      </c>
      <c r="V91" s="44">
        <f>IFERROR(SUM(V83:V89),"0")</f>
        <v>0</v>
      </c>
      <c r="W91" s="44">
        <f>IFERROR(SUM(W83:W89),"0")</f>
        <v>0</v>
      </c>
      <c r="X91" s="43"/>
      <c r="Y91" s="68"/>
      <c r="Z91" s="68"/>
    </row>
    <row r="92" spans="1:53" ht="14.25" customHeight="1" x14ac:dyDescent="0.25">
      <c r="A92" s="371" t="s">
        <v>76</v>
      </c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67"/>
      <c r="Z92" s="67"/>
    </row>
    <row r="93" spans="1:53" ht="16.5" customHeight="1" x14ac:dyDescent="0.25">
      <c r="A93" s="64" t="s">
        <v>186</v>
      </c>
      <c r="B93" s="64" t="s">
        <v>187</v>
      </c>
      <c r="C93" s="37">
        <v>4301030895</v>
      </c>
      <c r="D93" s="372">
        <v>4607091387667</v>
      </c>
      <c r="E93" s="37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188</v>
      </c>
      <c r="B94" s="64" t="s">
        <v>189</v>
      </c>
      <c r="C94" s="37">
        <v>4301030961</v>
      </c>
      <c r="D94" s="372">
        <v>4607091387636</v>
      </c>
      <c r="E94" s="37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4301031078</v>
      </c>
      <c r="D95" s="372">
        <v>4607091384727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4301031080</v>
      </c>
      <c r="D96" s="372">
        <v>4607091386745</v>
      </c>
      <c r="E96" s="37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194</v>
      </c>
      <c r="B97" s="64" t="s">
        <v>195</v>
      </c>
      <c r="C97" s="37">
        <v>4301030963</v>
      </c>
      <c r="D97" s="372">
        <v>4607091382426</v>
      </c>
      <c r="E97" s="37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4301030962</v>
      </c>
      <c r="D98" s="372">
        <v>4607091386547</v>
      </c>
      <c r="E98" s="37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4301031234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204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202</v>
      </c>
      <c r="B102" s="64" t="s">
        <v>205</v>
      </c>
      <c r="C102" s="37">
        <v>4301031235</v>
      </c>
      <c r="D102" s="372">
        <v>4680115883444</v>
      </c>
      <c r="E102" s="37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29" t="s">
        <v>204</v>
      </c>
      <c r="O102" s="374"/>
      <c r="P102" s="374"/>
      <c r="Q102" s="374"/>
      <c r="R102" s="37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80"/>
      <c r="N104" s="376" t="s">
        <v>43</v>
      </c>
      <c r="O104" s="377"/>
      <c r="P104" s="377"/>
      <c r="Q104" s="377"/>
      <c r="R104" s="377"/>
      <c r="S104" s="377"/>
      <c r="T104" s="378"/>
      <c r="U104" s="43" t="s">
        <v>0</v>
      </c>
      <c r="V104" s="44">
        <f>IFERROR(SUM(V93:V102),"0")</f>
        <v>0</v>
      </c>
      <c r="W104" s="44">
        <f>IFERROR(SUM(W93:W102),"0")</f>
        <v>0</v>
      </c>
      <c r="X104" s="43"/>
      <c r="Y104" s="68"/>
      <c r="Z104" s="68"/>
    </row>
    <row r="105" spans="1:53" ht="14.25" customHeight="1" x14ac:dyDescent="0.25">
      <c r="A105" s="371" t="s">
        <v>81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67"/>
      <c r="Z105" s="67"/>
    </row>
    <row r="106" spans="1:53" ht="27" customHeight="1" x14ac:dyDescent="0.25">
      <c r="A106" s="64" t="s">
        <v>206</v>
      </c>
      <c r="B106" s="64" t="s">
        <v>207</v>
      </c>
      <c r="C106" s="37">
        <v>4301051437</v>
      </c>
      <c r="D106" s="372">
        <v>4607091386967</v>
      </c>
      <c r="E106" s="37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430" t="s">
        <v>208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206</v>
      </c>
      <c r="B107" s="64" t="s">
        <v>209</v>
      </c>
      <c r="C107" s="37">
        <v>4301051543</v>
      </c>
      <c r="D107" s="372">
        <v>4607091386967</v>
      </c>
      <c r="E107" s="37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1" t="s">
        <v>210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211</v>
      </c>
      <c r="B108" s="64" t="s">
        <v>212</v>
      </c>
      <c r="C108" s="37">
        <v>4301051311</v>
      </c>
      <c r="D108" s="372">
        <v>4607091385304</v>
      </c>
      <c r="E108" s="372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4301051306</v>
      </c>
      <c r="D109" s="372">
        <v>4607091386264</v>
      </c>
      <c r="E109" s="37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4301051476</v>
      </c>
      <c r="D110" s="372">
        <v>4680115882584</v>
      </c>
      <c r="E110" s="37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4" t="s">
        <v>217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4301051436</v>
      </c>
      <c r="D111" s="372">
        <v>4607091385731</v>
      </c>
      <c r="E111" s="372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435" t="s">
        <v>220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221</v>
      </c>
      <c r="B112" s="64" t="s">
        <v>222</v>
      </c>
      <c r="C112" s="37">
        <v>4301051439</v>
      </c>
      <c r="D112" s="372">
        <v>4680115880214</v>
      </c>
      <c r="E112" s="372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436" t="s">
        <v>223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4301051438</v>
      </c>
      <c r="D113" s="372">
        <v>4680115880894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437" t="s">
        <v>226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227</v>
      </c>
      <c r="B114" s="64" t="s">
        <v>228</v>
      </c>
      <c r="C114" s="37">
        <v>4301051313</v>
      </c>
      <c r="D114" s="372">
        <v>4607091385427</v>
      </c>
      <c r="E114" s="372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4"/>
      <c r="P114" s="374"/>
      <c r="Q114" s="374"/>
      <c r="R114" s="37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229</v>
      </c>
      <c r="B115" s="64" t="s">
        <v>230</v>
      </c>
      <c r="C115" s="37">
        <v>4301051480</v>
      </c>
      <c r="D115" s="372">
        <v>4680115882645</v>
      </c>
      <c r="E115" s="372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39" t="s">
        <v>231</v>
      </c>
      <c r="O115" s="374"/>
      <c r="P115" s="374"/>
      <c r="Q115" s="374"/>
      <c r="R115" s="37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80"/>
      <c r="N116" s="376" t="s">
        <v>43</v>
      </c>
      <c r="O116" s="377"/>
      <c r="P116" s="377"/>
      <c r="Q116" s="377"/>
      <c r="R116" s="377"/>
      <c r="S116" s="377"/>
      <c r="T116" s="37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80"/>
      <c r="N117" s="376" t="s">
        <v>43</v>
      </c>
      <c r="O117" s="377"/>
      <c r="P117" s="377"/>
      <c r="Q117" s="377"/>
      <c r="R117" s="377"/>
      <c r="S117" s="377"/>
      <c r="T117" s="378"/>
      <c r="U117" s="43" t="s">
        <v>0</v>
      </c>
      <c r="V117" s="44">
        <f>IFERROR(SUM(V106:V115),"0")</f>
        <v>0</v>
      </c>
      <c r="W117" s="44">
        <f>IFERROR(SUM(W106:W115),"0")</f>
        <v>0</v>
      </c>
      <c r="X117" s="43"/>
      <c r="Y117" s="68"/>
      <c r="Z117" s="68"/>
    </row>
    <row r="118" spans="1:53" ht="14.25" customHeight="1" x14ac:dyDescent="0.25">
      <c r="A118" s="371" t="s">
        <v>232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67"/>
      <c r="Z118" s="67"/>
    </row>
    <row r="119" spans="1:53" ht="27" customHeight="1" x14ac:dyDescent="0.25">
      <c r="A119" s="64" t="s">
        <v>233</v>
      </c>
      <c r="B119" s="64" t="s">
        <v>234</v>
      </c>
      <c r="C119" s="37">
        <v>4301060296</v>
      </c>
      <c r="D119" s="372">
        <v>4607091383065</v>
      </c>
      <c r="E119" s="37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235</v>
      </c>
      <c r="B120" s="64" t="s">
        <v>236</v>
      </c>
      <c r="C120" s="37">
        <v>4301060350</v>
      </c>
      <c r="D120" s="372">
        <v>4680115881532</v>
      </c>
      <c r="E120" s="372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237</v>
      </c>
      <c r="B121" s="64" t="s">
        <v>238</v>
      </c>
      <c r="C121" s="37">
        <v>4301060356</v>
      </c>
      <c r="D121" s="372">
        <v>4680115882652</v>
      </c>
      <c r="E121" s="372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2" t="s">
        <v>239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25">
      <c r="A122" s="64" t="s">
        <v>240</v>
      </c>
      <c r="B122" s="64" t="s">
        <v>241</v>
      </c>
      <c r="C122" s="37">
        <v>4301060309</v>
      </c>
      <c r="D122" s="372">
        <v>4680115880238</v>
      </c>
      <c r="E122" s="372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4"/>
      <c r="P122" s="374"/>
      <c r="Q122" s="374"/>
      <c r="R122" s="375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4301060351</v>
      </c>
      <c r="D123" s="372">
        <v>4680115881464</v>
      </c>
      <c r="E123" s="372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444" t="s">
        <v>244</v>
      </c>
      <c r="O123" s="374"/>
      <c r="P123" s="374"/>
      <c r="Q123" s="374"/>
      <c r="R123" s="37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x14ac:dyDescent="0.2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80"/>
      <c r="N124" s="376" t="s">
        <v>43</v>
      </c>
      <c r="O124" s="377"/>
      <c r="P124" s="377"/>
      <c r="Q124" s="377"/>
      <c r="R124" s="377"/>
      <c r="S124" s="377"/>
      <c r="T124" s="378"/>
      <c r="U124" s="43" t="s">
        <v>42</v>
      </c>
      <c r="V124" s="44">
        <f>IFERROR(V119/H119,"0")+IFERROR(V120/H120,"0")+IFERROR(V121/H121,"0")+IFERROR(V122/H122,"0")+IFERROR(V123/H123,"0")</f>
        <v>0</v>
      </c>
      <c r="W124" s="44">
        <f>IFERROR(W119/H119,"0")+IFERROR(W120/H120,"0")+IFERROR(W121/H121,"0")+IFERROR(W122/H122,"0")+IFERROR(W123/H123,"0")</f>
        <v>0</v>
      </c>
      <c r="X124" s="44">
        <f>IFERROR(IF(X119="",0,X119),"0")+IFERROR(IF(X120="",0,X120),"0")+IFERROR(IF(X121="",0,X121),"0")+IFERROR(IF(X122="",0,X122),"0")+IFERROR(IF(X123="",0,X123),"0")</f>
        <v>0</v>
      </c>
      <c r="Y124" s="68"/>
      <c r="Z124" s="68"/>
    </row>
    <row r="125" spans="1:53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80"/>
      <c r="N125" s="376" t="s">
        <v>43</v>
      </c>
      <c r="O125" s="377"/>
      <c r="P125" s="377"/>
      <c r="Q125" s="377"/>
      <c r="R125" s="377"/>
      <c r="S125" s="377"/>
      <c r="T125" s="378"/>
      <c r="U125" s="43" t="s">
        <v>0</v>
      </c>
      <c r="V125" s="44">
        <f>IFERROR(SUM(V119:V123),"0")</f>
        <v>0</v>
      </c>
      <c r="W125" s="44">
        <f>IFERROR(SUM(W119:W123),"0")</f>
        <v>0</v>
      </c>
      <c r="X125" s="43"/>
      <c r="Y125" s="68"/>
      <c r="Z125" s="68"/>
    </row>
    <row r="126" spans="1:53" ht="16.5" customHeight="1" x14ac:dyDescent="0.25">
      <c r="A126" s="370" t="s">
        <v>245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66"/>
      <c r="Z126" s="66"/>
    </row>
    <row r="127" spans="1:53" ht="14.25" customHeight="1" x14ac:dyDescent="0.25">
      <c r="A127" s="371" t="s">
        <v>81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67"/>
      <c r="Z127" s="67"/>
    </row>
    <row r="128" spans="1:53" ht="27" customHeight="1" x14ac:dyDescent="0.25">
      <c r="A128" s="64" t="s">
        <v>246</v>
      </c>
      <c r="B128" s="64" t="s">
        <v>247</v>
      </c>
      <c r="C128" s="37">
        <v>4301051360</v>
      </c>
      <c r="D128" s="372">
        <v>4607091385168</v>
      </c>
      <c r="E128" s="372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IFERROR(IF(W128=0,"",ROUNDUP(W128/H128,0)*0.02175),"")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25">
      <c r="A129" s="64" t="s">
        <v>248</v>
      </c>
      <c r="B129" s="64" t="s">
        <v>249</v>
      </c>
      <c r="C129" s="37">
        <v>4301051362</v>
      </c>
      <c r="D129" s="372">
        <v>4607091383256</v>
      </c>
      <c r="E129" s="372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4"/>
      <c r="P129" s="374"/>
      <c r="Q129" s="374"/>
      <c r="R129" s="37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25">
      <c r="A130" s="64" t="s">
        <v>250</v>
      </c>
      <c r="B130" s="64" t="s">
        <v>251</v>
      </c>
      <c r="C130" s="37">
        <v>4301051358</v>
      </c>
      <c r="D130" s="372">
        <v>4607091385748</v>
      </c>
      <c r="E130" s="372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4"/>
      <c r="P130" s="374"/>
      <c r="Q130" s="374"/>
      <c r="R130" s="37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80"/>
      <c r="N131" s="376" t="s">
        <v>43</v>
      </c>
      <c r="O131" s="377"/>
      <c r="P131" s="377"/>
      <c r="Q131" s="377"/>
      <c r="R131" s="377"/>
      <c r="S131" s="377"/>
      <c r="T131" s="378"/>
      <c r="U131" s="43" t="s">
        <v>42</v>
      </c>
      <c r="V131" s="44">
        <f>IFERROR(V128/H128,"0")+IFERROR(V129/H129,"0")+IFERROR(V130/H130,"0")</f>
        <v>0</v>
      </c>
      <c r="W131" s="44">
        <f>IFERROR(W128/H128,"0")+IFERROR(W129/H129,"0")+IFERROR(W130/H130,"0")</f>
        <v>0</v>
      </c>
      <c r="X131" s="44">
        <f>IFERROR(IF(X128="",0,X128),"0")+IFERROR(IF(X129="",0,X129),"0")+IFERROR(IF(X130="",0,X130),"0")</f>
        <v>0</v>
      </c>
      <c r="Y131" s="68"/>
      <c r="Z131" s="68"/>
    </row>
    <row r="132" spans="1:53" x14ac:dyDescent="0.2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80"/>
      <c r="N132" s="376" t="s">
        <v>43</v>
      </c>
      <c r="O132" s="377"/>
      <c r="P132" s="377"/>
      <c r="Q132" s="377"/>
      <c r="R132" s="377"/>
      <c r="S132" s="377"/>
      <c r="T132" s="378"/>
      <c r="U132" s="43" t="s">
        <v>0</v>
      </c>
      <c r="V132" s="44">
        <f>IFERROR(SUM(V128:V130),"0")</f>
        <v>0</v>
      </c>
      <c r="W132" s="44">
        <f>IFERROR(SUM(W128:W130),"0")</f>
        <v>0</v>
      </c>
      <c r="X132" s="43"/>
      <c r="Y132" s="68"/>
      <c r="Z132" s="68"/>
    </row>
    <row r="133" spans="1:53" ht="27.75" customHeight="1" x14ac:dyDescent="0.2">
      <c r="A133" s="369" t="s">
        <v>252</v>
      </c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69"/>
      <c r="P133" s="369"/>
      <c r="Q133" s="369"/>
      <c r="R133" s="369"/>
      <c r="S133" s="369"/>
      <c r="T133" s="369"/>
      <c r="U133" s="369"/>
      <c r="V133" s="369"/>
      <c r="W133" s="369"/>
      <c r="X133" s="369"/>
      <c r="Y133" s="55"/>
      <c r="Z133" s="55"/>
    </row>
    <row r="134" spans="1:53" ht="16.5" customHeight="1" x14ac:dyDescent="0.25">
      <c r="A134" s="370" t="s">
        <v>253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66"/>
      <c r="Z134" s="66"/>
    </row>
    <row r="135" spans="1:53" ht="14.25" customHeight="1" x14ac:dyDescent="0.25">
      <c r="A135" s="371" t="s">
        <v>116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7"/>
      <c r="Z135" s="67"/>
    </row>
    <row r="136" spans="1:53" ht="27" customHeight="1" x14ac:dyDescent="0.25">
      <c r="A136" s="64" t="s">
        <v>254</v>
      </c>
      <c r="B136" s="64" t="s">
        <v>255</v>
      </c>
      <c r="C136" s="37">
        <v>4301011223</v>
      </c>
      <c r="D136" s="372">
        <v>4607091383423</v>
      </c>
      <c r="E136" s="372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25">
      <c r="A137" s="64" t="s">
        <v>256</v>
      </c>
      <c r="B137" s="64" t="s">
        <v>257</v>
      </c>
      <c r="C137" s="37">
        <v>4301011338</v>
      </c>
      <c r="D137" s="372">
        <v>4607091381405</v>
      </c>
      <c r="E137" s="37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4"/>
      <c r="P137" s="374"/>
      <c r="Q137" s="374"/>
      <c r="R137" s="375"/>
      <c r="S137" s="40" t="s">
        <v>48</v>
      </c>
      <c r="T137" s="40" t="s">
        <v>48</v>
      </c>
      <c r="U137" s="41" t="s">
        <v>0</v>
      </c>
      <c r="V137" s="59">
        <v>0</v>
      </c>
      <c r="W137" s="56">
        <f>IFERROR(IF(V137="",0,CEILING((V137/$H137),1)*$H137),"")</f>
        <v>0</v>
      </c>
      <c r="X137" s="42" t="str">
        <f>IFERROR(IF(W137=0,"",ROUNDUP(W137/H137,0)*0.02175),"")</f>
        <v/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25">
      <c r="A138" s="64" t="s">
        <v>258</v>
      </c>
      <c r="B138" s="64" t="s">
        <v>259</v>
      </c>
      <c r="C138" s="37">
        <v>4301011333</v>
      </c>
      <c r="D138" s="372">
        <v>4607091386516</v>
      </c>
      <c r="E138" s="372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4"/>
      <c r="P138" s="374"/>
      <c r="Q138" s="374"/>
      <c r="R138" s="37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x14ac:dyDescent="0.2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80"/>
      <c r="N139" s="376" t="s">
        <v>43</v>
      </c>
      <c r="O139" s="377"/>
      <c r="P139" s="377"/>
      <c r="Q139" s="377"/>
      <c r="R139" s="377"/>
      <c r="S139" s="377"/>
      <c r="T139" s="378"/>
      <c r="U139" s="43" t="s">
        <v>42</v>
      </c>
      <c r="V139" s="44">
        <f>IFERROR(V136/H136,"0")+IFERROR(V137/H137,"0")+IFERROR(V138/H138,"0")</f>
        <v>0</v>
      </c>
      <c r="W139" s="44">
        <f>IFERROR(W136/H136,"0")+IFERROR(W137/H137,"0")+IFERROR(W138/H138,"0")</f>
        <v>0</v>
      </c>
      <c r="X139" s="44">
        <f>IFERROR(IF(X136="",0,X136),"0")+IFERROR(IF(X137="",0,X137),"0")+IFERROR(IF(X138="",0,X138),"0")</f>
        <v>0</v>
      </c>
      <c r="Y139" s="68"/>
      <c r="Z139" s="68"/>
    </row>
    <row r="140" spans="1:53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80"/>
      <c r="N140" s="376" t="s">
        <v>43</v>
      </c>
      <c r="O140" s="377"/>
      <c r="P140" s="377"/>
      <c r="Q140" s="377"/>
      <c r="R140" s="377"/>
      <c r="S140" s="377"/>
      <c r="T140" s="378"/>
      <c r="U140" s="43" t="s">
        <v>0</v>
      </c>
      <c r="V140" s="44">
        <f>IFERROR(SUM(V136:V138),"0")</f>
        <v>0</v>
      </c>
      <c r="W140" s="44">
        <f>IFERROR(SUM(W136:W138),"0")</f>
        <v>0</v>
      </c>
      <c r="X140" s="43"/>
      <c r="Y140" s="68"/>
      <c r="Z140" s="68"/>
    </row>
    <row r="141" spans="1:53" ht="16.5" customHeight="1" x14ac:dyDescent="0.25">
      <c r="A141" s="370" t="s">
        <v>260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66"/>
      <c r="Z141" s="66"/>
    </row>
    <row r="142" spans="1:53" ht="14.25" customHeight="1" x14ac:dyDescent="0.25">
      <c r="A142" s="371" t="s">
        <v>76</v>
      </c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67"/>
      <c r="Z142" s="67"/>
    </row>
    <row r="143" spans="1:53" ht="27" customHeight="1" x14ac:dyDescent="0.25">
      <c r="A143" s="64" t="s">
        <v>261</v>
      </c>
      <c r="B143" s="64" t="s">
        <v>262</v>
      </c>
      <c r="C143" s="37">
        <v>4301031191</v>
      </c>
      <c r="D143" s="372">
        <v>4680115880993</v>
      </c>
      <c r="E143" s="372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263</v>
      </c>
      <c r="B144" s="64" t="s">
        <v>264</v>
      </c>
      <c r="C144" s="37">
        <v>4301031204</v>
      </c>
      <c r="D144" s="372">
        <v>4680115881761</v>
      </c>
      <c r="E144" s="37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265</v>
      </c>
      <c r="B145" s="64" t="s">
        <v>266</v>
      </c>
      <c r="C145" s="37">
        <v>4301031201</v>
      </c>
      <c r="D145" s="372">
        <v>4680115881563</v>
      </c>
      <c r="E145" s="372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267</v>
      </c>
      <c r="B146" s="64" t="s">
        <v>268</v>
      </c>
      <c r="C146" s="37">
        <v>4301031199</v>
      </c>
      <c r="D146" s="372">
        <v>4680115880986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269</v>
      </c>
      <c r="B147" s="64" t="s">
        <v>270</v>
      </c>
      <c r="C147" s="37">
        <v>4301031190</v>
      </c>
      <c r="D147" s="372">
        <v>4680115880207</v>
      </c>
      <c r="E147" s="372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271</v>
      </c>
      <c r="B148" s="64" t="s">
        <v>272</v>
      </c>
      <c r="C148" s="37">
        <v>4301031205</v>
      </c>
      <c r="D148" s="372">
        <v>4680115881785</v>
      </c>
      <c r="E148" s="37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4301031202</v>
      </c>
      <c r="D149" s="372">
        <v>4680115881679</v>
      </c>
      <c r="E149" s="372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4"/>
      <c r="P149" s="374"/>
      <c r="Q149" s="374"/>
      <c r="R149" s="37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4301031158</v>
      </c>
      <c r="D150" s="372">
        <v>4680115880191</v>
      </c>
      <c r="E150" s="372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4"/>
      <c r="P150" s="374"/>
      <c r="Q150" s="374"/>
      <c r="R150" s="37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80"/>
      <c r="N151" s="376" t="s">
        <v>43</v>
      </c>
      <c r="O151" s="377"/>
      <c r="P151" s="377"/>
      <c r="Q151" s="377"/>
      <c r="R151" s="377"/>
      <c r="S151" s="377"/>
      <c r="T151" s="37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x14ac:dyDescent="0.2">
      <c r="A152" s="379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80"/>
      <c r="N152" s="376" t="s">
        <v>43</v>
      </c>
      <c r="O152" s="377"/>
      <c r="P152" s="377"/>
      <c r="Q152" s="377"/>
      <c r="R152" s="377"/>
      <c r="S152" s="377"/>
      <c r="T152" s="37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25">
      <c r="A153" s="370" t="s">
        <v>277</v>
      </c>
      <c r="B153" s="370"/>
      <c r="C153" s="370"/>
      <c r="D153" s="370"/>
      <c r="E153" s="370"/>
      <c r="F153" s="370"/>
      <c r="G153" s="370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370"/>
      <c r="U153" s="370"/>
      <c r="V153" s="370"/>
      <c r="W153" s="370"/>
      <c r="X153" s="370"/>
      <c r="Y153" s="66"/>
      <c r="Z153" s="66"/>
    </row>
    <row r="154" spans="1:53" ht="14.25" customHeight="1" x14ac:dyDescent="0.25">
      <c r="A154" s="371" t="s">
        <v>116</v>
      </c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67"/>
      <c r="Z154" s="67"/>
    </row>
    <row r="155" spans="1:53" ht="16.5" customHeight="1" x14ac:dyDescent="0.25">
      <c r="A155" s="64" t="s">
        <v>278</v>
      </c>
      <c r="B155" s="64" t="s">
        <v>279</v>
      </c>
      <c r="C155" s="37">
        <v>4301011450</v>
      </c>
      <c r="D155" s="372">
        <v>4680115881402</v>
      </c>
      <c r="E155" s="372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4"/>
      <c r="P155" s="374"/>
      <c r="Q155" s="374"/>
      <c r="R155" s="375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25">
      <c r="A156" s="64" t="s">
        <v>280</v>
      </c>
      <c r="B156" s="64" t="s">
        <v>281</v>
      </c>
      <c r="C156" s="37">
        <v>4301011454</v>
      </c>
      <c r="D156" s="372">
        <v>4680115881396</v>
      </c>
      <c r="E156" s="372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4"/>
      <c r="P156" s="374"/>
      <c r="Q156" s="374"/>
      <c r="R156" s="37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x14ac:dyDescent="0.2">
      <c r="A157" s="379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80"/>
      <c r="N157" s="376" t="s">
        <v>43</v>
      </c>
      <c r="O157" s="377"/>
      <c r="P157" s="377"/>
      <c r="Q157" s="377"/>
      <c r="R157" s="377"/>
      <c r="S157" s="377"/>
      <c r="T157" s="37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80"/>
      <c r="N158" s="376" t="s">
        <v>43</v>
      </c>
      <c r="O158" s="377"/>
      <c r="P158" s="377"/>
      <c r="Q158" s="377"/>
      <c r="R158" s="377"/>
      <c r="S158" s="377"/>
      <c r="T158" s="37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25">
      <c r="A159" s="371" t="s">
        <v>108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7"/>
      <c r="Z159" s="67"/>
    </row>
    <row r="160" spans="1:53" ht="16.5" customHeight="1" x14ac:dyDescent="0.25">
      <c r="A160" s="64" t="s">
        <v>282</v>
      </c>
      <c r="B160" s="64" t="s">
        <v>283</v>
      </c>
      <c r="C160" s="37">
        <v>4301020262</v>
      </c>
      <c r="D160" s="372">
        <v>4680115882935</v>
      </c>
      <c r="E160" s="372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61" t="s">
        <v>284</v>
      </c>
      <c r="O160" s="374"/>
      <c r="P160" s="374"/>
      <c r="Q160" s="374"/>
      <c r="R160" s="375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25">
      <c r="A161" s="64" t="s">
        <v>285</v>
      </c>
      <c r="B161" s="64" t="s">
        <v>286</v>
      </c>
      <c r="C161" s="37">
        <v>4301020220</v>
      </c>
      <c r="D161" s="372">
        <v>4680115880764</v>
      </c>
      <c r="E161" s="372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4"/>
      <c r="P161" s="374"/>
      <c r="Q161" s="374"/>
      <c r="R161" s="37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x14ac:dyDescent="0.2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80"/>
      <c r="N162" s="376" t="s">
        <v>43</v>
      </c>
      <c r="O162" s="377"/>
      <c r="P162" s="377"/>
      <c r="Q162" s="377"/>
      <c r="R162" s="377"/>
      <c r="S162" s="377"/>
      <c r="T162" s="378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379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80"/>
      <c r="N163" s="376" t="s">
        <v>43</v>
      </c>
      <c r="O163" s="377"/>
      <c r="P163" s="377"/>
      <c r="Q163" s="377"/>
      <c r="R163" s="377"/>
      <c r="S163" s="377"/>
      <c r="T163" s="378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25">
      <c r="A164" s="371" t="s">
        <v>76</v>
      </c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67"/>
      <c r="Z164" s="67"/>
    </row>
    <row r="165" spans="1:53" ht="27" customHeight="1" x14ac:dyDescent="0.25">
      <c r="A165" s="64" t="s">
        <v>287</v>
      </c>
      <c r="B165" s="64" t="s">
        <v>288</v>
      </c>
      <c r="C165" s="37">
        <v>4301031224</v>
      </c>
      <c r="D165" s="372">
        <v>4680115882683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289</v>
      </c>
      <c r="B166" s="64" t="s">
        <v>290</v>
      </c>
      <c r="C166" s="37">
        <v>4301031230</v>
      </c>
      <c r="D166" s="372">
        <v>4680115882690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25">
      <c r="A167" s="64" t="s">
        <v>291</v>
      </c>
      <c r="B167" s="64" t="s">
        <v>292</v>
      </c>
      <c r="C167" s="37">
        <v>4301031220</v>
      </c>
      <c r="D167" s="372">
        <v>4680115882669</v>
      </c>
      <c r="E167" s="37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4"/>
      <c r="P167" s="374"/>
      <c r="Q167" s="374"/>
      <c r="R167" s="37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25">
      <c r="A168" s="64" t="s">
        <v>293</v>
      </c>
      <c r="B168" s="64" t="s">
        <v>294</v>
      </c>
      <c r="C168" s="37">
        <v>4301031221</v>
      </c>
      <c r="D168" s="372">
        <v>4680115882676</v>
      </c>
      <c r="E168" s="37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4"/>
      <c r="P168" s="374"/>
      <c r="Q168" s="374"/>
      <c r="R168" s="375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80"/>
      <c r="N169" s="376" t="s">
        <v>43</v>
      </c>
      <c r="O169" s="377"/>
      <c r="P169" s="377"/>
      <c r="Q169" s="377"/>
      <c r="R169" s="377"/>
      <c r="S169" s="377"/>
      <c r="T169" s="378"/>
      <c r="U169" s="43" t="s">
        <v>42</v>
      </c>
      <c r="V169" s="44">
        <f>IFERROR(V165/H165,"0")+IFERROR(V166/H166,"0")+IFERROR(V167/H167,"0")+IFERROR(V168/H168,"0")</f>
        <v>0</v>
      </c>
      <c r="W169" s="44">
        <f>IFERROR(W165/H165,"0")+IFERROR(W166/H166,"0")+IFERROR(W167/H167,"0")+IFERROR(W168/H168,"0")</f>
        <v>0</v>
      </c>
      <c r="X169" s="44">
        <f>IFERROR(IF(X165="",0,X165),"0")+IFERROR(IF(X166="",0,X166),"0")+IFERROR(IF(X167="",0,X167),"0")+IFERROR(IF(X168="",0,X168),"0")</f>
        <v>0</v>
      </c>
      <c r="Y169" s="68"/>
      <c r="Z169" s="68"/>
    </row>
    <row r="170" spans="1:53" x14ac:dyDescent="0.2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80"/>
      <c r="N170" s="376" t="s">
        <v>43</v>
      </c>
      <c r="O170" s="377"/>
      <c r="P170" s="377"/>
      <c r="Q170" s="377"/>
      <c r="R170" s="377"/>
      <c r="S170" s="377"/>
      <c r="T170" s="378"/>
      <c r="U170" s="43" t="s">
        <v>0</v>
      </c>
      <c r="V170" s="44">
        <f>IFERROR(SUM(V165:V168),"0")</f>
        <v>0</v>
      </c>
      <c r="W170" s="44">
        <f>IFERROR(SUM(W165:W168),"0")</f>
        <v>0</v>
      </c>
      <c r="X170" s="43"/>
      <c r="Y170" s="68"/>
      <c r="Z170" s="68"/>
    </row>
    <row r="171" spans="1:53" ht="14.25" customHeight="1" x14ac:dyDescent="0.25">
      <c r="A171" s="371" t="s">
        <v>81</v>
      </c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67"/>
      <c r="Z171" s="67"/>
    </row>
    <row r="172" spans="1:53" ht="27" customHeight="1" x14ac:dyDescent="0.25">
      <c r="A172" s="64" t="s">
        <v>295</v>
      </c>
      <c r="B172" s="64" t="s">
        <v>296</v>
      </c>
      <c r="C172" s="37">
        <v>4301051409</v>
      </c>
      <c r="D172" s="372">
        <v>4680115881556</v>
      </c>
      <c r="E172" s="37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25">
      <c r="A173" s="64" t="s">
        <v>297</v>
      </c>
      <c r="B173" s="64" t="s">
        <v>298</v>
      </c>
      <c r="C173" s="37">
        <v>4301051538</v>
      </c>
      <c r="D173" s="372">
        <v>4680115880573</v>
      </c>
      <c r="E173" s="372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8" t="s">
        <v>299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25">
      <c r="A174" s="64" t="s">
        <v>300</v>
      </c>
      <c r="B174" s="64" t="s">
        <v>301</v>
      </c>
      <c r="C174" s="37">
        <v>4301051408</v>
      </c>
      <c r="D174" s="372">
        <v>4680115881594</v>
      </c>
      <c r="E174" s="372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302</v>
      </c>
      <c r="B175" s="64" t="s">
        <v>303</v>
      </c>
      <c r="C175" s="37">
        <v>4301051505</v>
      </c>
      <c r="D175" s="372">
        <v>4680115881587</v>
      </c>
      <c r="E175" s="37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0" t="s">
        <v>304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305</v>
      </c>
      <c r="B176" s="64" t="s">
        <v>306</v>
      </c>
      <c r="C176" s="37">
        <v>4301051380</v>
      </c>
      <c r="D176" s="372">
        <v>4680115880962</v>
      </c>
      <c r="E176" s="372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307</v>
      </c>
      <c r="B177" s="64" t="s">
        <v>308</v>
      </c>
      <c r="C177" s="37">
        <v>4301051411</v>
      </c>
      <c r="D177" s="372">
        <v>4680115881617</v>
      </c>
      <c r="E177" s="372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4301051487</v>
      </c>
      <c r="D178" s="372">
        <v>4680115881228</v>
      </c>
      <c r="E178" s="372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3" t="s">
        <v>311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312</v>
      </c>
      <c r="B179" s="64" t="s">
        <v>313</v>
      </c>
      <c r="C179" s="37">
        <v>4301051506</v>
      </c>
      <c r="D179" s="372">
        <v>4680115881037</v>
      </c>
      <c r="E179" s="372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4" t="s">
        <v>314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315</v>
      </c>
      <c r="B180" s="64" t="s">
        <v>316</v>
      </c>
      <c r="C180" s="37">
        <v>4301051384</v>
      </c>
      <c r="D180" s="372">
        <v>4680115881211</v>
      </c>
      <c r="E180" s="372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317</v>
      </c>
      <c r="B181" s="64" t="s">
        <v>318</v>
      </c>
      <c r="C181" s="37">
        <v>4301051378</v>
      </c>
      <c r="D181" s="372">
        <v>4680115881020</v>
      </c>
      <c r="E181" s="372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319</v>
      </c>
      <c r="B182" s="64" t="s">
        <v>320</v>
      </c>
      <c r="C182" s="37">
        <v>4301051407</v>
      </c>
      <c r="D182" s="372">
        <v>4680115882195</v>
      </c>
      <c r="E182" s="372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321</v>
      </c>
      <c r="B183" s="64" t="s">
        <v>322</v>
      </c>
      <c r="C183" s="37">
        <v>4301051468</v>
      </c>
      <c r="D183" s="372">
        <v>4680115880092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323</v>
      </c>
      <c r="B184" s="64" t="s">
        <v>324</v>
      </c>
      <c r="C184" s="37">
        <v>4301051469</v>
      </c>
      <c r="D184" s="372">
        <v>4680115880221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325</v>
      </c>
      <c r="B185" s="64" t="s">
        <v>326</v>
      </c>
      <c r="C185" s="37">
        <v>4301051523</v>
      </c>
      <c r="D185" s="372">
        <v>4680115882942</v>
      </c>
      <c r="E185" s="372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25">
      <c r="A186" s="64" t="s">
        <v>327</v>
      </c>
      <c r="B186" s="64" t="s">
        <v>328</v>
      </c>
      <c r="C186" s="37">
        <v>4301051326</v>
      </c>
      <c r="D186" s="372">
        <v>4680115880504</v>
      </c>
      <c r="E186" s="37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329</v>
      </c>
      <c r="B187" s="64" t="s">
        <v>330</v>
      </c>
      <c r="C187" s="37">
        <v>4301051410</v>
      </c>
      <c r="D187" s="372">
        <v>4680115882164</v>
      </c>
      <c r="E187" s="372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74"/>
      <c r="P187" s="374"/>
      <c r="Q187" s="374"/>
      <c r="R187" s="37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x14ac:dyDescent="0.2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80"/>
      <c r="N189" s="376" t="s">
        <v>43</v>
      </c>
      <c r="O189" s="377"/>
      <c r="P189" s="377"/>
      <c r="Q189" s="377"/>
      <c r="R189" s="377"/>
      <c r="S189" s="377"/>
      <c r="T189" s="378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25">
      <c r="A190" s="371" t="s">
        <v>232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67"/>
      <c r="Z190" s="67"/>
    </row>
    <row r="191" spans="1:53" ht="16.5" customHeight="1" x14ac:dyDescent="0.25">
      <c r="A191" s="64" t="s">
        <v>331</v>
      </c>
      <c r="B191" s="64" t="s">
        <v>332</v>
      </c>
      <c r="C191" s="37">
        <v>4301060338</v>
      </c>
      <c r="D191" s="372">
        <v>4680115880801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25">
      <c r="A192" s="64" t="s">
        <v>333</v>
      </c>
      <c r="B192" s="64" t="s">
        <v>334</v>
      </c>
      <c r="C192" s="37">
        <v>4301060339</v>
      </c>
      <c r="D192" s="372">
        <v>4680115880818</v>
      </c>
      <c r="E192" s="37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74"/>
      <c r="P192" s="374"/>
      <c r="Q192" s="374"/>
      <c r="R192" s="375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x14ac:dyDescent="0.2">
      <c r="A194" s="379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80"/>
      <c r="N194" s="376" t="s">
        <v>43</v>
      </c>
      <c r="O194" s="377"/>
      <c r="P194" s="377"/>
      <c r="Q194" s="377"/>
      <c r="R194" s="377"/>
      <c r="S194" s="377"/>
      <c r="T194" s="378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25">
      <c r="A195" s="370" t="s">
        <v>335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6"/>
      <c r="Z195" s="66"/>
    </row>
    <row r="196" spans="1:53" ht="14.25" customHeight="1" x14ac:dyDescent="0.25">
      <c r="A196" s="371" t="s">
        <v>116</v>
      </c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67"/>
      <c r="Z196" s="67"/>
    </row>
    <row r="197" spans="1:53" ht="27" customHeight="1" x14ac:dyDescent="0.25">
      <c r="A197" s="64" t="s">
        <v>336</v>
      </c>
      <c r="B197" s="64" t="s">
        <v>337</v>
      </c>
      <c r="C197" s="37">
        <v>4301011346</v>
      </c>
      <c r="D197" s="372">
        <v>4607091387445</v>
      </c>
      <c r="E197" s="372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338</v>
      </c>
      <c r="B198" s="64" t="s">
        <v>339</v>
      </c>
      <c r="C198" s="37">
        <v>4301011362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338</v>
      </c>
      <c r="B199" s="64" t="s">
        <v>340</v>
      </c>
      <c r="C199" s="37">
        <v>4301011308</v>
      </c>
      <c r="D199" s="372">
        <v>4607091386004</v>
      </c>
      <c r="E199" s="37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341</v>
      </c>
      <c r="B200" s="64" t="s">
        <v>342</v>
      </c>
      <c r="C200" s="37">
        <v>4301011347</v>
      </c>
      <c r="D200" s="372">
        <v>4607091386073</v>
      </c>
      <c r="E200" s="372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343</v>
      </c>
      <c r="B201" s="64" t="s">
        <v>344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343</v>
      </c>
      <c r="B202" s="64" t="s">
        <v>345</v>
      </c>
      <c r="C202" s="37">
        <v>4301010928</v>
      </c>
      <c r="D202" s="372">
        <v>4607091387322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346</v>
      </c>
      <c r="B203" s="64" t="s">
        <v>347</v>
      </c>
      <c r="C203" s="37">
        <v>4301011311</v>
      </c>
      <c r="D203" s="372">
        <v>4607091387377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348</v>
      </c>
      <c r="B204" s="64" t="s">
        <v>349</v>
      </c>
      <c r="C204" s="37">
        <v>4301010945</v>
      </c>
      <c r="D204" s="372">
        <v>4607091387353</v>
      </c>
      <c r="E204" s="37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350</v>
      </c>
      <c r="B205" s="64" t="s">
        <v>351</v>
      </c>
      <c r="C205" s="37">
        <v>4301011328</v>
      </c>
      <c r="D205" s="372">
        <v>4607091386011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352</v>
      </c>
      <c r="B206" s="64" t="s">
        <v>353</v>
      </c>
      <c r="C206" s="37">
        <v>4301011329</v>
      </c>
      <c r="D206" s="372">
        <v>4607091387308</v>
      </c>
      <c r="E206" s="372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354</v>
      </c>
      <c r="B207" s="64" t="s">
        <v>355</v>
      </c>
      <c r="C207" s="37">
        <v>4301011049</v>
      </c>
      <c r="D207" s="372">
        <v>4607091387339</v>
      </c>
      <c r="E207" s="372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356</v>
      </c>
      <c r="B208" s="64" t="s">
        <v>357</v>
      </c>
      <c r="C208" s="37">
        <v>4301011433</v>
      </c>
      <c r="D208" s="372">
        <v>4680115882638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358</v>
      </c>
      <c r="B209" s="64" t="s">
        <v>359</v>
      </c>
      <c r="C209" s="37">
        <v>4301011573</v>
      </c>
      <c r="D209" s="372">
        <v>4680115881938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360</v>
      </c>
      <c r="B210" s="64" t="s">
        <v>361</v>
      </c>
      <c r="C210" s="37">
        <v>4301010944</v>
      </c>
      <c r="D210" s="372">
        <v>4607091387346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4301011353</v>
      </c>
      <c r="D211" s="372">
        <v>4607091389807</v>
      </c>
      <c r="E211" s="37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74"/>
      <c r="P211" s="374"/>
      <c r="Q211" s="374"/>
      <c r="R211" s="37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80"/>
      <c r="N213" s="376" t="s">
        <v>43</v>
      </c>
      <c r="O213" s="377"/>
      <c r="P213" s="377"/>
      <c r="Q213" s="377"/>
      <c r="R213" s="377"/>
      <c r="S213" s="377"/>
      <c r="T213" s="378"/>
      <c r="U213" s="43" t="s">
        <v>0</v>
      </c>
      <c r="V213" s="44">
        <f>IFERROR(SUM(V197:V211),"0")</f>
        <v>0</v>
      </c>
      <c r="W213" s="44">
        <f>IFERROR(SUM(W197:W211),"0")</f>
        <v>0</v>
      </c>
      <c r="X213" s="43"/>
      <c r="Y213" s="68"/>
      <c r="Z213" s="68"/>
    </row>
    <row r="214" spans="1:53" ht="14.25" customHeight="1" x14ac:dyDescent="0.25">
      <c r="A214" s="371" t="s">
        <v>108</v>
      </c>
      <c r="B214" s="371"/>
      <c r="C214" s="371"/>
      <c r="D214" s="371"/>
      <c r="E214" s="371"/>
      <c r="F214" s="371"/>
      <c r="G214" s="371"/>
      <c r="H214" s="371"/>
      <c r="I214" s="371"/>
      <c r="J214" s="371"/>
      <c r="K214" s="371"/>
      <c r="L214" s="371"/>
      <c r="M214" s="371"/>
      <c r="N214" s="371"/>
      <c r="O214" s="371"/>
      <c r="P214" s="371"/>
      <c r="Q214" s="371"/>
      <c r="R214" s="371"/>
      <c r="S214" s="371"/>
      <c r="T214" s="371"/>
      <c r="U214" s="371"/>
      <c r="V214" s="371"/>
      <c r="W214" s="371"/>
      <c r="X214" s="371"/>
      <c r="Y214" s="67"/>
      <c r="Z214" s="67"/>
    </row>
    <row r="215" spans="1:53" ht="27" customHeight="1" x14ac:dyDescent="0.25">
      <c r="A215" s="64" t="s">
        <v>364</v>
      </c>
      <c r="B215" s="64" t="s">
        <v>365</v>
      </c>
      <c r="C215" s="37">
        <v>4301020254</v>
      </c>
      <c r="D215" s="372">
        <v>4680115881914</v>
      </c>
      <c r="E215" s="37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74"/>
      <c r="P215" s="374"/>
      <c r="Q215" s="374"/>
      <c r="R215" s="375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80"/>
      <c r="N217" s="376" t="s">
        <v>43</v>
      </c>
      <c r="O217" s="377"/>
      <c r="P217" s="377"/>
      <c r="Q217" s="377"/>
      <c r="R217" s="377"/>
      <c r="S217" s="377"/>
      <c r="T217" s="378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4.25" customHeight="1" x14ac:dyDescent="0.25">
      <c r="A218" s="371" t="s">
        <v>76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371"/>
      <c r="Y218" s="67"/>
      <c r="Z218" s="67"/>
    </row>
    <row r="219" spans="1:53" ht="27" customHeight="1" x14ac:dyDescent="0.25">
      <c r="A219" s="64" t="s">
        <v>366</v>
      </c>
      <c r="B219" s="64" t="s">
        <v>367</v>
      </c>
      <c r="C219" s="37">
        <v>4301030878</v>
      </c>
      <c r="D219" s="372">
        <v>4607091387193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368</v>
      </c>
      <c r="B220" s="64" t="s">
        <v>369</v>
      </c>
      <c r="C220" s="37">
        <v>4301031153</v>
      </c>
      <c r="D220" s="372">
        <v>4607091387230</v>
      </c>
      <c r="E220" s="37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370</v>
      </c>
      <c r="B221" s="64" t="s">
        <v>371</v>
      </c>
      <c r="C221" s="37">
        <v>4301031152</v>
      </c>
      <c r="D221" s="372">
        <v>4607091387285</v>
      </c>
      <c r="E221" s="372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25">
      <c r="A222" s="64" t="s">
        <v>372</v>
      </c>
      <c r="B222" s="64" t="s">
        <v>373</v>
      </c>
      <c r="C222" s="37">
        <v>4301031151</v>
      </c>
      <c r="D222" s="372">
        <v>4607091389845</v>
      </c>
      <c r="E222" s="372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50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74"/>
      <c r="P222" s="374"/>
      <c r="Q222" s="374"/>
      <c r="R222" s="37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42</v>
      </c>
      <c r="V223" s="44">
        <f>IFERROR(V219/H219,"0")+IFERROR(V220/H220,"0")+IFERROR(V221/H221,"0")+IFERROR(V222/H222,"0")</f>
        <v>0</v>
      </c>
      <c r="W223" s="44">
        <f>IFERROR(W219/H219,"0")+IFERROR(W220/H220,"0")+IFERROR(W221/H221,"0")+IFERROR(W222/H222,"0")</f>
        <v>0</v>
      </c>
      <c r="X223" s="44">
        <f>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80"/>
      <c r="N224" s="376" t="s">
        <v>43</v>
      </c>
      <c r="O224" s="377"/>
      <c r="P224" s="377"/>
      <c r="Q224" s="377"/>
      <c r="R224" s="377"/>
      <c r="S224" s="377"/>
      <c r="T224" s="378"/>
      <c r="U224" s="43" t="s">
        <v>0</v>
      </c>
      <c r="V224" s="44">
        <f>IFERROR(SUM(V219:V222),"0")</f>
        <v>0</v>
      </c>
      <c r="W224" s="44">
        <f>IFERROR(SUM(W219:W222),"0")</f>
        <v>0</v>
      </c>
      <c r="X224" s="43"/>
      <c r="Y224" s="68"/>
      <c r="Z224" s="68"/>
    </row>
    <row r="225" spans="1:53" ht="14.25" customHeight="1" x14ac:dyDescent="0.25">
      <c r="A225" s="371" t="s">
        <v>81</v>
      </c>
      <c r="B225" s="371"/>
      <c r="C225" s="371"/>
      <c r="D225" s="371"/>
      <c r="E225" s="371"/>
      <c r="F225" s="371"/>
      <c r="G225" s="371"/>
      <c r="H225" s="371"/>
      <c r="I225" s="371"/>
      <c r="J225" s="371"/>
      <c r="K225" s="371"/>
      <c r="L225" s="371"/>
      <c r="M225" s="371"/>
      <c r="N225" s="371"/>
      <c r="O225" s="371"/>
      <c r="P225" s="371"/>
      <c r="Q225" s="371"/>
      <c r="R225" s="371"/>
      <c r="S225" s="371"/>
      <c r="T225" s="371"/>
      <c r="U225" s="371"/>
      <c r="V225" s="371"/>
      <c r="W225" s="371"/>
      <c r="X225" s="371"/>
      <c r="Y225" s="67"/>
      <c r="Z225" s="67"/>
    </row>
    <row r="226" spans="1:53" ht="16.5" customHeight="1" x14ac:dyDescent="0.25">
      <c r="A226" s="64" t="s">
        <v>374</v>
      </c>
      <c r="B226" s="64" t="s">
        <v>375</v>
      </c>
      <c r="C226" s="37">
        <v>4301051100</v>
      </c>
      <c r="D226" s="372">
        <v>4607091387766</v>
      </c>
      <c r="E226" s="372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376</v>
      </c>
      <c r="B227" s="64" t="s">
        <v>377</v>
      </c>
      <c r="C227" s="37">
        <v>4301051116</v>
      </c>
      <c r="D227" s="372">
        <v>4607091387957</v>
      </c>
      <c r="E227" s="372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378</v>
      </c>
      <c r="B228" s="64" t="s">
        <v>379</v>
      </c>
      <c r="C228" s="37">
        <v>4301051115</v>
      </c>
      <c r="D228" s="372">
        <v>4607091387964</v>
      </c>
      <c r="E228" s="372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25">
      <c r="A229" s="64" t="s">
        <v>380</v>
      </c>
      <c r="B229" s="64" t="s">
        <v>381</v>
      </c>
      <c r="C229" s="37">
        <v>4301051134</v>
      </c>
      <c r="D229" s="372">
        <v>4607091381672</v>
      </c>
      <c r="E229" s="372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382</v>
      </c>
      <c r="B230" s="64" t="s">
        <v>383</v>
      </c>
      <c r="C230" s="37">
        <v>4301051130</v>
      </c>
      <c r="D230" s="372">
        <v>4607091387537</v>
      </c>
      <c r="E230" s="372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384</v>
      </c>
      <c r="B231" s="64" t="s">
        <v>385</v>
      </c>
      <c r="C231" s="37">
        <v>4301051132</v>
      </c>
      <c r="D231" s="372">
        <v>4607091387513</v>
      </c>
      <c r="E231" s="372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386</v>
      </c>
      <c r="B232" s="64" t="s">
        <v>387</v>
      </c>
      <c r="C232" s="37">
        <v>4301051277</v>
      </c>
      <c r="D232" s="372">
        <v>4680115880511</v>
      </c>
      <c r="E232" s="372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74"/>
      <c r="P232" s="374"/>
      <c r="Q232" s="374"/>
      <c r="R232" s="37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x14ac:dyDescent="0.2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80"/>
      <c r="N234" s="376" t="s">
        <v>43</v>
      </c>
      <c r="O234" s="377"/>
      <c r="P234" s="377"/>
      <c r="Q234" s="377"/>
      <c r="R234" s="377"/>
      <c r="S234" s="377"/>
      <c r="T234" s="378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25">
      <c r="A235" s="371" t="s">
        <v>232</v>
      </c>
      <c r="B235" s="371"/>
      <c r="C235" s="371"/>
      <c r="D235" s="371"/>
      <c r="E235" s="371"/>
      <c r="F235" s="371"/>
      <c r="G235" s="371"/>
      <c r="H235" s="371"/>
      <c r="I235" s="371"/>
      <c r="J235" s="371"/>
      <c r="K235" s="371"/>
      <c r="L235" s="371"/>
      <c r="M235" s="371"/>
      <c r="N235" s="371"/>
      <c r="O235" s="371"/>
      <c r="P235" s="371"/>
      <c r="Q235" s="371"/>
      <c r="R235" s="371"/>
      <c r="S235" s="371"/>
      <c r="T235" s="371"/>
      <c r="U235" s="371"/>
      <c r="V235" s="371"/>
      <c r="W235" s="371"/>
      <c r="X235" s="371"/>
      <c r="Y235" s="67"/>
      <c r="Z235" s="67"/>
    </row>
    <row r="236" spans="1:53" ht="16.5" customHeight="1" x14ac:dyDescent="0.25">
      <c r="A236" s="64" t="s">
        <v>388</v>
      </c>
      <c r="B236" s="64" t="s">
        <v>389</v>
      </c>
      <c r="C236" s="37">
        <v>4301060326</v>
      </c>
      <c r="D236" s="372">
        <v>4607091380880</v>
      </c>
      <c r="E236" s="37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25">
      <c r="A237" s="64" t="s">
        <v>390</v>
      </c>
      <c r="B237" s="64" t="s">
        <v>391</v>
      </c>
      <c r="C237" s="37">
        <v>4301060308</v>
      </c>
      <c r="D237" s="372">
        <v>4607091384482</v>
      </c>
      <c r="E237" s="372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25">
      <c r="A238" s="64" t="s">
        <v>392</v>
      </c>
      <c r="B238" s="64" t="s">
        <v>393</v>
      </c>
      <c r="C238" s="37">
        <v>4301060325</v>
      </c>
      <c r="D238" s="372">
        <v>4607091380897</v>
      </c>
      <c r="E238" s="372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74"/>
      <c r="P238" s="374"/>
      <c r="Q238" s="374"/>
      <c r="R238" s="375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7" t="s">
        <v>66</v>
      </c>
    </row>
    <row r="239" spans="1:53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42</v>
      </c>
      <c r="V239" s="44">
        <f>IFERROR(V236/H236,"0")+IFERROR(V237/H237,"0")+IFERROR(V238/H238,"0")</f>
        <v>0</v>
      </c>
      <c r="W239" s="44">
        <f>IFERROR(W236/H236,"0")+IFERROR(W237/H237,"0")+IFERROR(W238/H238,"0")</f>
        <v>0</v>
      </c>
      <c r="X239" s="44">
        <f>IFERROR(IF(X236="",0,X236),"0")+IFERROR(IF(X237="",0,X237),"0")+IFERROR(IF(X238="",0,X238),"0")</f>
        <v>0</v>
      </c>
      <c r="Y239" s="68"/>
      <c r="Z239" s="68"/>
    </row>
    <row r="240" spans="1:53" x14ac:dyDescent="0.2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80"/>
      <c r="N240" s="376" t="s">
        <v>43</v>
      </c>
      <c r="O240" s="377"/>
      <c r="P240" s="377"/>
      <c r="Q240" s="377"/>
      <c r="R240" s="377"/>
      <c r="S240" s="377"/>
      <c r="T240" s="378"/>
      <c r="U240" s="43" t="s">
        <v>0</v>
      </c>
      <c r="V240" s="44">
        <f>IFERROR(SUM(V236:V238),"0")</f>
        <v>0</v>
      </c>
      <c r="W240" s="44">
        <f>IFERROR(SUM(W236:W238),"0")</f>
        <v>0</v>
      </c>
      <c r="X240" s="43"/>
      <c r="Y240" s="68"/>
      <c r="Z240" s="68"/>
    </row>
    <row r="241" spans="1:53" ht="14.25" customHeight="1" x14ac:dyDescent="0.25">
      <c r="A241" s="371" t="s">
        <v>94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67"/>
      <c r="Z241" s="67"/>
    </row>
    <row r="242" spans="1:53" ht="16.5" customHeight="1" x14ac:dyDescent="0.25">
      <c r="A242" s="64" t="s">
        <v>394</v>
      </c>
      <c r="B242" s="64" t="s">
        <v>395</v>
      </c>
      <c r="C242" s="37">
        <v>4301030232</v>
      </c>
      <c r="D242" s="372">
        <v>4607091388374</v>
      </c>
      <c r="E242" s="372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396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397</v>
      </c>
      <c r="B243" s="64" t="s">
        <v>398</v>
      </c>
      <c r="C243" s="37">
        <v>4301030235</v>
      </c>
      <c r="D243" s="372">
        <v>4607091388381</v>
      </c>
      <c r="E243" s="372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">
        <v>399</v>
      </c>
      <c r="O243" s="374"/>
      <c r="P243" s="374"/>
      <c r="Q243" s="374"/>
      <c r="R243" s="37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400</v>
      </c>
      <c r="B244" s="64" t="s">
        <v>401</v>
      </c>
      <c r="C244" s="37">
        <v>4301030233</v>
      </c>
      <c r="D244" s="372">
        <v>4607091388404</v>
      </c>
      <c r="E244" s="372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74"/>
      <c r="P244" s="374"/>
      <c r="Q244" s="374"/>
      <c r="R244" s="37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25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25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25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1" t="s">
        <v>232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25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25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1200</v>
      </c>
      <c r="W291" s="56">
        <f t="shared" ref="W291:W298" si="14">IFERROR(IF(V291="",0,CEILING((V291/$H291),1)*$H291),"")</f>
        <v>1200</v>
      </c>
      <c r="X291" s="42">
        <f>IFERROR(IF(W291=0,"",ROUNDUP(W291/H291,0)*0.02175),"")</f>
        <v>1.7399999999999998</v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80</v>
      </c>
      <c r="W299" s="44">
        <f>IFERROR(W291/H291,"0")+IFERROR(W292/H292,"0")+IFERROR(W293/H293,"0")+IFERROR(W294/H294,"0")+IFERROR(W295/H295,"0")+IFERROR(W296/H296,"0")+IFERROR(W297/H297,"0")+IFERROR(W298/H298,"0")</f>
        <v>80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1.7399999999999998</v>
      </c>
      <c r="Y299" s="68"/>
      <c r="Z299" s="68"/>
    </row>
    <row r="300" spans="1:53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1200</v>
      </c>
      <c r="W300" s="44">
        <f>IFERROR(SUM(W291:W298),"0")</f>
        <v>1200</v>
      </c>
      <c r="X300" s="43"/>
      <c r="Y300" s="68"/>
      <c r="Z300" s="68"/>
    </row>
    <row r="301" spans="1:53" ht="14.25" customHeight="1" x14ac:dyDescent="0.25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1" t="s">
        <v>232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25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71" t="s">
        <v>232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25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25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71" t="s">
        <v>232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25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25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25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25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25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25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1200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1200</v>
      </c>
      <c r="X456" s="43"/>
      <c r="Y456" s="68"/>
      <c r="Z456" s="68"/>
    </row>
    <row r="457" spans="1:53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1238.4000000000001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1238.4000000000001</v>
      </c>
      <c r="X457" s="43"/>
      <c r="Y457" s="68"/>
      <c r="Z457" s="68"/>
    </row>
    <row r="458" spans="1:53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</v>
      </c>
      <c r="X458" s="43"/>
      <c r="Y458" s="68"/>
      <c r="Z458" s="68"/>
    </row>
    <row r="459" spans="1:53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1288.4000000000001</v>
      </c>
      <c r="W459" s="44">
        <f>GrossWeightTotalR+PalletQtyTotalR*25</f>
        <v>1288.4000000000001</v>
      </c>
      <c r="X459" s="43"/>
      <c r="Y459" s="68"/>
      <c r="Z459" s="68"/>
    </row>
    <row r="460" spans="1:53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80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80</v>
      </c>
      <c r="X460" s="43"/>
      <c r="Y460" s="68"/>
      <c r="Z460" s="68"/>
    </row>
    <row r="461" spans="1:53" ht="14.2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1.7399999999999998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252</v>
      </c>
      <c r="H463" s="622" t="s">
        <v>252</v>
      </c>
      <c r="I463" s="622" t="s">
        <v>252</v>
      </c>
      <c r="J463" s="622" t="s">
        <v>252</v>
      </c>
      <c r="K463" s="623"/>
      <c r="L463" s="622" t="s">
        <v>252</v>
      </c>
      <c r="M463" s="622" t="s">
        <v>252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245</v>
      </c>
      <c r="G464" s="622" t="s">
        <v>253</v>
      </c>
      <c r="H464" s="622" t="s">
        <v>260</v>
      </c>
      <c r="I464" s="622" t="s">
        <v>277</v>
      </c>
      <c r="J464" s="622" t="s">
        <v>335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ht="13.5" thickBot="1" x14ac:dyDescent="0.25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6" s="53">
        <f>IFERROR(W128*1,"0")+IFERROR(W129*1,"0")+IFERROR(W130*1,"0")</f>
        <v>0</v>
      </c>
      <c r="G466" s="53">
        <f>IFERROR(W136*1,"0")+IFERROR(W137*1,"0")+IFERROR(W138*1,"0")</f>
        <v>0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1200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2023-10-31T10:49:21Z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