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3,11,23 ДНР (два заказа) в Мариуполь\"/>
    </mc:Choice>
  </mc:AlternateContent>
  <xr:revisionPtr revIDLastSave="0" documentId="13_ncr:1_{77C1ACF2-8BC8-43D3-B73C-0441386581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3" i="1" l="1"/>
  <c r="V462" i="1"/>
  <c r="V464" i="1" s="1"/>
  <c r="V460" i="1"/>
  <c r="V459" i="1"/>
  <c r="W458" i="1"/>
  <c r="N458" i="1"/>
  <c r="V456" i="1"/>
  <c r="V455" i="1"/>
  <c r="W454" i="1"/>
  <c r="N454" i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6" i="1"/>
  <c r="V435" i="1"/>
  <c r="W434" i="1"/>
  <c r="X434" i="1" s="1"/>
  <c r="W433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X418" i="1" s="1"/>
  <c r="N418" i="1"/>
  <c r="W417" i="1"/>
  <c r="X417" i="1" s="1"/>
  <c r="N417" i="1"/>
  <c r="V415" i="1"/>
  <c r="V414" i="1"/>
  <c r="W413" i="1"/>
  <c r="X413" i="1" s="1"/>
  <c r="N413" i="1"/>
  <c r="W412" i="1"/>
  <c r="N412" i="1"/>
  <c r="V410" i="1"/>
  <c r="V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6" i="1"/>
  <c r="V395" i="1"/>
  <c r="W394" i="1"/>
  <c r="N394" i="1"/>
  <c r="V392" i="1"/>
  <c r="V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X384" i="1"/>
  <c r="W384" i="1"/>
  <c r="N384" i="1"/>
  <c r="V382" i="1"/>
  <c r="W381" i="1"/>
  <c r="V381" i="1"/>
  <c r="X380" i="1"/>
  <c r="W380" i="1"/>
  <c r="N380" i="1"/>
  <c r="W379" i="1"/>
  <c r="N379" i="1"/>
  <c r="V376" i="1"/>
  <c r="V375" i="1"/>
  <c r="W374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W333" i="1" s="1"/>
  <c r="N329" i="1"/>
  <c r="V327" i="1"/>
  <c r="V326" i="1"/>
  <c r="X325" i="1"/>
  <c r="W325" i="1"/>
  <c r="N325" i="1"/>
  <c r="W324" i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V314" i="1"/>
  <c r="V313" i="1"/>
  <c r="W312" i="1"/>
  <c r="W314" i="1" s="1"/>
  <c r="N312" i="1"/>
  <c r="V310" i="1"/>
  <c r="V309" i="1"/>
  <c r="W308" i="1"/>
  <c r="W310" i="1" s="1"/>
  <c r="N308" i="1"/>
  <c r="V306" i="1"/>
  <c r="V305" i="1"/>
  <c r="W304" i="1"/>
  <c r="X304" i="1" s="1"/>
  <c r="N304" i="1"/>
  <c r="W303" i="1"/>
  <c r="W305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X278" i="1" s="1"/>
  <c r="W277" i="1"/>
  <c r="X277" i="1" s="1"/>
  <c r="N277" i="1"/>
  <c r="W276" i="1"/>
  <c r="X276" i="1" s="1"/>
  <c r="X279" i="1" s="1"/>
  <c r="N276" i="1"/>
  <c r="V274" i="1"/>
  <c r="V273" i="1"/>
  <c r="W272" i="1"/>
  <c r="W273" i="1" s="1"/>
  <c r="N272" i="1"/>
  <c r="V269" i="1"/>
  <c r="V268" i="1"/>
  <c r="W267" i="1"/>
  <c r="X267" i="1" s="1"/>
  <c r="N267" i="1"/>
  <c r="W266" i="1"/>
  <c r="W268" i="1" s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X258" i="1" s="1"/>
  <c r="W257" i="1"/>
  <c r="X257" i="1" s="1"/>
  <c r="N257" i="1"/>
  <c r="X256" i="1"/>
  <c r="W256" i="1"/>
  <c r="N256" i="1"/>
  <c r="V253" i="1"/>
  <c r="V252" i="1"/>
  <c r="W251" i="1"/>
  <c r="X251" i="1" s="1"/>
  <c r="N251" i="1"/>
  <c r="W250" i="1"/>
  <c r="X250" i="1" s="1"/>
  <c r="N250" i="1"/>
  <c r="W249" i="1"/>
  <c r="W253" i="1" s="1"/>
  <c r="N249" i="1"/>
  <c r="V247" i="1"/>
  <c r="V246" i="1"/>
  <c r="X245" i="1"/>
  <c r="W245" i="1"/>
  <c r="N245" i="1"/>
  <c r="W244" i="1"/>
  <c r="X244" i="1" s="1"/>
  <c r="W243" i="1"/>
  <c r="V241" i="1"/>
  <c r="V240" i="1"/>
  <c r="W239" i="1"/>
  <c r="X239" i="1" s="1"/>
  <c r="N239" i="1"/>
  <c r="W238" i="1"/>
  <c r="X238" i="1" s="1"/>
  <c r="N238" i="1"/>
  <c r="W237" i="1"/>
  <c r="X237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X221" i="1"/>
  <c r="W221" i="1"/>
  <c r="N221" i="1"/>
  <c r="W220" i="1"/>
  <c r="N220" i="1"/>
  <c r="V218" i="1"/>
  <c r="V217" i="1"/>
  <c r="W216" i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X192" i="1"/>
  <c r="X194" i="1" s="1"/>
  <c r="W192" i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W169" i="1" s="1"/>
  <c r="N165" i="1"/>
  <c r="V163" i="1"/>
  <c r="V162" i="1"/>
  <c r="X161" i="1"/>
  <c r="W161" i="1"/>
  <c r="N161" i="1"/>
  <c r="W160" i="1"/>
  <c r="W163" i="1" s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V140" i="1"/>
  <c r="V139" i="1"/>
  <c r="W138" i="1"/>
  <c r="X138" i="1" s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X128" i="1"/>
  <c r="W128" i="1"/>
  <c r="N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N108" i="1"/>
  <c r="W107" i="1"/>
  <c r="X107" i="1" s="1"/>
  <c r="W106" i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X84" i="1" s="1"/>
  <c r="N84" i="1"/>
  <c r="X83" i="1"/>
  <c r="W83" i="1"/>
  <c r="V81" i="1"/>
  <c r="V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465" i="1" s="1"/>
  <c r="W22" i="1"/>
  <c r="N22" i="1"/>
  <c r="H10" i="1"/>
  <c r="A9" i="1"/>
  <c r="F10" i="1" s="1"/>
  <c r="D7" i="1"/>
  <c r="O6" i="1"/>
  <c r="N2" i="1"/>
  <c r="X59" i="1" l="1"/>
  <c r="W125" i="1"/>
  <c r="W190" i="1"/>
  <c r="X272" i="1"/>
  <c r="X273" i="1" s="1"/>
  <c r="X308" i="1"/>
  <c r="X309" i="1" s="1"/>
  <c r="W309" i="1"/>
  <c r="X312" i="1"/>
  <c r="X313" i="1" s="1"/>
  <c r="W313" i="1"/>
  <c r="X321" i="1"/>
  <c r="W436" i="1"/>
  <c r="X131" i="1"/>
  <c r="X139" i="1"/>
  <c r="X240" i="1"/>
  <c r="W252" i="1"/>
  <c r="X263" i="1"/>
  <c r="X360" i="1"/>
  <c r="X391" i="1"/>
  <c r="W33" i="1"/>
  <c r="X35" i="1"/>
  <c r="X36" i="1" s="1"/>
  <c r="W36" i="1"/>
  <c r="X39" i="1"/>
  <c r="X40" i="1" s="1"/>
  <c r="W40" i="1"/>
  <c r="X43" i="1"/>
  <c r="X44" i="1" s="1"/>
  <c r="W44" i="1"/>
  <c r="E471" i="1"/>
  <c r="W90" i="1"/>
  <c r="W117" i="1"/>
  <c r="X119" i="1"/>
  <c r="X124" i="1" s="1"/>
  <c r="W132" i="1"/>
  <c r="I471" i="1"/>
  <c r="X165" i="1"/>
  <c r="X169" i="1" s="1"/>
  <c r="W235" i="1"/>
  <c r="X249" i="1"/>
  <c r="X252" i="1" s="1"/>
  <c r="W321" i="1"/>
  <c r="X329" i="1"/>
  <c r="X333" i="1" s="1"/>
  <c r="W360" i="1"/>
  <c r="X370" i="1"/>
  <c r="X371" i="1" s="1"/>
  <c r="W371" i="1"/>
  <c r="W424" i="1"/>
  <c r="W423" i="1"/>
  <c r="X433" i="1"/>
  <c r="X435" i="1" s="1"/>
  <c r="W435" i="1"/>
  <c r="X90" i="1"/>
  <c r="X151" i="1"/>
  <c r="H9" i="1"/>
  <c r="A10" i="1"/>
  <c r="W463" i="1"/>
  <c r="W462" i="1"/>
  <c r="W24" i="1"/>
  <c r="W32" i="1"/>
  <c r="W52" i="1"/>
  <c r="W59" i="1"/>
  <c r="W81" i="1"/>
  <c r="W91" i="1"/>
  <c r="W103" i="1"/>
  <c r="W116" i="1"/>
  <c r="W124" i="1"/>
  <c r="W131" i="1"/>
  <c r="W139" i="1"/>
  <c r="W152" i="1"/>
  <c r="W157" i="1"/>
  <c r="W162" i="1"/>
  <c r="W170" i="1"/>
  <c r="W189" i="1"/>
  <c r="W195" i="1"/>
  <c r="W213" i="1"/>
  <c r="X198" i="1"/>
  <c r="X213" i="1" s="1"/>
  <c r="W234" i="1"/>
  <c r="W334" i="1"/>
  <c r="W337" i="1"/>
  <c r="X336" i="1"/>
  <c r="X337" i="1" s="1"/>
  <c r="W338" i="1"/>
  <c r="P471" i="1"/>
  <c r="W345" i="1"/>
  <c r="X342" i="1"/>
  <c r="X344" i="1" s="1"/>
  <c r="W344" i="1"/>
  <c r="W392" i="1"/>
  <c r="W395" i="1"/>
  <c r="X394" i="1"/>
  <c r="X395" i="1" s="1"/>
  <c r="W396" i="1"/>
  <c r="R471" i="1"/>
  <c r="W409" i="1"/>
  <c r="X400" i="1"/>
  <c r="X409" i="1" s="1"/>
  <c r="W410" i="1"/>
  <c r="W415" i="1"/>
  <c r="X412" i="1"/>
  <c r="X414" i="1" s="1"/>
  <c r="W414" i="1"/>
  <c r="F471" i="1"/>
  <c r="O471" i="1"/>
  <c r="F9" i="1"/>
  <c r="J9" i="1"/>
  <c r="X22" i="1"/>
  <c r="X23" i="1" s="1"/>
  <c r="W23" i="1"/>
  <c r="V461" i="1"/>
  <c r="X26" i="1"/>
  <c r="X32" i="1" s="1"/>
  <c r="C471" i="1"/>
  <c r="W51" i="1"/>
  <c r="D471" i="1"/>
  <c r="W60" i="1"/>
  <c r="X63" i="1"/>
  <c r="X80" i="1" s="1"/>
  <c r="W80" i="1"/>
  <c r="X93" i="1"/>
  <c r="X103" i="1" s="1"/>
  <c r="X106" i="1"/>
  <c r="X116" i="1" s="1"/>
  <c r="G471" i="1"/>
  <c r="W140" i="1"/>
  <c r="H471" i="1"/>
  <c r="W151" i="1"/>
  <c r="X155" i="1"/>
  <c r="X157" i="1" s="1"/>
  <c r="W158" i="1"/>
  <c r="X160" i="1"/>
  <c r="X162" i="1" s="1"/>
  <c r="X172" i="1"/>
  <c r="X189" i="1" s="1"/>
  <c r="W194" i="1"/>
  <c r="W214" i="1"/>
  <c r="W217" i="1"/>
  <c r="X216" i="1"/>
  <c r="X217" i="1" s="1"/>
  <c r="W218" i="1"/>
  <c r="W225" i="1"/>
  <c r="X220" i="1"/>
  <c r="X224" i="1" s="1"/>
  <c r="W224" i="1"/>
  <c r="X234" i="1"/>
  <c r="W241" i="1"/>
  <c r="W240" i="1"/>
  <c r="W247" i="1"/>
  <c r="X243" i="1"/>
  <c r="X246" i="1" s="1"/>
  <c r="W246" i="1"/>
  <c r="W264" i="1"/>
  <c r="W269" i="1"/>
  <c r="X266" i="1"/>
  <c r="X268" i="1" s="1"/>
  <c r="M471" i="1"/>
  <c r="W279" i="1"/>
  <c r="W280" i="1"/>
  <c r="W283" i="1"/>
  <c r="X282" i="1"/>
  <c r="X283" i="1" s="1"/>
  <c r="W284" i="1"/>
  <c r="W287" i="1"/>
  <c r="X286" i="1"/>
  <c r="X287" i="1" s="1"/>
  <c r="W288" i="1"/>
  <c r="N471" i="1"/>
  <c r="W300" i="1"/>
  <c r="X292" i="1"/>
  <c r="X300" i="1" s="1"/>
  <c r="W301" i="1"/>
  <c r="W306" i="1"/>
  <c r="X303" i="1"/>
  <c r="X305" i="1" s="1"/>
  <c r="W322" i="1"/>
  <c r="W327" i="1"/>
  <c r="X324" i="1"/>
  <c r="X326" i="1" s="1"/>
  <c r="W326" i="1"/>
  <c r="W429" i="1"/>
  <c r="W440" i="1"/>
  <c r="X438" i="1"/>
  <c r="X440" i="1" s="1"/>
  <c r="W441" i="1"/>
  <c r="W451" i="1"/>
  <c r="T471" i="1"/>
  <c r="W455" i="1"/>
  <c r="X454" i="1"/>
  <c r="X455" i="1" s="1"/>
  <c r="W456" i="1"/>
  <c r="W459" i="1"/>
  <c r="X458" i="1"/>
  <c r="X459" i="1" s="1"/>
  <c r="W460" i="1"/>
  <c r="B471" i="1"/>
  <c r="J471" i="1"/>
  <c r="S471" i="1"/>
  <c r="L471" i="1"/>
  <c r="W263" i="1"/>
  <c r="W274" i="1"/>
  <c r="W361" i="1"/>
  <c r="W368" i="1"/>
  <c r="X363" i="1"/>
  <c r="X367" i="1" s="1"/>
  <c r="W367" i="1"/>
  <c r="W375" i="1"/>
  <c r="X374" i="1"/>
  <c r="X375" i="1" s="1"/>
  <c r="W376" i="1"/>
  <c r="W382" i="1"/>
  <c r="X379" i="1"/>
  <c r="X381" i="1" s="1"/>
  <c r="W391" i="1"/>
  <c r="X423" i="1"/>
  <c r="W428" i="1"/>
  <c r="W450" i="1"/>
  <c r="X448" i="1"/>
  <c r="X450" i="1" s="1"/>
  <c r="Q471" i="1"/>
  <c r="W464" i="1" l="1"/>
  <c r="X466" i="1"/>
  <c r="W465" i="1"/>
  <c r="W461" i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<sst xmlns="http://schemas.openxmlformats.org/spreadsheetml/2006/main" count="1928" uniqueCount="652">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</sst>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1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0" t="s">
        <v>8</v>
      </c>
      <c r="B5" s="342"/>
      <c r="C5" s="343"/>
      <c r="D5" s="336"/>
      <c r="E5" s="338"/>
      <c r="F5" s="593" t="s">
        <v>9</v>
      </c>
      <c r="G5" s="343"/>
      <c r="H5" s="336"/>
      <c r="I5" s="337"/>
      <c r="J5" s="337"/>
      <c r="K5" s="337"/>
      <c r="L5" s="338"/>
      <c r="N5" s="24" t="s">
        <v>10</v>
      </c>
      <c r="O5" s="531">
        <v>45235</v>
      </c>
      <c r="P5" s="394"/>
      <c r="R5" s="618" t="s">
        <v>11</v>
      </c>
      <c r="S5" s="362"/>
      <c r="T5" s="475" t="s">
        <v>12</v>
      </c>
      <c r="U5" s="394"/>
      <c r="Z5" s="51"/>
      <c r="AA5" s="51"/>
      <c r="AB5" s="51"/>
    </row>
    <row r="6" spans="1:29" s="304" customFormat="1" ht="24" customHeight="1" x14ac:dyDescent="0.2">
      <c r="A6" s="440" t="s">
        <v>13</v>
      </c>
      <c r="B6" s="342"/>
      <c r="C6" s="343"/>
      <c r="D6" s="559" t="s">
        <v>14</v>
      </c>
      <c r="E6" s="560"/>
      <c r="F6" s="560"/>
      <c r="G6" s="560"/>
      <c r="H6" s="560"/>
      <c r="I6" s="560"/>
      <c r="J6" s="560"/>
      <c r="K6" s="560"/>
      <c r="L6" s="394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Воскресенье</v>
      </c>
      <c r="P6" s="312"/>
      <c r="R6" s="361" t="s">
        <v>16</v>
      </c>
      <c r="S6" s="362"/>
      <c r="T6" s="479" t="s">
        <v>17</v>
      </c>
      <c r="U6" s="351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2" t="str">
        <f>IFERROR(VLOOKUP(DeliveryAddress,Table,3,0),1)</f>
        <v>1</v>
      </c>
      <c r="E7" s="503"/>
      <c r="F7" s="503"/>
      <c r="G7" s="503"/>
      <c r="H7" s="503"/>
      <c r="I7" s="503"/>
      <c r="J7" s="503"/>
      <c r="K7" s="503"/>
      <c r="L7" s="504"/>
      <c r="N7" s="24"/>
      <c r="O7" s="42"/>
      <c r="P7" s="42"/>
      <c r="R7" s="315"/>
      <c r="S7" s="362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0.33333333333333331</v>
      </c>
      <c r="P8" s="394"/>
      <c r="R8" s="315"/>
      <c r="S8" s="362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5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1"/>
      <c r="P9" s="394"/>
      <c r="R9" s="315"/>
      <c r="S9" s="362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5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1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5"/>
      <c r="P12" s="504"/>
      <c r="Q12" s="23"/>
      <c r="S12" s="24"/>
      <c r="T12" s="409"/>
      <c r="U12" s="315"/>
      <c r="Z12" s="51"/>
      <c r="AA12" s="51"/>
      <c r="AB12" s="51"/>
    </row>
    <row r="13" spans="1:29" s="304" customFormat="1" ht="23.25" customHeight="1" x14ac:dyDescent="0.2">
      <c r="A13" s="591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1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5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1" t="s">
        <v>37</v>
      </c>
      <c r="D17" s="344" t="s">
        <v>38</v>
      </c>
      <c r="E17" s="417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6"/>
      <c r="P17" s="416"/>
      <c r="Q17" s="416"/>
      <c r="R17" s="417"/>
      <c r="S17" s="628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5" t="s">
        <v>56</v>
      </c>
    </row>
    <row r="18" spans="1:53" ht="14.25" customHeight="1" x14ac:dyDescent="0.2">
      <c r="A18" s="345"/>
      <c r="B18" s="345"/>
      <c r="C18" s="345"/>
      <c r="D18" s="418"/>
      <c r="E18" s="420"/>
      <c r="F18" s="345"/>
      <c r="G18" s="345"/>
      <c r="H18" s="345"/>
      <c r="I18" s="345"/>
      <c r="J18" s="345"/>
      <c r="K18" s="345"/>
      <c r="L18" s="345"/>
      <c r="M18" s="345"/>
      <c r="N18" s="418"/>
      <c r="O18" s="419"/>
      <c r="P18" s="419"/>
      <c r="Q18" s="419"/>
      <c r="R18" s="420"/>
      <c r="S18" s="303" t="s">
        <v>57</v>
      </c>
      <c r="T18" s="303" t="s">
        <v>58</v>
      </c>
      <c r="U18" s="345"/>
      <c r="V18" s="345"/>
      <c r="W18" s="357"/>
      <c r="X18" s="345"/>
      <c r="Y18" s="535"/>
      <c r="Z18" s="535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2"/>
      <c r="Z20" s="302"/>
    </row>
    <row r="21" spans="1:53" ht="14.25" customHeight="1" x14ac:dyDescent="0.25">
      <c r="A21" s="323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3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3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3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3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2"/>
      <c r="Z47" s="302"/>
    </row>
    <row r="48" spans="1:53" ht="14.25" customHeight="1" x14ac:dyDescent="0.25">
      <c r="A48" s="323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14.25" customHeight="1" x14ac:dyDescent="0.25">
      <c r="A54" s="323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4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14.25" customHeight="1" x14ac:dyDescent="0.25">
      <c r="A62" s="323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4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400</v>
      </c>
      <c r="W64" s="307">
        <f t="shared" si="2"/>
        <v>410.40000000000003</v>
      </c>
      <c r="X64" s="36">
        <f>IFERROR(IF(W64=0,"",ROUNDUP(W64/H64,0)*0.02175),"")</f>
        <v>0.8264999999999999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5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37.037037037037038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38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0.8264999999999999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400</v>
      </c>
      <c r="W81" s="308">
        <f>IFERROR(SUM(W63:W79),"0")</f>
        <v>410.40000000000003</v>
      </c>
      <c r="X81" s="37"/>
      <c r="Y81" s="309"/>
      <c r="Z81" s="309"/>
    </row>
    <row r="82" spans="1:53" ht="14.25" customHeight="1" x14ac:dyDescent="0.25">
      <c r="A82" s="323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0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1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3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8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23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5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9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6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23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5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3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2"/>
      <c r="Z126" s="302"/>
    </row>
    <row r="127" spans="1:53" ht="14.25" customHeight="1" x14ac:dyDescent="0.25">
      <c r="A127" s="323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2"/>
      <c r="Z134" s="302"/>
    </row>
    <row r="135" spans="1:53" ht="14.25" customHeight="1" x14ac:dyDescent="0.25">
      <c r="A135" s="323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2"/>
      <c r="Z141" s="302"/>
    </row>
    <row r="142" spans="1:53" ht="14.25" customHeight="1" x14ac:dyDescent="0.25">
      <c r="A142" s="323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2"/>
      <c r="Z153" s="302"/>
    </row>
    <row r="154" spans="1:53" ht="14.25" customHeight="1" x14ac:dyDescent="0.25">
      <c r="A154" s="323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23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1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23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23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9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23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2"/>
      <c r="Z196" s="302"/>
    </row>
    <row r="197" spans="1:53" ht="14.25" customHeight="1" x14ac:dyDescent="0.25">
      <c r="A197" s="323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3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3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23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3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23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5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0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0</v>
      </c>
      <c r="W246" s="308">
        <f>IFERROR(W243/H243,"0")+IFERROR(W244/H244,"0")+IFERROR(W245/H245,"0")</f>
        <v>0</v>
      </c>
      <c r="X246" s="308">
        <f>IFERROR(IF(X243="",0,X243),"0")+IFERROR(IF(X244="",0,X244),"0")+IFERROR(IF(X245="",0,X245),"0")</f>
        <v>0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0</v>
      </c>
      <c r="W247" s="308">
        <f>IFERROR(SUM(W243:W245),"0")</f>
        <v>0</v>
      </c>
      <c r="X247" s="37"/>
      <c r="Y247" s="309"/>
      <c r="Z247" s="309"/>
    </row>
    <row r="248" spans="1:53" ht="14.25" customHeight="1" x14ac:dyDescent="0.25">
      <c r="A248" s="323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2"/>
      <c r="Z254" s="302"/>
    </row>
    <row r="255" spans="1:53" ht="14.25" customHeight="1" x14ac:dyDescent="0.25">
      <c r="A255" s="323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0</v>
      </c>
      <c r="W256" s="307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623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0</v>
      </c>
      <c r="W263" s="308">
        <f>IFERROR(W256/H256,"0")+IFERROR(W257/H257,"0")+IFERROR(W258/H258,"0")+IFERROR(W259/H259,"0")+IFERROR(W260/H260,"0")+IFERROR(W261/H261,"0")+IFERROR(W262/H262,"0")</f>
        <v>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0</v>
      </c>
      <c r="W264" s="308">
        <f>IFERROR(SUM(W256:W262),"0")</f>
        <v>0</v>
      </c>
      <c r="X264" s="37"/>
      <c r="Y264" s="309"/>
      <c r="Z264" s="309"/>
    </row>
    <row r="265" spans="1:53" ht="14.25" customHeight="1" x14ac:dyDescent="0.25">
      <c r="A265" s="323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2"/>
      <c r="Z270" s="302"/>
    </row>
    <row r="271" spans="1:53" ht="14.25" customHeight="1" x14ac:dyDescent="0.25">
      <c r="A271" s="323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23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0</v>
      </c>
      <c r="W279" s="308">
        <f>IFERROR(W276/H276,"0")+IFERROR(W277/H277,"0")+IFERROR(W278/H278,"0")</f>
        <v>0</v>
      </c>
      <c r="X279" s="308">
        <f>IFERROR(IF(X276="",0,X276),"0")+IFERROR(IF(X277="",0,X277),"0")+IFERROR(IF(X278="",0,X278),"0")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0</v>
      </c>
      <c r="W280" s="308">
        <f>IFERROR(SUM(W276:W278),"0")</f>
        <v>0</v>
      </c>
      <c r="X280" s="37"/>
      <c r="Y280" s="309"/>
      <c r="Z280" s="309"/>
    </row>
    <row r="281" spans="1:53" ht="14.25" customHeight="1" x14ac:dyDescent="0.25">
      <c r="A281" s="323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23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2"/>
      <c r="Z290" s="302"/>
    </row>
    <row r="291" spans="1:53" ht="14.25" customHeight="1" x14ac:dyDescent="0.25">
      <c r="A291" s="323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7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customHeight="1" x14ac:dyDescent="0.25">
      <c r="A302" s="323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0</v>
      </c>
      <c r="W305" s="308">
        <f>IFERROR(W303/H303,"0")+IFERROR(W304/H304,"0")</f>
        <v>0</v>
      </c>
      <c r="X305" s="308">
        <f>IFERROR(IF(X303="",0,X303),"0")+IFERROR(IF(X304="",0,X304),"0")</f>
        <v>0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0</v>
      </c>
      <c r="W306" s="308">
        <f>IFERROR(SUM(W303:W304),"0")</f>
        <v>0</v>
      </c>
      <c r="X306" s="37"/>
      <c r="Y306" s="309"/>
      <c r="Z306" s="309"/>
    </row>
    <row r="307" spans="1:53" ht="14.25" customHeight="1" x14ac:dyDescent="0.25">
      <c r="A307" s="323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0</v>
      </c>
      <c r="W308" s="307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0</v>
      </c>
      <c r="W309" s="308">
        <f>IFERROR(W308/H308,"0")</f>
        <v>0</v>
      </c>
      <c r="X309" s="308">
        <f>IFERROR(IF(X308="",0,X308),"0")</f>
        <v>0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0</v>
      </c>
      <c r="W310" s="308">
        <f>IFERROR(SUM(W308:W308),"0")</f>
        <v>0</v>
      </c>
      <c r="X310" s="37"/>
      <c r="Y310" s="309"/>
      <c r="Z310" s="309"/>
    </row>
    <row r="311" spans="1:53" ht="14.25" customHeight="1" x14ac:dyDescent="0.25">
      <c r="A311" s="323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0</v>
      </c>
      <c r="W312" s="307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0</v>
      </c>
      <c r="W313" s="308">
        <f>IFERROR(W312/H312,"0")</f>
        <v>0</v>
      </c>
      <c r="X313" s="308">
        <f>IFERROR(IF(X312="",0,X312),"0")</f>
        <v>0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0</v>
      </c>
      <c r="W314" s="308">
        <f>IFERROR(SUM(W312:W312),"0")</f>
        <v>0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2"/>
      <c r="Z315" s="302"/>
    </row>
    <row r="316" spans="1:53" ht="14.25" customHeight="1" x14ac:dyDescent="0.25">
      <c r="A316" s="323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23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3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23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2"/>
      <c r="Z340" s="302"/>
    </row>
    <row r="341" spans="1:53" ht="14.25" customHeight="1" x14ac:dyDescent="0.25">
      <c r="A341" s="323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23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0</v>
      </c>
      <c r="W347" s="307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0</v>
      </c>
      <c r="W361" s="308">
        <f>IFERROR(SUM(W347:W359),"0")</f>
        <v>0</v>
      </c>
      <c r="X361" s="37"/>
      <c r="Y361" s="309"/>
      <c r="Z361" s="309"/>
    </row>
    <row r="362" spans="1:53" ht="14.25" customHeight="1" x14ac:dyDescent="0.25">
      <c r="A362" s="323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3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3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7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2"/>
      <c r="Z377" s="302"/>
    </row>
    <row r="378" spans="1:53" ht="14.25" customHeight="1" x14ac:dyDescent="0.25">
      <c r="A378" s="323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3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0</v>
      </c>
      <c r="W384" s="307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0</v>
      </c>
      <c r="W391" s="308">
        <f>IFERROR(W384/H384,"0")+IFERROR(W385/H385,"0")+IFERROR(W386/H386,"0")+IFERROR(W387/H387,"0")+IFERROR(W388/H388,"0")+IFERROR(W389/H389,"0")+IFERROR(W390/H390,"0")</f>
        <v>0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0</v>
      </c>
      <c r="W392" s="308">
        <f>IFERROR(SUM(W384:W390),"0")</f>
        <v>0</v>
      </c>
      <c r="X392" s="37"/>
      <c r="Y392" s="309"/>
      <c r="Z392" s="309"/>
    </row>
    <row r="393" spans="1:53" ht="14.25" customHeight="1" x14ac:dyDescent="0.25">
      <c r="A393" s="323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2"/>
      <c r="Z398" s="302"/>
    </row>
    <row r="399" spans="1:53" ht="14.25" customHeight="1" x14ac:dyDescent="0.25">
      <c r="A399" s="323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0</v>
      </c>
      <c r="W400" s="307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0</v>
      </c>
      <c r="W409" s="308">
        <f>IFERROR(W400/H400,"0")+IFERROR(W401/H401,"0")+IFERROR(W402/H402,"0")+IFERROR(W403/H403,"0")+IFERROR(W404/H404,"0")+IFERROR(W405/H405,"0")+IFERROR(W406/H406,"0")+IFERROR(W407/H407,"0")+IFERROR(W408/H408,"0")</f>
        <v>0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0</v>
      </c>
      <c r="W410" s="308">
        <f>IFERROR(SUM(W400:W408),"0")</f>
        <v>0</v>
      </c>
      <c r="X410" s="37"/>
      <c r="Y410" s="309"/>
      <c r="Z410" s="309"/>
    </row>
    <row r="411" spans="1:53" ht="14.25" customHeight="1" x14ac:dyDescent="0.25">
      <c r="A411" s="323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0</v>
      </c>
      <c r="W412" s="307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0</v>
      </c>
      <c r="W414" s="308">
        <f>IFERROR(W412/H412,"0")+IFERROR(W413/H413,"0")</f>
        <v>0</v>
      </c>
      <c r="X414" s="308">
        <f>IFERROR(IF(X412="",0,X412),"0")+IFERROR(IF(X413="",0,X413),"0")</f>
        <v>0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0</v>
      </c>
      <c r="W415" s="308">
        <f>IFERROR(SUM(W412:W413),"0")</f>
        <v>0</v>
      </c>
      <c r="X415" s="37"/>
      <c r="Y415" s="309"/>
      <c r="Z415" s="309"/>
    </row>
    <row r="416" spans="1:53" ht="14.25" customHeight="1" x14ac:dyDescent="0.25">
      <c r="A416" s="323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0</v>
      </c>
      <c r="W417" s="307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4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0</v>
      </c>
      <c r="W423" s="308">
        <f>IFERROR(W417/H417,"0")+IFERROR(W418/H418,"0")+IFERROR(W419/H419,"0")+IFERROR(W420/H420,"0")+IFERROR(W421/H421,"0")+IFERROR(W422/H422,"0")</f>
        <v>0</v>
      </c>
      <c r="X423" s="308">
        <f>IFERROR(IF(X417="",0,X417),"0")+IFERROR(IF(X418="",0,X418),"0")+IFERROR(IF(X419="",0,X419),"0")+IFERROR(IF(X420="",0,X420),"0")+IFERROR(IF(X421="",0,X421),"0")+IFERROR(IF(X422="",0,X422),"0")</f>
        <v>0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0</v>
      </c>
      <c r="W424" s="308">
        <f>IFERROR(SUM(W417:W422),"0")</f>
        <v>0</v>
      </c>
      <c r="X424" s="37"/>
      <c r="Y424" s="309"/>
      <c r="Z424" s="309"/>
    </row>
    <row r="425" spans="1:53" ht="14.25" customHeight="1" x14ac:dyDescent="0.25">
      <c r="A425" s="323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2"/>
      <c r="Z431" s="302"/>
    </row>
    <row r="432" spans="1:53" ht="14.25" customHeight="1" x14ac:dyDescent="0.25">
      <c r="A432" s="323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7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23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1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2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3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60</v>
      </c>
      <c r="W443" s="307">
        <f>IFERROR(IF(V443="",0,CEILING((V443/$H443),1)*$H443),"")</f>
        <v>63</v>
      </c>
      <c r="X443" s="36">
        <f>IFERROR(IF(W443=0,"",ROUNDUP(W443/H443,0)*0.00753),"")</f>
        <v>0.11295000000000001</v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9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14.285714285714285</v>
      </c>
      <c r="W445" s="308">
        <f>IFERROR(W443/H443,"0")+IFERROR(W444/H444,"0")</f>
        <v>15</v>
      </c>
      <c r="X445" s="308">
        <f>IFERROR(IF(X443="",0,X443),"0")+IFERROR(IF(X444="",0,X444),"0")</f>
        <v>0.11295000000000001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60</v>
      </c>
      <c r="W446" s="308">
        <f>IFERROR(SUM(W443:W444),"0")</f>
        <v>63</v>
      </c>
      <c r="X446" s="37"/>
      <c r="Y446" s="309"/>
      <c r="Z446" s="309"/>
    </row>
    <row r="447" spans="1:53" ht="14.25" customHeight="1" x14ac:dyDescent="0.25">
      <c r="A447" s="323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0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14.25" customHeight="1" x14ac:dyDescent="0.25">
      <c r="A453" s="323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3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0</v>
      </c>
      <c r="W458" s="307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0</v>
      </c>
      <c r="W459" s="308">
        <f>IFERROR(W458/H458,"0")</f>
        <v>0</v>
      </c>
      <c r="X459" s="308">
        <f>IFERROR(IF(X458="",0,X458),"0")</f>
        <v>0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0</v>
      </c>
      <c r="W460" s="308">
        <f>IFERROR(SUM(W458:W458),"0")</f>
        <v>0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460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473.40000000000003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481.49206349206349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495.53999999999996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1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1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506.49206349206349</v>
      </c>
      <c r="W464" s="308">
        <f>GrossWeightTotalR+PalletQtyTotalR*25</f>
        <v>520.54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51.322751322751323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53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0.9394499999999999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299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299" t="s">
        <v>548</v>
      </c>
      <c r="S468" s="353" t="s">
        <v>590</v>
      </c>
      <c r="T468" s="379"/>
      <c r="U468" s="300"/>
      <c r="Z468" s="52"/>
      <c r="AC468" s="300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0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0"/>
      <c r="Z469" s="52"/>
      <c r="AC469" s="300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0"/>
      <c r="L470" s="354"/>
      <c r="M470" s="354"/>
      <c r="N470" s="354"/>
      <c r="O470" s="354"/>
      <c r="P470" s="354"/>
      <c r="Q470" s="354"/>
      <c r="R470" s="354"/>
      <c r="S470" s="354"/>
      <c r="T470" s="354"/>
      <c r="U470" s="300"/>
      <c r="Z470" s="52"/>
      <c r="AC470" s="300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0</v>
      </c>
      <c r="D471" s="46">
        <f>IFERROR(W55*1,"0")+IFERROR(W56*1,"0")+IFERROR(W57*1,"0")+IFERROR(W58*1,"0")</f>
        <v>0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410.40000000000003</v>
      </c>
      <c r="F471" s="46">
        <f>IFERROR(W128*1,"0")+IFERROR(W129*1,"0")+IFERROR(W130*1,"0")</f>
        <v>0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0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300"/>
      <c r="L471" s="46">
        <f>IFERROR(W256*1,"0")+IFERROR(W257*1,"0")+IFERROR(W258*1,"0")+IFERROR(W259*1,"0")+IFERROR(W260*1,"0")+IFERROR(W261*1,"0")+IFERROR(W262*1,"0")+IFERROR(W266*1,"0")+IFERROR(W267*1,"0")</f>
        <v>0</v>
      </c>
      <c r="M471" s="46">
        <f>IFERROR(W272*1,"0")+IFERROR(W276*1,"0")+IFERROR(W277*1,"0")+IFERROR(W278*1,"0")+IFERROR(W282*1,"0")+IFERROR(W286*1,"0")</f>
        <v>0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0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46">
        <f>IFERROR(W379*1,"0")+IFERROR(W380*1,"0")+IFERROR(W384*1,"0")+IFERROR(W385*1,"0")+IFERROR(W386*1,"0")+IFERROR(W387*1,"0")+IFERROR(W388*1,"0")+IFERROR(W389*1,"0")+IFERROR(W390*1,"0")+IFERROR(W394*1,"0")</f>
        <v>0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71" s="46">
        <f>IFERROR(W433*1,"0")+IFERROR(W434*1,"0")+IFERROR(W438*1,"0")+IFERROR(W439*1,"0")+IFERROR(W443*1,"0")+IFERROR(W444*1,"0")+IFERROR(W448*1,"0")+IFERROR(W449*1,"0")</f>
        <v>63</v>
      </c>
      <c r="T471" s="46">
        <f>IFERROR(W454*1,"0")+IFERROR(W458*1,"0")</f>
        <v>0</v>
      </c>
      <c r="U471" s="300"/>
      <c r="Z471" s="52"/>
      <c r="AC471" s="300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4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A53:X53"/>
    <mergeCell ref="N321:T321"/>
    <mergeCell ref="D342:E342"/>
    <mergeCell ref="N326:T326"/>
    <mergeCell ref="D336:E336"/>
    <mergeCell ref="D407:E407"/>
    <mergeCell ref="A416:X416"/>
    <mergeCell ref="N81:T81"/>
    <mergeCell ref="D102:E102"/>
    <mergeCell ref="N88:R88"/>
    <mergeCell ref="N152:T152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D165:E165"/>
    <mergeCell ref="N146:R146"/>
    <mergeCell ref="D223:E223"/>
    <mergeCell ref="N33:T33"/>
    <mergeCell ref="A13:L13"/>
    <mergeCell ref="A19:X19"/>
    <mergeCell ref="J9:L9"/>
    <mergeCell ref="R5:S5"/>
    <mergeCell ref="N156:R156"/>
    <mergeCell ref="A8:C8"/>
    <mergeCell ref="A10:C10"/>
    <mergeCell ref="D184:E184"/>
    <mergeCell ref="N84:R84"/>
    <mergeCell ref="N249:R249"/>
    <mergeCell ref="N169:T169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36:T436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293:R293"/>
    <mergeCell ref="N317:R317"/>
    <mergeCell ref="N259:R259"/>
    <mergeCell ref="N389:R389"/>
    <mergeCell ref="N320:R320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D177:E177"/>
    <mergeCell ref="D394:E394"/>
    <mergeCell ref="D121:E121"/>
    <mergeCell ref="D192:E192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D202:E202"/>
    <mergeCell ref="N348:R348"/>
    <mergeCell ref="N273:T273"/>
    <mergeCell ref="D294:E294"/>
    <mergeCell ref="A309:M310"/>
    <mergeCell ref="A414:M415"/>
    <mergeCell ref="D231:E231"/>
    <mergeCell ref="N337:T337"/>
    <mergeCell ref="D358:E358"/>
    <mergeCell ref="N208:R208"/>
    <mergeCell ref="N379:R379"/>
    <mergeCell ref="N183:R183"/>
    <mergeCell ref="N217:T217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A316:X316"/>
    <mergeCell ref="A169:M170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D438:E438"/>
    <mergeCell ref="A447:X447"/>
    <mergeCell ref="N96:R96"/>
    <mergeCell ref="D359:E359"/>
    <mergeCell ref="N409:T409"/>
    <mergeCell ref="A224:M225"/>
    <mergeCell ref="N187:R187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G17:G18"/>
    <mergeCell ref="H10:L10"/>
    <mergeCell ref="A46:X46"/>
    <mergeCell ref="A9:C9"/>
    <mergeCell ref="D58:E58"/>
    <mergeCell ref="A116:M117"/>
    <mergeCell ref="O12:P12"/>
    <mergeCell ref="N52:T52"/>
    <mergeCell ref="N116:T116"/>
    <mergeCell ref="N276:R276"/>
    <mergeCell ref="N43:R43"/>
    <mergeCell ref="D86:E86"/>
    <mergeCell ref="D257:E257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384:E384"/>
    <mergeCell ref="A393:X393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N375:T375"/>
    <mergeCell ref="N443:R443"/>
    <mergeCell ref="D185:E185"/>
    <mergeCell ref="D277:E277"/>
    <mergeCell ref="N327:T327"/>
    <mergeCell ref="A213:M214"/>
    <mergeCell ref="A151:M152"/>
    <mergeCell ref="N247:T247"/>
    <mergeCell ref="N260:R260"/>
    <mergeCell ref="A383:X383"/>
    <mergeCell ref="N274:T274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D27:E27"/>
    <mergeCell ref="N15:R16"/>
    <mergeCell ref="N77:R77"/>
    <mergeCell ref="N91:T91"/>
    <mergeCell ref="N89:R89"/>
    <mergeCell ref="D295:E295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N158:T158"/>
    <mergeCell ref="A236:X236"/>
    <mergeCell ref="D390:E390"/>
    <mergeCell ref="N225:T225"/>
    <mergeCell ref="A326:M327"/>
    <mergeCell ref="N71:R71"/>
    <mergeCell ref="N306:T306"/>
    <mergeCell ref="N58:R58"/>
    <mergeCell ref="A263:M264"/>
    <mergeCell ref="D179:E179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N149:R149"/>
    <mergeCell ref="N205:R205"/>
    <mergeCell ref="A226:X226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O11:P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D260:E260"/>
    <mergeCell ref="A344:M345"/>
    <mergeCell ref="A6:C6"/>
    <mergeCell ref="D113:E113"/>
    <mergeCell ref="A5:C5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D245:E245"/>
    <mergeCell ref="D122:E122"/>
    <mergeCell ref="N352:R352"/>
    <mergeCell ref="D250:E250"/>
    <mergeCell ref="D211:E211"/>
    <mergeCell ref="A194:M195"/>
    <mergeCell ref="N231:R231"/>
    <mergeCell ref="N358:R358"/>
    <mergeCell ref="D230:E230"/>
    <mergeCell ref="D168:E168"/>
    <mergeCell ref="A240:M241"/>
    <mergeCell ref="N137:R137"/>
    <mergeCell ref="N308:R308"/>
    <mergeCell ref="D9:E9"/>
    <mergeCell ref="D180:E180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443:E443"/>
    <mergeCell ref="D210:E210"/>
    <mergeCell ref="N402:R402"/>
    <mergeCell ref="N434:R434"/>
    <mergeCell ref="N422:R422"/>
    <mergeCell ref="N403:R403"/>
    <mergeCell ref="D448:E448"/>
    <mergeCell ref="A428:M429"/>
    <mergeCell ref="D402:E402"/>
    <mergeCell ref="D401:E401"/>
    <mergeCell ref="N449:R449"/>
    <mergeCell ref="D178:E178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L469:L470"/>
    <mergeCell ref="A461:M466"/>
    <mergeCell ref="N423:T423"/>
    <mergeCell ref="N410:T410"/>
    <mergeCell ref="S468:T468"/>
    <mergeCell ref="D406:E406"/>
    <mergeCell ref="N45:T45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6:S9"/>
    <mergeCell ref="A285:X285"/>
    <mergeCell ref="A341:X341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34:T234"/>
    <mergeCell ref="D238:E238"/>
    <mergeCell ref="N262:R262"/>
    <mergeCell ref="D78:E78"/>
    <mergeCell ref="A38:X38"/>
    <mergeCell ref="D205:E205"/>
    <mergeCell ref="A131:M132"/>
    <mergeCell ref="N172:R172"/>
    <mergeCell ref="N28:R28"/>
    <mergeCell ref="N199:R199"/>
    <mergeCell ref="D71:E71"/>
    <mergeCell ref="N186:R186"/>
    <mergeCell ref="N30:R30"/>
    <mergeCell ref="D98:E98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D426:E426"/>
    <mergeCell ref="D363:E363"/>
    <mergeCell ref="D357:E357"/>
    <mergeCell ref="A432:X432"/>
    <mergeCell ref="D332:E332"/>
    <mergeCell ref="N382:T382"/>
    <mergeCell ref="D73:E73"/>
    <mergeCell ref="A82:X82"/>
    <mergeCell ref="N446:T446"/>
    <mergeCell ref="A275:X275"/>
    <mergeCell ref="N44:T44"/>
    <mergeCell ref="A340:X340"/>
    <mergeCell ref="N424:T424"/>
    <mergeCell ref="N280:T2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2023-11-03T07:56:05Z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