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31EB5FC-F398-41BD-9519-F08275AB77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BP565" i="1" s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O541" i="1"/>
  <c r="BM541" i="1"/>
  <c r="Y541" i="1"/>
  <c r="BP541" i="1" s="1"/>
  <c r="P541" i="1"/>
  <c r="X538" i="1"/>
  <c r="X537" i="1"/>
  <c r="BO536" i="1"/>
  <c r="BM536" i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Z484" i="1" s="1"/>
  <c r="BO483" i="1"/>
  <c r="BM483" i="1"/>
  <c r="Y483" i="1"/>
  <c r="BP483" i="1" s="1"/>
  <c r="BO482" i="1"/>
  <c r="BM482" i="1"/>
  <c r="Y482" i="1"/>
  <c r="BP482" i="1" s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Y459" i="1" s="1"/>
  <c r="P457" i="1"/>
  <c r="X455" i="1"/>
  <c r="X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X433" i="1"/>
  <c r="BO432" i="1"/>
  <c r="BM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Y413" i="1" s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P386" i="1" s="1"/>
  <c r="BO385" i="1"/>
  <c r="BM385" i="1"/>
  <c r="Y385" i="1"/>
  <c r="P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Y365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N323" i="1"/>
  <c r="BM323" i="1"/>
  <c r="Z323" i="1"/>
  <c r="Z324" i="1" s="1"/>
  <c r="Y323" i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Z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Z64" i="1" l="1"/>
  <c r="BN64" i="1"/>
  <c r="Z109" i="1"/>
  <c r="BN109" i="1"/>
  <c r="Z127" i="1"/>
  <c r="BN127" i="1"/>
  <c r="Z199" i="1"/>
  <c r="BN199" i="1"/>
  <c r="Z281" i="1"/>
  <c r="BN281" i="1"/>
  <c r="Z378" i="1"/>
  <c r="BN378" i="1"/>
  <c r="Z399" i="1"/>
  <c r="BN399" i="1"/>
  <c r="Z482" i="1"/>
  <c r="BN482" i="1"/>
  <c r="Z483" i="1"/>
  <c r="BN483" i="1"/>
  <c r="Z565" i="1"/>
  <c r="BN565" i="1"/>
  <c r="X663" i="1"/>
  <c r="Y35" i="1"/>
  <c r="Z49" i="1"/>
  <c r="BN49" i="1"/>
  <c r="Z76" i="1"/>
  <c r="BN76" i="1"/>
  <c r="Z100" i="1"/>
  <c r="BN100" i="1"/>
  <c r="Z141" i="1"/>
  <c r="BN141" i="1"/>
  <c r="Z183" i="1"/>
  <c r="BN183" i="1"/>
  <c r="Z218" i="1"/>
  <c r="BN218" i="1"/>
  <c r="Z236" i="1"/>
  <c r="BN236" i="1"/>
  <c r="Z243" i="1"/>
  <c r="BN243" i="1"/>
  <c r="Z266" i="1"/>
  <c r="BN266" i="1"/>
  <c r="Z299" i="1"/>
  <c r="BN299" i="1"/>
  <c r="Z364" i="1"/>
  <c r="BN364" i="1"/>
  <c r="Z422" i="1"/>
  <c r="BN422" i="1"/>
  <c r="Z452" i="1"/>
  <c r="BN452" i="1"/>
  <c r="Z519" i="1"/>
  <c r="Z520" i="1" s="1"/>
  <c r="BN519" i="1"/>
  <c r="BP519" i="1"/>
  <c r="Y520" i="1"/>
  <c r="Z536" i="1"/>
  <c r="Z537" i="1" s="1"/>
  <c r="BN536" i="1"/>
  <c r="BP536" i="1"/>
  <c r="Y537" i="1"/>
  <c r="Z541" i="1"/>
  <c r="BN541" i="1"/>
  <c r="Z557" i="1"/>
  <c r="BN557" i="1"/>
  <c r="Z581" i="1"/>
  <c r="BN581" i="1"/>
  <c r="BP360" i="1"/>
  <c r="BN360" i="1"/>
  <c r="Z360" i="1"/>
  <c r="BP384" i="1"/>
  <c r="BN384" i="1"/>
  <c r="Z384" i="1"/>
  <c r="BP418" i="1"/>
  <c r="BN418" i="1"/>
  <c r="Z418" i="1"/>
  <c r="BP448" i="1"/>
  <c r="BN448" i="1"/>
  <c r="Z448" i="1"/>
  <c r="BP486" i="1"/>
  <c r="BN486" i="1"/>
  <c r="Z486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Z94" i="1"/>
  <c r="BN94" i="1"/>
  <c r="Z115" i="1"/>
  <c r="BN115" i="1"/>
  <c r="Z123" i="1"/>
  <c r="BN123" i="1"/>
  <c r="Z133" i="1"/>
  <c r="BN133" i="1"/>
  <c r="Y145" i="1"/>
  <c r="Z149" i="1"/>
  <c r="BN149" i="1"/>
  <c r="Z175" i="1"/>
  <c r="BN175" i="1"/>
  <c r="Z195" i="1"/>
  <c r="BN195" i="1"/>
  <c r="Z210" i="1"/>
  <c r="BN210" i="1"/>
  <c r="Y224" i="1"/>
  <c r="Z222" i="1"/>
  <c r="BN222" i="1"/>
  <c r="Z232" i="1"/>
  <c r="BN232" i="1"/>
  <c r="Z250" i="1"/>
  <c r="BN250" i="1"/>
  <c r="Z262" i="1"/>
  <c r="BN262" i="1"/>
  <c r="Z270" i="1"/>
  <c r="BN270" i="1"/>
  <c r="Z285" i="1"/>
  <c r="BN285" i="1"/>
  <c r="Z308" i="1"/>
  <c r="BN308" i="1"/>
  <c r="Y325" i="1"/>
  <c r="Y324" i="1"/>
  <c r="BP323" i="1"/>
  <c r="Y329" i="1"/>
  <c r="BP328" i="1"/>
  <c r="BN328" i="1"/>
  <c r="Z328" i="1"/>
  <c r="Z329" i="1" s="1"/>
  <c r="Y334" i="1"/>
  <c r="Y333" i="1"/>
  <c r="BP332" i="1"/>
  <c r="BN332" i="1"/>
  <c r="Z332" i="1"/>
  <c r="Z333" i="1" s="1"/>
  <c r="BP336" i="1"/>
  <c r="BN336" i="1"/>
  <c r="Z336" i="1"/>
  <c r="BP370" i="1"/>
  <c r="BN370" i="1"/>
  <c r="Z370" i="1"/>
  <c r="BP387" i="1"/>
  <c r="BN387" i="1"/>
  <c r="Z387" i="1"/>
  <c r="BP426" i="1"/>
  <c r="BN426" i="1"/>
  <c r="Z426" i="1"/>
  <c r="BP466" i="1"/>
  <c r="BN466" i="1"/>
  <c r="Z466" i="1"/>
  <c r="BP491" i="1"/>
  <c r="BN491" i="1"/>
  <c r="Z491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339" i="1"/>
  <c r="Y388" i="1"/>
  <c r="BP117" i="1"/>
  <c r="BN117" i="1"/>
  <c r="Z117" i="1"/>
  <c r="BP125" i="1"/>
  <c r="BN125" i="1"/>
  <c r="Z12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BP216" i="1"/>
  <c r="BN216" i="1"/>
  <c r="Z216" i="1"/>
  <c r="Y238" i="1"/>
  <c r="BP226" i="1"/>
  <c r="BN226" i="1"/>
  <c r="Z226" i="1"/>
  <c r="BP234" i="1"/>
  <c r="BN234" i="1"/>
  <c r="Z234" i="1"/>
  <c r="BP241" i="1"/>
  <c r="BN241" i="1"/>
  <c r="Z241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Y372" i="1"/>
  <c r="BP368" i="1"/>
  <c r="BN368" i="1"/>
  <c r="Z368" i="1"/>
  <c r="BP380" i="1"/>
  <c r="BN380" i="1"/>
  <c r="Z380" i="1"/>
  <c r="BP410" i="1"/>
  <c r="BN410" i="1"/>
  <c r="Z410" i="1"/>
  <c r="BP424" i="1"/>
  <c r="BN424" i="1"/>
  <c r="Z424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64" i="1"/>
  <c r="BN464" i="1"/>
  <c r="Z464" i="1"/>
  <c r="BP489" i="1"/>
  <c r="BN489" i="1"/>
  <c r="Z489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BP26" i="1"/>
  <c r="Z33" i="1"/>
  <c r="BN33" i="1"/>
  <c r="C673" i="1"/>
  <c r="Z51" i="1"/>
  <c r="BN51" i="1"/>
  <c r="Z57" i="1"/>
  <c r="BN57" i="1"/>
  <c r="BP57" i="1"/>
  <c r="D673" i="1"/>
  <c r="Z66" i="1"/>
  <c r="BN66" i="1"/>
  <c r="Z70" i="1"/>
  <c r="BN70" i="1"/>
  <c r="Y80" i="1"/>
  <c r="Z78" i="1"/>
  <c r="BN78" i="1"/>
  <c r="Y88" i="1"/>
  <c r="Z84" i="1"/>
  <c r="BN84" i="1"/>
  <c r="Z92" i="1"/>
  <c r="BN92" i="1"/>
  <c r="Z96" i="1"/>
  <c r="BN96" i="1"/>
  <c r="Y104" i="1"/>
  <c r="Z102" i="1"/>
  <c r="BN102" i="1"/>
  <c r="BP107" i="1"/>
  <c r="BN107" i="1"/>
  <c r="Y120" i="1"/>
  <c r="BP113" i="1"/>
  <c r="BN113" i="1"/>
  <c r="Z113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0" i="1"/>
  <c r="BP189" i="1"/>
  <c r="BN189" i="1"/>
  <c r="Z189" i="1"/>
  <c r="Z190" i="1" s="1"/>
  <c r="Y201" i="1"/>
  <c r="BP193" i="1"/>
  <c r="BN193" i="1"/>
  <c r="Z193" i="1"/>
  <c r="J673" i="1"/>
  <c r="BP206" i="1"/>
  <c r="BN206" i="1"/>
  <c r="Z206" i="1"/>
  <c r="BP220" i="1"/>
  <c r="BN220" i="1"/>
  <c r="Z220" i="1"/>
  <c r="BP230" i="1"/>
  <c r="BN230" i="1"/>
  <c r="Z230" i="1"/>
  <c r="Y247" i="1"/>
  <c r="BP240" i="1"/>
  <c r="BN240" i="1"/>
  <c r="Z240" i="1"/>
  <c r="BP245" i="1"/>
  <c r="BN245" i="1"/>
  <c r="Z245" i="1"/>
  <c r="BP257" i="1"/>
  <c r="BN257" i="1"/>
  <c r="Z257" i="1"/>
  <c r="BP268" i="1"/>
  <c r="BN268" i="1"/>
  <c r="Z268" i="1"/>
  <c r="BP283" i="1"/>
  <c r="BN283" i="1"/>
  <c r="Z283" i="1"/>
  <c r="Q673" i="1"/>
  <c r="BP306" i="1"/>
  <c r="BN306" i="1"/>
  <c r="Z306" i="1"/>
  <c r="BP347" i="1"/>
  <c r="BN347" i="1"/>
  <c r="Z347" i="1"/>
  <c r="BP362" i="1"/>
  <c r="BN362" i="1"/>
  <c r="Z362" i="1"/>
  <c r="Y381" i="1"/>
  <c r="BP376" i="1"/>
  <c r="BN376" i="1"/>
  <c r="Z376" i="1"/>
  <c r="BP393" i="1"/>
  <c r="BN393" i="1"/>
  <c r="Z393" i="1"/>
  <c r="BP420" i="1"/>
  <c r="BN420" i="1"/>
  <c r="Z420" i="1"/>
  <c r="BP432" i="1"/>
  <c r="BN432" i="1"/>
  <c r="Z432" i="1"/>
  <c r="BP450" i="1"/>
  <c r="BN450" i="1"/>
  <c r="Z450" i="1"/>
  <c r="Y506" i="1"/>
  <c r="BP480" i="1"/>
  <c r="BN480" i="1"/>
  <c r="Z480" i="1"/>
  <c r="H673" i="1"/>
  <c r="Y179" i="1"/>
  <c r="Y212" i="1"/>
  <c r="Y258" i="1"/>
  <c r="P673" i="1"/>
  <c r="Y338" i="1"/>
  <c r="Y373" i="1"/>
  <c r="Y389" i="1"/>
  <c r="Y396" i="1"/>
  <c r="Y401" i="1"/>
  <c r="Y455" i="1"/>
  <c r="Y467" i="1"/>
  <c r="BP484" i="1"/>
  <c r="BN484" i="1"/>
  <c r="BP488" i="1"/>
  <c r="BN488" i="1"/>
  <c r="Z488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F9" i="1"/>
  <c r="J9" i="1"/>
  <c r="F10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BP263" i="1"/>
  <c r="BN263" i="1"/>
  <c r="Z263" i="1"/>
  <c r="BP267" i="1"/>
  <c r="BN267" i="1"/>
  <c r="Z267" i="1"/>
  <c r="Y271" i="1"/>
  <c r="Y290" i="1"/>
  <c r="BP280" i="1"/>
  <c r="BN280" i="1"/>
  <c r="Z280" i="1"/>
  <c r="H9" i="1"/>
  <c r="B673" i="1"/>
  <c r="X664" i="1"/>
  <c r="X665" i="1"/>
  <c r="X667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BN148" i="1"/>
  <c r="BP148" i="1"/>
  <c r="G673" i="1"/>
  <c r="Z155" i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2" i="1"/>
  <c r="BN242" i="1"/>
  <c r="Z244" i="1"/>
  <c r="BN244" i="1"/>
  <c r="K673" i="1"/>
  <c r="Y259" i="1"/>
  <c r="Z251" i="1"/>
  <c r="BN251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L673" i="1"/>
  <c r="Y272" i="1"/>
  <c r="M673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73" i="1"/>
  <c r="Z357" i="1"/>
  <c r="BN357" i="1"/>
  <c r="BP357" i="1"/>
  <c r="Z359" i="1"/>
  <c r="BN359" i="1"/>
  <c r="Z361" i="1"/>
  <c r="BN361" i="1"/>
  <c r="Z363" i="1"/>
  <c r="BN363" i="1"/>
  <c r="Y366" i="1"/>
  <c r="Z369" i="1"/>
  <c r="BN369" i="1"/>
  <c r="BP369" i="1"/>
  <c r="Z371" i="1"/>
  <c r="BN371" i="1"/>
  <c r="Z375" i="1"/>
  <c r="BN375" i="1"/>
  <c r="BP375" i="1"/>
  <c r="Z377" i="1"/>
  <c r="BN377" i="1"/>
  <c r="Z379" i="1"/>
  <c r="BN379" i="1"/>
  <c r="Y382" i="1"/>
  <c r="Z385" i="1"/>
  <c r="BN385" i="1"/>
  <c r="BP385" i="1"/>
  <c r="Z386" i="1"/>
  <c r="BN386" i="1"/>
  <c r="Z391" i="1"/>
  <c r="BN391" i="1"/>
  <c r="BP391" i="1"/>
  <c r="Z392" i="1"/>
  <c r="BN392" i="1"/>
  <c r="Z394" i="1"/>
  <c r="BN394" i="1"/>
  <c r="Y395" i="1"/>
  <c r="Z398" i="1"/>
  <c r="BN398" i="1"/>
  <c r="BP398" i="1"/>
  <c r="Z400" i="1"/>
  <c r="BN400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295" i="1"/>
  <c r="Y302" i="1"/>
  <c r="Y311" i="1"/>
  <c r="Y344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BP465" i="1"/>
  <c r="BN465" i="1"/>
  <c r="Z465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454" i="1" l="1"/>
  <c r="Z372" i="1"/>
  <c r="Z145" i="1"/>
  <c r="Z79" i="1"/>
  <c r="Z72" i="1"/>
  <c r="Z54" i="1"/>
  <c r="Z212" i="1"/>
  <c r="Z150" i="1"/>
  <c r="Z625" i="1"/>
  <c r="Z505" i="1"/>
  <c r="Z258" i="1"/>
  <c r="Z246" i="1"/>
  <c r="Z237" i="1"/>
  <c r="Z135" i="1"/>
  <c r="Z119" i="1"/>
  <c r="Y665" i="1"/>
  <c r="Z35" i="1"/>
  <c r="Z591" i="1"/>
  <c r="Z596" i="1"/>
  <c r="Z545" i="1"/>
  <c r="Z388" i="1"/>
  <c r="Z381" i="1"/>
  <c r="Z365" i="1"/>
  <c r="Z311" i="1"/>
  <c r="Z301" i="1"/>
  <c r="Z207" i="1"/>
  <c r="Z201" i="1"/>
  <c r="Z166" i="1"/>
  <c r="Z156" i="1"/>
  <c r="Z128" i="1"/>
  <c r="Z88" i="1"/>
  <c r="Y664" i="1"/>
  <c r="Y666" i="1" s="1"/>
  <c r="Z289" i="1"/>
  <c r="Y667" i="1"/>
  <c r="Z643" i="1"/>
  <c r="Z608" i="1"/>
  <c r="X666" i="1"/>
  <c r="Z567" i="1"/>
  <c r="Z636" i="1"/>
  <c r="Z649" i="1"/>
  <c r="Z615" i="1"/>
  <c r="Z585" i="1"/>
  <c r="Z573" i="1"/>
  <c r="Z467" i="1"/>
  <c r="Z412" i="1"/>
  <c r="Z529" i="1"/>
  <c r="Z438" i="1"/>
  <c r="Z428" i="1"/>
  <c r="Z401" i="1"/>
  <c r="Z395" i="1"/>
  <c r="Z223" i="1"/>
  <c r="Z179" i="1"/>
  <c r="Z97" i="1"/>
  <c r="Y663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<sst xmlns="http://schemas.openxmlformats.org/spreadsheetml/2006/main" count="3139" uniqueCount="1081">
  <si>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</si>
  <si>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</si>
  <si>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</si>
  <si>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</si>
  <si>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</si>
  <si>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</si>
  <si>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</si>
  <si>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</si>
  <si>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</si>
  <si>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</si>
  <si>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</si>
  <si>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</si>
  <si>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</si>
  <si>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</si>
  <si>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</si>
  <si>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</si>
  <si>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</si>
  <si>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</si>
  <si>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</si>
  <si>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</si>
  <si>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</si>
  <si>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</si>
  <si>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</si>
  <si>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</si>
  <si>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</si>
  <si>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</si>
  <si>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</si>
  <si>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</si>
  <si>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</si>
  <si>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</si>
  <si>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</si>
  <si>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</si>
  <si>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</si>
  <si>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</si>
  <si>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</si>
  <si>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</si>
  <si>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</si>
  <si>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</si>
  <si>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</si>
  <si>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</si>
  <si>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</si>
  <si>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</si>
  <si>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</si>
  <si>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</si>
  <si>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</si>
  <si>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</si>
  <si>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</si>
  <si>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</si>
  <si>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</si>
  <si>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</si>
  <si>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</si>
  <si>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</si>
  <si>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</si>
  <si>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</si>
  <si>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</si>
  <si>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</si>
  <si>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</si>
  <si>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</si>
  <si>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</si>
  <si>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</si>
  <si>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</si>
  <si>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</si>
  <si>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</si>
  <si>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</si>
  <si>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</si>
  <si>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</si>
  <si>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</si>
  <si>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</si>
  <si>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</si>
  <si>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</si>
  <si>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</si>
  <si>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</si>
  <si>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</si>
  <si>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</si>
  <si>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</si>
  <si>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</si>
  <si>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</si>
  <si>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</si>
  <si>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</si>
  <si>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</si>
  <si>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</si>
  <si>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</si>
  <si>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</si>
  <si>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</si>
  <si>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</si>
  <si>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</si>
  <si>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</si>
  <si>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</si>
  <si>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</si>
  <si>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</si>
  <si>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</si>
  <si>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</si>
  <si>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</si>
  <si>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</si>
  <si>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</si>
  <si>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</si>
  <si>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</si>
  <si>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</si>
  <si>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</si>
  <si>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</si>
  <si>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</si>
  <si>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</si>
  <si>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</si>
  <si>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</si>
  <si>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</si>
  <si>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</si>
  <si>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</si>
  <si>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</si>
  <si>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</si>
  <si>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</si>
  <si>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</si>
  <si>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</si>
  <si>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</si>
  <si>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</si>
  <si>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</si>
  <si>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</si>
  <si>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</si>
  <si>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</si>
  <si>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</si>
  <si>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</si>
  <si>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</si>
  <si>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</si>
  <si>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</si>
  <si>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</si>
  <si>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</si>
  <si>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</si>
  <si>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</si>
  <si>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</si>
  <si>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</si>
  <si>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</si>
  <si>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</si>
  <si>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</si>
  <si>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</si>
  <si>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</si>
  <si>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</si>
  <si>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</si>
  <si>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</si>
  <si>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</si>
  <si>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</si>
  <si>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</si>
  <si>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</si>
  <si>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</si>
  <si>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</si>
  <si>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</si>
  <si>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</si>
  <si>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</si>
  <si>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</si>
  <si>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</si>
  <si>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</si>
  <si>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</si>
  <si>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</si>
  <si>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</si>
  <si>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</si>
  <si>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</si>
  <si>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</si>
  <si>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</si>
  <si>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</si>
  <si>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</si>
  <si>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</si>
  <si>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</si>
  <si>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</si>
  <si>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</si>
  <si>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</si>
  <si>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</si>
  <si>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</si>
  <si>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</si>
  <si>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</si>
  <si>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</si>
  <si>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</si>
  <si>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</si>
  <si>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</si>
  <si>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</si>
  <si>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</si>
  <si>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</si>
  <si>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</si>
  <si>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</si>
  <si>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</si>
  <si>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</si>
  <si>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</si>
  <si>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</si>
  <si>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</si>
  <si>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</si>
  <si>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</si>
  <si>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</si>
  <si>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</si>
  <si>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</si>
  <si>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</si>
  <si>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</si>
  <si>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</si>
  <si>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</si>
  <si>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</si>
  <si>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</si>
  <si>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</si>
  <si>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</si>
  <si>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</si>
  <si>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</si>
  <si>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</si>
  <si>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</si>
  <si>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</si>
  <si>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</si>
  <si>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</si>
  <si>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</si>
  <si>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</si>
  <si>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</si>
  <si>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</si>
  <si>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</si>
  <si>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</si>
  <si>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</si>
  <si>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</si>
  <si>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</si>
  <si>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</si>
  <si>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</si>
  <si>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</si>
  <si>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</si>
  <si>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</si>
  <si>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</si>
  <si>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</si>
  <si>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</si>
  <si>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</si>
  <si>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</si>
  <si>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</si>
  <si>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</si>
  <si>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</si>
  <si>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</si>
  <si>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</si>
  <si>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</si>
  <si>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</si>
  <si>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</si>
  <si>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</si>
  <si>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</si>
  <si>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</si>
  <si>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</si>
  <si>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</si>
  <si>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</si>
  <si>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</si>
  <si>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</si>
  <si>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</si>
  <si>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</si>
  <si>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</si>
  <si>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</si>
  <si>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</si>
  <si>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</si>
  <si>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</si>
  <si>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</si>
  <si>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</si>
  <si>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</si>
  <si>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</si>
  <si>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</si>
  <si>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</si>
  <si>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</si>
  <si>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</si>
  <si>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</si>
  <si>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</si>
  <si>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</si>
  <si>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</si>
  <si>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</si>
  <si>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</si>
  <si>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</si>
  <si>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</si>
  <si>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</si>
  <si>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</si>
  <si>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</si>
  <si>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</si>
  <si>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</si>
  <si>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</si>
  <si>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</si>
  <si>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</si>
  <si>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</si>
  <si>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</si>
  <si>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</si>
  <si>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</si>
  <si>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</si>
  <si>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</si>
  <si>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</si>
  <si>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</si>
  <si>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</si>
  <si>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</si>
  <si>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</si>
  <si>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</si>
  <si>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</si>
  <si>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</si>
  <si>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</si>
  <si>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</si>
  <si>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</si>
  <si>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</si>
  <si>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</si>
  <si>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</si>
  <si>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</si>
  <si>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</si>
  <si>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</si>
  <si>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</si>
  <si>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</si>
  <si>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</si>
  <si>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</si>
  <si>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</si>
  <si>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</si>
  <si>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</si>
  <si>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</si>
  <si>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</si>
  <si>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</si>
  <si>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</si>
  <si>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</si>
  <si>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</si>
  <si>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</si>
  <si>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</si>
  <si>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</si>
  <si>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</si>
  <si>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</si>
  <si>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</si>
  <si>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</si>
  <si>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</si>
  <si>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</si>
  <si>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</si>
  <si>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</si>
  <si>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</si>
  <si>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</si>
  <si>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</si>
  <si>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</si>
  <si>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</si>
  <si>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</si>
  <si>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</si>
  <si>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</si>
  <si>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</si>
  <si>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</si>
  <si>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</si>
  <si>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</si>
  <si>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</si>
  <si>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</si>
  <si>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</si>
  <si>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</si>
  <si>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</si>
  <si>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</si>
  <si>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</si>
  <si>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</si>
  <si>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</si>
  <si>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</si>
  <si>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</si>
  <si>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</si>
  <si>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</si>
  <si>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</si>
  <si>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</si>
  <si>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</si>
  <si>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</si>
  <si>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</si>
  <si>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</si>
  <si>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</si>
  <si>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</si>
  <si>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</si>
  <si>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</si>
  <si>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</si>
  <si>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</si>
  <si>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</si>
  <si>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</si>
  <si>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</si>
  <si>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</si>
  <si>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</si>
  <si>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</si>
  <si>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</si>
  <si>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</si>
  <si>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</si>
  <si>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</si>
  <si>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</si>
  <si>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</si>
  <si>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</si>
  <si>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</si>
  <si>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</si>
  <si>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</si>
  <si>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</si>
  <si>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</si>
  <si>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</si>
  <si>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</si>
  <si>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</si>
  <si>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</si>
  <si>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</si>
  <si>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</si>
  <si>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</si>
  <si>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</si>
  <si>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</si>
  <si>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</si>
  <si>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</si>
  <si>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</si>
  <si>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</si>
  <si>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</si>
  <si>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</si>
  <si>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</si>
  <si>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</si>
  <si>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</si>
  <si>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</si>
  <si>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</si>
  <si>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</si>
  <si>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</si>
  <si>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</si>
  <si>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</si>
  <si>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</si>
  <si>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</si>
  <si>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</si>
  <si>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</si>
  <si>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</si>
  <si>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</si>
  <si>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</si>
  <si>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</si>
  <si>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</si>
  <si>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</si>
  <si>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</si>
  <si>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</si>
  <si>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</si>
  <si>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</si>
  <si>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</si>
  <si>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</si>
  <si>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</si>
  <si>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</si>
  <si>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</si>
  <si>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</si>
  <si>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</si>
  <si>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</si>
  <si>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</si>
  <si>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</si>
  <si>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</si>
  <si>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</si>
  <si>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</si>
  <si>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</si>
  <si>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</si>
  <si>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</si>
  <si>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</si>
  <si>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</si>
  <si>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</si>
  <si>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</si>
  <si>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</si>
  <si>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</si>
  <si>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</si>
  <si>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</si>
  <si>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</si>
  <si>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</si>
  <si>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</si>
  <si>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</si>
  <si>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</si>
  <si>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</si>
  <si>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</si>
  <si>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</si>
  <si>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</si>
  <si>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</si>
  <si>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</si>
  <si>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</si>
  <si>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</si>
  <si>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</si>
  <si>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</si>
  <si>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</si>
  <si>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</si>
  <si>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</si>
  <si>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</si>
  <si>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</si>
  <si>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</si>
  <si>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</si>
  <si>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</si>
  <si>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</si>
  <si>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</si>
  <si>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</si>
  <si>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</si>
  <si>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</si>
  <si>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</si>
  <si>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</si>
  <si>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</si>
  <si>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</si>
  <si>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</si>
  <si>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</si>
  <si>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</si>
  <si>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</si>
  <si>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</si>
  <si>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</si>
  <si>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</si>
  <si>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</si>
  <si>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</si>
  <si>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</si>
  <si>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</si>
  <si>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</si>
  <si>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</si>
  <si>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</si>
  <si>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</si>
  <si>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</si>
  <si>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</si>
  <si>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</si>
  <si>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</si>
  <si>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</si>
  <si>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</si>
  <si>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</si>
  <si>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</si>
  <si>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</si>
  <si>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</si>
  <si>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</si>
  <si>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</si>
  <si>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</si>
  <si>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</si>
  <si>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</si>
  <si>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</si>
  <si>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</si>
  <si>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</si>
  <si>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</si>
  <si>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</si>
  <si>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</si>
  <si>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</si>
  <si>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</si>
  <si>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</si>
  <si>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</si>
  <si>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</si>
  <si>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</si>
  <si>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</si>
  <si>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</si>
  <si>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</si>
  <si>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</si>
  <si>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</si>
  <si>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</si>
  <si>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</si>
  <si>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</si>
  <si>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</si>
  <si>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</si>
  <si>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</si>
  <si>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</si>
  <si>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</si>
  <si>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</si>
  <si>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</si>
  <si>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</si>
  <si>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</si>
  <si>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</si>
  <si>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</si>
  <si>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</si>
  <si>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</si>
  <si>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</si>
  <si>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</si>
  <si>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</si>
  <si>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</si>
  <si>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</si>
  <si>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</si>
  <si>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</si>
  <si>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</si>
  <si>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</si>
  <si>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</si>
  <si>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</si>
  <si>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</si>
  <si>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</si>
  <si>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</si>
  <si>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</si>
  <si>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</si>
  <si>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</si>
  <si>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</si>
  <si>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</si>
  <si>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</si>
  <si>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</si>
  <si>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</si>
  <si>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</si>
  <si>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</si>
  <si>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</si>
  <si>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</si>
  <si>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</si>
  <si>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</si>
  <si>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</si>
  <si>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</si>
  <si>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</si>
  <si>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</si>
  <si>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</si>
  <si>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</si>
  <si>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</si>
  <si>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</si>
  <si>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</si>
  <si>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</si>
  <si>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</si>
  <si>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</si>
  <si>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</si>
  <si>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</si>
  <si>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</si>
  <si>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</si>
  <si>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</si>
  <si>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</si>
  <si>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</si>
  <si>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</si>
  <si>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</si>
  <si>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</si>
  <si>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</si>
  <si>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</si>
  <si>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</si>
  <si>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</si>
  <si>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</si>
  <si>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</si>
  <si>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</si>
  <si>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</si>
  <si>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</si>
  <si>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</si>
  <si>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</si>
  <si>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</si>
  <si>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</si>
  <si>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</si>
  <si>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</si>
  <si>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</si>
  <si>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</si>
  <si>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</si>
  <si>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</si>
  <si>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</si>
  <si>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</si>
  <si>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</si>
  <si>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</si>
  <si>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</si>
  <si>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</si>
  <si>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</si>
  <si>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</si>
  <si>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</si>
  <si>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</si>
  <si>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</si>
  <si>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</si>
  <si>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</si>
  <si>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</si>
  <si>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</si>
  <si>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</si>
  <si>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</si>
  <si>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</si>
  <si>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</si>
  <si>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</si>
  <si>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</si>
  <si>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</si>
  <si>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</si>
  <si>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</si>
  <si>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</si>
  <si>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</si>
  <si>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</si>
  <si>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</si>
  <si>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</si>
  <si>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</si>
  <si>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</si>
  <si>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</si>
  <si>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</si>
  <si>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</si>
  <si>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</si>
  <si>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</si>
  <si>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</si>
  <si>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</si>
  <si>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</si>
  <si>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</si>
  <si>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</si>
  <si>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</si>
  <si>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</si>
  <si>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</si>
  <si>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</si>
  <si>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</si>
  <si>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</si>
  <si>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</si>
  <si>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</si>
  <si>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</si>
  <si>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</si>
  <si>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</si>
  <si>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</si>
  <si>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</si>
  <si>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</si>
  <si>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</si>
  <si>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</si>
  <si>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</si>
  <si>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</si>
  <si>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</si>
  <si>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</si>
  <si>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</si>
  <si>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</si>
  <si>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</si>
  <si>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</si>
  <si>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</si>
  <si>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</si>
  <si>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</si>
  <si>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</si>
  <si>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</si>
  <si>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</si>
  <si>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</si>
  <si>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</si>
  <si>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</si>
  <si>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</si>
  <si>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</si>
  <si>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</si>
  <si>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</si>
  <si>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</si>
  <si>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</si>
  <si>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</si>
  <si>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</si>
  <si>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</si>
  <si>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</si>
  <si>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</si>
  <si>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</si>
  <si>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</si>
  <si>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</si>
  <si>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</si>
  <si>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</si>
  <si>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</si>
  <si>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</si>
  <si>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</si>
  <si>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</si>
  <si>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</si>
  <si>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</si>
  <si>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</si>
  <si>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</si>
  <si>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</si>
  <si>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</si>
  <si>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</si>
  <si>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</si>
  <si>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</si>
  <si>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</si>
  <si>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</si>
  <si>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</si>
  <si>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</si>
  <si>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</si>
  <si>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</si>
  <si>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</si>
  <si>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</si>
  <si>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</si>
  <si>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</si>
  <si>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</si>
  <si>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</si>
  <si>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</si>
  <si>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</si>
  <si>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</si>
  <si>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</si>
  <si>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</si>
  <si>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</si>
  <si>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</si>
  <si>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</si>
  <si>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</si>
  <si>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</si>
  <si>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</si>
  <si>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</si>
  <si>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</si>
  <si>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</si>
  <si>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</si>
  <si>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</si>
  <si>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</si>
  <si>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</si>
  <si>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</si>
  <si>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</si>
  <si>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</si>
  <si>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</si>
  <si>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</si>
  <si>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</si>
  <si>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</si>
  <si>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</si>
  <si>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</si>
  <si>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</si>
  <si>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</si>
  <si>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</si>
  <si>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</si>
  <si>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</si>
  <si>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</si>
  <si>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</si>
  <si>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</si>
  <si>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</si>
  <si>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</si>
  <si>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</si>
  <si>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</si>
  <si>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</si>
  <si>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</si>
  <si>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</si>
  <si>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</si>
  <si>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</si>
  <si>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</si>
  <si>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</si>
  <si>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</si>
  <si>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</si>
  <si>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</si>
  <si>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</si>
  <si>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</si>
  <si>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</si>
  <si>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</si>
  <si>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</si>
  <si>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</si>
  <si>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</si>
  <si>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</si>
  <si>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</si>
  <si>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</si>
  <si>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</si>
  <si>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</si>
  <si>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</si>
  <si>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</si>
  <si>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</si>
  <si>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</si>
  <si>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</si>
  <si>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</si>
  <si>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</si>
  <si>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</si>
  <si>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</si>
  <si>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</si>
  <si>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</si>
  <si>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</si>
  <si>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</si>
  <si>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</si>
  <si>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</si>
  <si>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</si>
  <si>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</si>
  <si>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</si>
  <si>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</si>
  <si>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</si>
  <si>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</si>
  <si>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</si>
  <si>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</si>
  <si>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</si>
  <si>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</si>
  <si>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</si>
  <si>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</si>
  <si>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</si>
  <si>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</si>
  <si>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</si>
  <si>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</si>
  <si>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</si>
  <si>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</si>
  <si>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</si>
  <si>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</si>
  <si>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</si>
  <si>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</si>
  <si>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</si>
  <si>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</si>
  <si>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</si>
  <si>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</si>
  <si>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</si>
  <si>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</si>
  <si>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</si>
  <si>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</si>
  <si>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</si>
  <si>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</si>
  <si>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</si>
  <si>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</si>
  <si>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</si>
  <si>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</si>
  <si>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</si>
  <si>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</si>
  <si>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</si>
  <si>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</si>
  <si>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</si>
  <si>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</si>
  <si>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</si>
  <si>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</si>
  <si>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</si>
  <si>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</si>
  <si>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</si>
  <si>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</si>
  <si>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</si>
  <si>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</si>
  <si>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</si>
  <si>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</si>
  <si>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</si>
  <si>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</si>
  <si>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</si>
  <si>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</si>
  <si>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</si>
  <si>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</si>
  <si>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</si>
  <si>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</si>
  <si>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</si>
  <si>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</si>
  <si>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</si>
  <si>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</si>
  <si>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</si>
  <si>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</si>
  <si>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</si>
  <si>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</si>
  <si>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</si>
  <si>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</si>
  <si>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</si>
  <si>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</si>
  <si>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</si>
  <si>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</si>
  <si>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</si>
  <si>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</si>
  <si>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</si>
  <si>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</si>
  <si>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</si>
  <si>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</si>
  <si>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</si>
  <si>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</si>
  <si>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</si>
  <si>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</si>
  <si>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</si>
  <si>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</si>
  <si>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</si>
  <si>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</si>
  <si>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</si>
  <si>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</si>
  <si>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</si>
  <si>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</si>
  <si>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</si>
  <si>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</si>
  <si>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</si>
  <si>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</si>
  <si>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</si>
  <si>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</si>
  <si>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</si>
  <si>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</si>
  <si>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</si>
  <si>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</si>
  <si>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</si>
  <si>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</si>
  <si>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</si>
  <si>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</si>
  <si>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</si>
  <si>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</si>
  <si>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</si>
  <si>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</si>
  <si>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</si>
  <si>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</si>
  <si>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</si>
  <si>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</si>
  <si>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</si>
  <si>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</si>
  <si>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</si>
  <si>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</si>
  <si>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</si>
  <si>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</si>
  <si>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</si>
  <si>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</si>
  <si>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</si>
  <si>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</si>
  <si>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</si>
  <si>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</si>
  <si>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</si>
  <si>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</si>
  <si>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</si>
  <si>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</si>
  <si>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</si>
  <si>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</si>
  <si>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</si>
  <si>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</si>
  <si>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</si>
  <si>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</si>
  <si>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</si>
  <si>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</si>
  <si>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</si>
  <si>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</si>
  <si>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</si>
  <si>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</si>
  <si>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</si>
  <si>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</si>
  <si>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</si>
  <si>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</si>
  <si>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</si>
  <si>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</si>
  <si>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</si>
  <si>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</si>
  <si>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</si>
  <si>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</si>
  <si>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</si>
  <si>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</si>
  <si>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</si>
  <si>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</si>
  <si>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</si>
  <si>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</si>
  <si>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</si>
  <si>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</si>
  <si>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</si>
  <si>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</si>
  <si>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</si>
  <si>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</si>
  <si>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</si>
  <si>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</si>
  <si>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</si>
  <si>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</si>
  <si>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</si>
  <si>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</si>
  <si>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</si>
  <si>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</si>
  <si>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</si>
  <si>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</si>
  <si>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</si>
  <si>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</si>
  <si>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</si>
  <si>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</si>
  <si>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</si>
  <si>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</si>
  <si>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</si>
  <si>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</si>
  <si>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</si>
  <si>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</si>
  <si>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</si>
  <si>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</si>
  <si>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</si>
  <si>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</si>
  <si>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</si>
  <si>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</si>
  <si>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</si>
  <si>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</si>
  <si>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</si>
  <si>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</si>
  <si>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</si>
  <si>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</si>
  <si>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</si>
  <si>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</si>
  <si>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</si>
  <si>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</si>
  <si>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</si>
  <si>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</si>
  <si>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</si>
  <si>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</si>
  <si>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</si>
  <si>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</si>
  <si>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</si>
  <si>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</si>
  <si>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</si>
  <si>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</si>
  <si>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</si>
  <si>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</si>
  <si>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</si>
  <si>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</si>
  <si>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</si>
  <si>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</si>
  <si>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</si>
  <si>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</si>
  <si>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</si>
  <si>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</si>
  <si>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</si>
  <si>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</si>
  <si>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</si>
  <si>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</si>
  <si>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</si>
  <si>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</si>
  <si>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</si>
  <si>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</si>
  <si>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</si>
  <si>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</si>
  <si>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</si>
  <si>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</si>
  <si>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</si>
  <si>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</si>
  <si>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</si>
  <si>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</si>
  <si>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</si>
  <si>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</si>
  <si>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</si>
  <si>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</si>
  <si>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</si>
  <si>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</si>
  <si>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</si>
  <si>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</si>
  <si>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</si>
  <si>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</si>
  <si>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</si>
  <si>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</si>
  <si>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</si>
  <si>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</si>
  <si>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</si>
  <si>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</si>
  <si>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</si>
  <si>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</si>
  <si>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</si>
  <si>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</si>
  <si>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</si>
  <si>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</si>
  <si>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</si>
  <si>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</si>
  <si>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</si>
  <si>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</si>
  <si>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</si>
  <si>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</si>
  <si>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</si>
  <si>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</si>
  <si>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</si>
  <si>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</si>
  <si>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</si>
  <si>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</si>
  <si>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</si>
  <si>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</si>
  <si>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</si>
  <si>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</si>
  <si>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</si>
  <si>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</si>
  <si>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</si>
  <si>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</si>
  <si>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</si>
  <si>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</si>
  <si>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</si>
  <si>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</si>
  <si>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</si>
  <si>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</si>
  <si>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</si>
  <si>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</si>
  <si>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</si>
  <si>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</si>
  <si>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</si>
  <si>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</si>
  <si>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</si>
  <si>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</si>
  <si>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</si>
  <si>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</si>
  <si>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№8,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</si>
</sst>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155" sqref="AA155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60" t="s">
        <v>9</v>
      </c>
      <c r="G5" s="924"/>
      <c r="H5" s="863" t="s">
        <v>1080</v>
      </c>
      <c r="I5" s="1082"/>
      <c r="J5" s="1082"/>
      <c r="K5" s="1082"/>
      <c r="L5" s="1082"/>
      <c r="M5" s="864"/>
      <c r="N5" s="58"/>
      <c r="P5" s="24" t="s">
        <v>10</v>
      </c>
      <c r="Q5" s="1178">
        <v>45645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3" t="s">
        <v>14</v>
      </c>
      <c r="E6" s="1084"/>
      <c r="F6" s="1084"/>
      <c r="G6" s="1084"/>
      <c r="H6" s="1084"/>
      <c r="I6" s="1084"/>
      <c r="J6" s="1084"/>
      <c r="K6" s="1084"/>
      <c r="L6" s="1084"/>
      <c r="M6" s="921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90"/>
      <c r="T6" s="981" t="s">
        <v>16</v>
      </c>
      <c r="U6" s="972"/>
      <c r="V6" s="1216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217"/>
      <c r="W7" s="1218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0.58333333333333337</v>
      </c>
      <c r="R8" s="842"/>
      <c r="T8" s="787"/>
      <c r="U8" s="972"/>
      <c r="V8" s="1217"/>
      <c r="W8" s="1218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219"/>
      <c r="W9" s="1220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076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3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3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208" t="s">
        <v>54</v>
      </c>
      <c r="Z17" s="1072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209"/>
      <c r="Z18" s="1073"/>
      <c r="AA18" s="1058"/>
      <c r="AB18" s="1058"/>
      <c r="AC18" s="1058"/>
      <c r="AD18" s="1149"/>
      <c r="AE18" s="1150"/>
      <c r="AF18" s="1151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5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8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1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hidden="1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0</v>
      </c>
      <c r="Y55" s="779">
        <f>IFERROR(SUM(Y48:Y53),"0")</f>
        <v>0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0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4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hidden="1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hidden="1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13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hidden="1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2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2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1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hidden="1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0</v>
      </c>
      <c r="Y111" s="779">
        <f>IFERROR(SUM(Y107:Y109),"0")</f>
        <v>0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hidden="1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0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hidden="1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0</v>
      </c>
      <c r="Y129" s="779">
        <f>IFERROR(SUM(Y123:Y127),"0")</f>
        <v>0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3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80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hidden="1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0</v>
      </c>
      <c r="Y146" s="779">
        <f>IFERROR(SUM(Y138:Y144),"0")</f>
        <v>0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03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8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16</v>
      </c>
      <c r="Y155" s="778">
        <f>IFERROR(IF(X155="",0,CEILING((X155/$H155),1)*$H155),"")</f>
        <v>16</v>
      </c>
      <c r="Z155" s="36">
        <f>IFERROR(IF(Y155=0,"",ROUNDUP(Y155/H155,0)*0.00651),"")</f>
        <v>3.2550000000000003E-2</v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16.899999999999999</v>
      </c>
      <c r="BN155" s="64">
        <f>IFERROR(Y155*I155/H155,"0")</f>
        <v>16.899999999999999</v>
      </c>
      <c r="BO155" s="64">
        <f>IFERROR(1/J155*(X155/H155),"0")</f>
        <v>2.7472527472527476E-2</v>
      </c>
      <c r="BP155" s="64">
        <f>IFERROR(1/J155*(Y155/H155),"0")</f>
        <v>2.7472527472527476E-2</v>
      </c>
    </row>
    <row r="156" spans="1:68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5</v>
      </c>
      <c r="Y156" s="779">
        <f>IFERROR(Y154/H154,"0")+IFERROR(Y155/H155,"0")</f>
        <v>5</v>
      </c>
      <c r="Z156" s="779">
        <f>IFERROR(IF(Z154="",0,Z154),"0")+IFERROR(IF(Z155="",0,Z155),"0")</f>
        <v>3.2550000000000003E-2</v>
      </c>
      <c r="AA156" s="780"/>
      <c r="AB156" s="780"/>
      <c r="AC156" s="780"/>
    </row>
    <row r="157" spans="1:68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16</v>
      </c>
      <c r="Y157" s="779">
        <f>IFERROR(SUM(Y154:Y155),"0")</f>
        <v>16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8</v>
      </c>
      <c r="Y159" s="778">
        <f>IFERROR(IF(X159="",0,CEILING((X159/$H159),1)*$H159),"")</f>
        <v>8.3999999999999986</v>
      </c>
      <c r="Z159" s="36">
        <f>IFERROR(IF(Y159=0,"",ROUNDUP(Y159/H159,0)*0.00651),"")</f>
        <v>1.9529999999999999E-2</v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8.7657142857142869</v>
      </c>
      <c r="BN159" s="64">
        <f>IFERROR(Y159*I159/H159,"0")</f>
        <v>9.2039999999999988</v>
      </c>
      <c r="BO159" s="64">
        <f>IFERROR(1/J159*(X159/H159),"0")</f>
        <v>1.5698587127158558E-2</v>
      </c>
      <c r="BP159" s="64">
        <f>IFERROR(1/J159*(Y159/H159),"0")</f>
        <v>1.6483516483516484E-2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2.8571428571428572</v>
      </c>
      <c r="Y161" s="779">
        <f>IFERROR(Y159/H159,"0")+IFERROR(Y160/H160,"0")</f>
        <v>2.9999999999999996</v>
      </c>
      <c r="Z161" s="779">
        <f>IFERROR(IF(Z159="",0,Z159),"0")+IFERROR(IF(Z160="",0,Z160),"0")</f>
        <v>1.9529999999999999E-2</v>
      </c>
      <c r="AA161" s="780"/>
      <c r="AB161" s="780"/>
      <c r="AC161" s="780"/>
    </row>
    <row r="162" spans="1:68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8</v>
      </c>
      <c r="Y162" s="779">
        <f>IFERROR(SUM(Y159:Y160),"0")</f>
        <v>8.3999999999999986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6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8</v>
      </c>
      <c r="Y165" s="778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8.8121212121212107</v>
      </c>
      <c r="BN165" s="64">
        <f>IFERROR(Y165*I165/H165,"0")</f>
        <v>11.632</v>
      </c>
      <c r="BO165" s="64">
        <f>IFERROR(1/J165*(X165/H165),"0")</f>
        <v>1.6650016650016652E-2</v>
      </c>
      <c r="BP165" s="64">
        <f>IFERROR(1/J165*(Y165/H165),"0")</f>
        <v>2.197802197802198E-2</v>
      </c>
    </row>
    <row r="166" spans="1:68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3.0303030303030303</v>
      </c>
      <c r="Y166" s="779">
        <f>IFERROR(Y164/H164,"0")+IFERROR(Y165/H165,"0")</f>
        <v>4</v>
      </c>
      <c r="Z166" s="779">
        <f>IFERROR(IF(Z164="",0,Z164),"0")+IFERROR(IF(Z165="",0,Z165),"0")</f>
        <v>2.6040000000000001E-2</v>
      </c>
      <c r="AA166" s="780"/>
      <c r="AB166" s="780"/>
      <c r="AC166" s="780"/>
    </row>
    <row r="167" spans="1:68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8</v>
      </c>
      <c r="Y167" s="779">
        <f>IFERROR(SUM(Y164:Y165),"0")</f>
        <v>10.56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1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0</v>
      </c>
      <c r="Y202" s="779">
        <f>IFERROR(SUM(Y193:Y200),"0")</f>
        <v>0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2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0</v>
      </c>
      <c r="Y238" s="779">
        <f>IFERROR(SUM(Y226:Y236),"0")</f>
        <v>0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4301060360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4301060460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18" t="s">
        <v>415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417</v>
      </c>
      <c r="C242" s="31">
        <v>4301060404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7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5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30</v>
      </c>
      <c r="Y285" s="778">
        <f t="shared" si="67"/>
        <v>32</v>
      </c>
      <c r="Z285" s="36">
        <f>IFERROR(IF(Y285=0,"",ROUNDUP(Y285/H285,0)*0.00902),"")</f>
        <v>7.2160000000000002E-2</v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31.574999999999999</v>
      </c>
      <c r="BN285" s="64">
        <f t="shared" si="69"/>
        <v>33.68</v>
      </c>
      <c r="BO285" s="64">
        <f t="shared" si="70"/>
        <v>5.6818181818181823E-2</v>
      </c>
      <c r="BP285" s="64">
        <f t="shared" si="71"/>
        <v>6.0606060606060608E-2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7.5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8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7.2160000000000002E-2</v>
      </c>
      <c r="AA289" s="780"/>
      <c r="AB289" s="780"/>
      <c r="AC289" s="780"/>
    </row>
    <row r="290" spans="1:68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30</v>
      </c>
      <c r="Y290" s="779">
        <f>IFERROR(SUM(Y279:Y288),"0")</f>
        <v>32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0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7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7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2500</v>
      </c>
      <c r="Y375" s="778">
        <f t="shared" ref="Y375:Y380" si="82">IFERROR(IF(X375="",0,CEILING((X375/$H375),1)*$H375),"")</f>
        <v>2503.7999999999997</v>
      </c>
      <c r="Z375" s="36">
        <f>IFERROR(IF(Y375=0,"",ROUNDUP(Y375/H375,0)*0.02175),"")</f>
        <v>6.9817499999999999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2678.8461538461538</v>
      </c>
      <c r="BN375" s="64">
        <f t="shared" ref="BN375:BN380" si="84">IFERROR(Y375*I375/H375,"0")</f>
        <v>2682.9180000000001</v>
      </c>
      <c r="BO375" s="64">
        <f t="shared" ref="BO375:BO380" si="85">IFERROR(1/J375*(X375/H375),"0")</f>
        <v>5.7234432234432226</v>
      </c>
      <c r="BP375" s="64">
        <f t="shared" ref="BP375:BP380" si="86">IFERROR(1/J375*(Y375/H375),"0")</f>
        <v>5.7321428571428568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18</v>
      </c>
      <c r="Y378" s="778">
        <f t="shared" si="82"/>
        <v>18</v>
      </c>
      <c r="Z378" s="36">
        <f>IFERROR(IF(Y378=0,"",ROUNDUP(Y378/H378,0)*0.00651),"")</f>
        <v>3.9059999999999997E-2</v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19.475999999999999</v>
      </c>
      <c r="BN378" s="64">
        <f t="shared" si="84"/>
        <v>19.475999999999999</v>
      </c>
      <c r="BO378" s="64">
        <f t="shared" si="85"/>
        <v>3.2967032967032968E-2</v>
      </c>
      <c r="BP378" s="64">
        <f t="shared" si="86"/>
        <v>3.2967032967032968E-2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326.5128205128205</v>
      </c>
      <c r="Y381" s="779">
        <f>IFERROR(Y375/H375,"0")+IFERROR(Y376/H376,"0")+IFERROR(Y377/H377,"0")+IFERROR(Y378/H378,"0")+IFERROR(Y379/H379,"0")+IFERROR(Y380/H380,"0")</f>
        <v>327</v>
      </c>
      <c r="Z381" s="779">
        <f>IFERROR(IF(Z375="",0,Z375),"0")+IFERROR(IF(Z376="",0,Z376),"0")+IFERROR(IF(Z377="",0,Z377),"0")+IFERROR(IF(Z378="",0,Z378),"0")+IFERROR(IF(Z379="",0,Z379),"0")+IFERROR(IF(Z380="",0,Z380),"0")</f>
        <v>7.02081</v>
      </c>
      <c r="AA381" s="780"/>
      <c r="AB381" s="780"/>
      <c r="AC381" s="780"/>
    </row>
    <row r="382" spans="1:68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2518</v>
      </c>
      <c r="Y382" s="779">
        <f>IFERROR(SUM(Y375:Y380),"0")</f>
        <v>2521.7999999999997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04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0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idden="1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</v>
      </c>
      <c r="AA428" s="780"/>
      <c r="AB428" s="780"/>
      <c r="AC428" s="780"/>
    </row>
    <row r="429" spans="1:68" hidden="1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0</v>
      </c>
      <c r="Y429" s="779">
        <f>IFERROR(SUM(Y417:Y427),"0")</f>
        <v>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hidden="1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0</v>
      </c>
      <c r="Y434" s="779">
        <f>IFERROR(SUM(Y431:Y432),"0")</f>
        <v>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7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1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62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55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2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01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3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6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4301031374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">
        <v>783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785</v>
      </c>
      <c r="C494" s="31">
        <v>4301031336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9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hidden="1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0</v>
      </c>
      <c r="Y506" s="779">
        <f>IFERROR(SUM(Y480:Y504),"0")</f>
        <v>0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0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1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1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098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22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idden="1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780"/>
      <c r="AB567" s="780"/>
      <c r="AC567" s="780"/>
    </row>
    <row r="568" spans="1:68" hidden="1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0</v>
      </c>
      <c r="Y568" s="779">
        <f>IFERROR(SUM(Y555:Y566),"0")</f>
        <v>0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hidden="1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0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idden="1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hidden="1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0</v>
      </c>
      <c r="Y586" s="779">
        <f>IFERROR(SUM(Y576:Y584),"0")</f>
        <v>0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0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3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1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7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0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75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4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69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8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74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7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8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88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1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61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77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27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6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2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36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2580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2588.7599999999998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2764.3749893439895</v>
      </c>
      <c r="Y664" s="779">
        <f>IFERROR(SUM(BN22:BN660),"0")</f>
        <v>2773.8100000000004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2914.3749893439895</v>
      </c>
      <c r="Y666" s="779">
        <f>GrossWeightTotalR+PalletQtyTotalR*25</f>
        <v>2923.8100000000004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344.90026640026639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347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7.1710900000000004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6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87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0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3" s="46">
        <f>IFERROR(Y107*1,"0")+IFERROR(Y108*1,"0")+IFERROR(Y109*1,"0")+IFERROR(Y113*1,"0")+IFERROR(Y114*1,"0")+IFERROR(Y115*1,"0")+IFERROR(Y116*1,"0")+IFERROR(Y117*1,"0")+IFERROR(Y118*1,"0")</f>
        <v>0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6">
        <f>IFERROR(Y154*1,"0")+IFERROR(Y155*1,"0")+IFERROR(Y159*1,"0")+IFERROR(Y160*1,"0")+IFERROR(Y164*1,"0")+IFERROR(Y165*1,"0")</f>
        <v>34.96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0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32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2521.7999999999997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0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6,00"/>
        <filter val="18,00"/>
        <filter val="2 500,00"/>
        <filter val="2 518,00"/>
        <filter val="2 580,00"/>
        <filter val="2 764,37"/>
        <filter val="2 914,37"/>
        <filter val="2,86"/>
        <filter val="3,03"/>
        <filter val="30,00"/>
        <filter val="326,51"/>
        <filter val="344,90"/>
        <filter val="5,00"/>
        <filter val="6"/>
        <filter val="7,50"/>
        <filter val="8,00"/>
      </filters>
    </filterColumn>
    <filterColumn colId="29" showButton="0"/>
    <filterColumn colId="30" showButton="0"/>
  </autoFilter>
  <mergeCells count="1188">
    <mergeCell ref="A8:C8"/>
    <mergeCell ref="A477:O478"/>
    <mergeCell ref="D268:E268"/>
    <mergeCell ref="D566:E566"/>
    <mergeCell ref="P449:T449"/>
    <mergeCell ref="A10:C10"/>
    <mergeCell ref="P126:T126"/>
    <mergeCell ref="P529:V529"/>
    <mergeCell ref="P421:T421"/>
    <mergeCell ref="F10:G10"/>
    <mergeCell ref="A9:C9"/>
    <mergeCell ref="V6:W9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I671:I672"/>
    <mergeCell ref="K671:K672"/>
    <mergeCell ref="P639:T639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270:T270"/>
    <mergeCell ref="D257:E257"/>
    <mergeCell ref="P463:T463"/>
    <mergeCell ref="D384:E384"/>
    <mergeCell ref="D86:E86"/>
    <mergeCell ref="D34:E34"/>
    <mergeCell ref="G17:G18"/>
    <mergeCell ref="P38:T38"/>
    <mergeCell ref="P222:T222"/>
    <mergeCell ref="P193:T193"/>
    <mergeCell ref="D65:E65"/>
    <mergeCell ref="P22:T22"/>
    <mergeCell ref="AC17:AC18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D562:E562"/>
    <mergeCell ref="P641:T641"/>
    <mergeCell ref="D513:E513"/>
    <mergeCell ref="D215:E215"/>
    <mergeCell ref="P101:T101"/>
    <mergeCell ref="A103:O104"/>
    <mergeCell ref="P362:T362"/>
    <mergeCell ref="D305:E305"/>
    <mergeCell ref="P526:T526"/>
    <mergeCell ref="P184:V184"/>
    <mergeCell ref="D154:E154"/>
    <mergeCell ref="A348:O349"/>
    <mergeCell ref="P274:T274"/>
    <mergeCell ref="P541:T541"/>
    <mergeCell ref="D217:E217"/>
    <mergeCell ref="D484:E484"/>
    <mergeCell ref="P109:T109"/>
    <mergeCell ref="P84:T84"/>
    <mergeCell ref="D250:E250"/>
    <mergeCell ref="D286:E286"/>
    <mergeCell ref="D293:E293"/>
    <mergeCell ref="P360:T360"/>
    <mergeCell ref="A153:Z153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D85:E85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D199:E199"/>
    <mergeCell ref="V671:V672"/>
    <mergeCell ref="D497:E497"/>
    <mergeCell ref="D364:E364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AA17:AA18"/>
    <mergeCell ref="H10:M10"/>
    <mergeCell ref="P485:T485"/>
    <mergeCell ref="A122:Z122"/>
    <mergeCell ref="P279:T279"/>
    <mergeCell ref="D418:E418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449:E449"/>
    <mergeCell ref="P428:V428"/>
    <mergeCell ref="P49:T49"/>
    <mergeCell ref="A166:O167"/>
    <mergeCell ref="A110:O111"/>
    <mergeCell ref="P107:T107"/>
    <mergeCell ref="P129:V129"/>
    <mergeCell ref="A128:O129"/>
    <mergeCell ref="P465:T465"/>
    <mergeCell ref="D386:E386"/>
    <mergeCell ref="D50:E50"/>
    <mergeCell ref="X17:X18"/>
    <mergeCell ref="Y17:Y18"/>
    <mergeCell ref="U17:V17"/>
    <mergeCell ref="D32:E32"/>
    <mergeCell ref="P559:T559"/>
    <mergeCell ref="P332:T332"/>
    <mergeCell ref="P630:T630"/>
    <mergeCell ref="D465:E465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D620:E620"/>
    <mergeCell ref="P577:T577"/>
    <mergeCell ref="D607:E607"/>
    <mergeCell ref="P576:T576"/>
    <mergeCell ref="D557:E557"/>
    <mergeCell ref="P316:V316"/>
    <mergeCell ref="A651:Z651"/>
    <mergeCell ref="D541:E541"/>
    <mergeCell ref="D370:E370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447:T447"/>
    <mergeCell ref="P410:T410"/>
    <mergeCell ref="P385:T385"/>
    <mergeCell ref="P372:V372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D594:E594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57:E57"/>
    <mergeCell ref="P124:T124"/>
    <mergeCell ref="P608:V608"/>
    <mergeCell ref="P58:T58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P588:T588"/>
    <mergeCell ref="P149:T149"/>
    <mergeCell ref="D95:E9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2024-12-17T10:55:27Z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