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3FD864-85BA-4276-8FBC-F308DFDDB4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6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BP448" i="1"/>
  <c r="BN448" i="1"/>
  <c r="Z448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6" i="1"/>
  <c r="BN96" i="1"/>
  <c r="Z109" i="1"/>
  <c r="BN109" i="1"/>
  <c r="Z127" i="1"/>
  <c r="BN127" i="1"/>
  <c r="Z141" i="1"/>
  <c r="BN141" i="1"/>
  <c r="Z160" i="1"/>
  <c r="BN160" i="1"/>
  <c r="Z183" i="1"/>
  <c r="BN183" i="1"/>
  <c r="Z199" i="1"/>
  <c r="BN199" i="1"/>
  <c r="Z218" i="1"/>
  <c r="BN218" i="1"/>
  <c r="Z251" i="1"/>
  <c r="BN251" i="1"/>
  <c r="Z262" i="1"/>
  <c r="BN262" i="1"/>
  <c r="Z270" i="1"/>
  <c r="BN270" i="1"/>
  <c r="Z285" i="1"/>
  <c r="BN285" i="1"/>
  <c r="Z308" i="1"/>
  <c r="BN308" i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64" i="1"/>
  <c r="BN464" i="1"/>
  <c r="Z464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39" i="1"/>
  <c r="Y381" i="1"/>
  <c r="Y388" i="1"/>
  <c r="Y468" i="1"/>
  <c r="BP94" i="1"/>
  <c r="BN94" i="1"/>
  <c r="Z94" i="1"/>
  <c r="BP107" i="1"/>
  <c r="BN107" i="1"/>
  <c r="Z107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Y247" i="1"/>
  <c r="BN240" i="1"/>
  <c r="Z240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BP466" i="1"/>
  <c r="BN466" i="1"/>
  <c r="Z466" i="1"/>
  <c r="BP483" i="1"/>
  <c r="BN483" i="1"/>
  <c r="Z483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BP86" i="1"/>
  <c r="BN86" i="1"/>
  <c r="Z86" i="1"/>
  <c r="Y104" i="1"/>
  <c r="BP100" i="1"/>
  <c r="BN100" i="1"/>
  <c r="Z100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J673" i="1"/>
  <c r="BP206" i="1"/>
  <c r="BN206" i="1"/>
  <c r="Z206" i="1"/>
  <c r="BP220" i="1"/>
  <c r="BN220" i="1"/>
  <c r="Z220" i="1"/>
  <c r="BP253" i="1"/>
  <c r="BN253" i="1"/>
  <c r="Z253" i="1"/>
  <c r="Y271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Y365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Y673" i="1"/>
  <c r="BP482" i="1"/>
  <c r="BN482" i="1"/>
  <c r="Z482" i="1"/>
  <c r="BP484" i="1"/>
  <c r="BN484" i="1"/>
  <c r="Z484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98" i="1"/>
  <c r="H673" i="1"/>
  <c r="Y179" i="1"/>
  <c r="Y212" i="1"/>
  <c r="Y290" i="1"/>
  <c r="P673" i="1"/>
  <c r="Y338" i="1"/>
  <c r="Y373" i="1"/>
  <c r="Y389" i="1"/>
  <c r="Y396" i="1"/>
  <c r="Y401" i="1"/>
  <c r="Y506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10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BP241" i="1"/>
  <c r="BN241" i="1"/>
  <c r="Z241" i="1"/>
  <c r="BP245" i="1"/>
  <c r="BN245" i="1"/>
  <c r="Z245" i="1"/>
  <c r="K673" i="1"/>
  <c r="Y259" i="1"/>
  <c r="BP250" i="1"/>
  <c r="BN250" i="1"/>
  <c r="Z250" i="1"/>
  <c r="BP254" i="1"/>
  <c r="BN254" i="1"/>
  <c r="Z254" i="1"/>
  <c r="Y258" i="1"/>
  <c r="Z338" i="1"/>
  <c r="H9" i="1"/>
  <c r="B673" i="1"/>
  <c r="X664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BP240" i="1"/>
  <c r="BP243" i="1"/>
  <c r="BN243" i="1"/>
  <c r="Z243" i="1"/>
  <c r="BP252" i="1"/>
  <c r="BN252" i="1"/>
  <c r="Z252" i="1"/>
  <c r="BP256" i="1"/>
  <c r="BN256" i="1"/>
  <c r="Z256" i="1"/>
  <c r="L673" i="1"/>
  <c r="Z263" i="1"/>
  <c r="BN263" i="1"/>
  <c r="BP263" i="1"/>
  <c r="Z265" i="1"/>
  <c r="BN265" i="1"/>
  <c r="Z267" i="1"/>
  <c r="BN267" i="1"/>
  <c r="Z269" i="1"/>
  <c r="BN269" i="1"/>
  <c r="Y272" i="1"/>
  <c r="M673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505" i="1"/>
  <c r="Y295" i="1"/>
  <c r="Y302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BP437" i="1"/>
  <c r="BN437" i="1"/>
  <c r="Z437" i="1"/>
  <c r="Y439" i="1"/>
  <c r="Z454" i="1"/>
  <c r="Y455" i="1"/>
  <c r="Y459" i="1"/>
  <c r="Y467" i="1"/>
  <c r="Y472" i="1"/>
  <c r="Y478" i="1"/>
  <c r="Y505" i="1"/>
  <c r="Y511" i="1"/>
  <c r="Y515" i="1"/>
  <c r="Y530" i="1"/>
  <c r="BP542" i="1"/>
  <c r="BN542" i="1"/>
  <c r="Z542" i="1"/>
  <c r="Z545" i="1" s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Z673" i="1"/>
  <c r="X673" i="1"/>
  <c r="Z447" i="1"/>
  <c r="BN447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BN481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Z523" i="1"/>
  <c r="Z529" i="1" s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119" i="1" l="1"/>
  <c r="Z625" i="1"/>
  <c r="Z201" i="1"/>
  <c r="Z128" i="1"/>
  <c r="Z88" i="1"/>
  <c r="Y665" i="1"/>
  <c r="Y664" i="1"/>
  <c r="Y667" i="1"/>
  <c r="Z608" i="1"/>
  <c r="Z433" i="1"/>
  <c r="Z372" i="1"/>
  <c r="Z365" i="1"/>
  <c r="Z271" i="1"/>
  <c r="Z135" i="1"/>
  <c r="Z35" i="1"/>
  <c r="Z246" i="1"/>
  <c r="Z237" i="1"/>
  <c r="Z636" i="1"/>
  <c r="Z649" i="1"/>
  <c r="Z615" i="1"/>
  <c r="Z573" i="1"/>
  <c r="Y663" i="1"/>
  <c r="Z258" i="1"/>
  <c r="Z585" i="1"/>
  <c r="Z567" i="1"/>
  <c r="Z467" i="1"/>
  <c r="Z412" i="1"/>
  <c r="Z438" i="1"/>
  <c r="Z428" i="1"/>
  <c r="Z401" i="1"/>
  <c r="Z395" i="1"/>
  <c r="Z145" i="1"/>
  <c r="Z79" i="1"/>
  <c r="Z72" i="1"/>
  <c r="Z54" i="1"/>
  <c r="X666" i="1"/>
  <c r="Y666" i="1" l="1"/>
  <c r="Z668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<sst xmlns="http://schemas.openxmlformats.org/spreadsheetml/2006/main" count="3139" uniqueCount="1081">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</sst>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95" sqref="AA195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8" t="s">
        <v>0</v>
      </c>
      <c r="E1" s="812"/>
      <c r="F1" s="812"/>
      <c r="G1" s="11" t="s">
        <v>1</v>
      </c>
      <c r="H1" s="858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7"/>
      <c r="Q3" s="787"/>
      <c r="R3" s="787"/>
      <c r="S3" s="787"/>
      <c r="T3" s="787"/>
      <c r="U3" s="787"/>
      <c r="V3" s="787"/>
      <c r="W3" s="787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44" t="s">
        <v>8</v>
      </c>
      <c r="B5" s="936"/>
      <c r="C5" s="937"/>
      <c r="D5" s="866"/>
      <c r="E5" s="867"/>
      <c r="F5" s="1147" t="s">
        <v>9</v>
      </c>
      <c r="G5" s="937"/>
      <c r="H5" s="866" t="s">
        <v>1080</v>
      </c>
      <c r="I5" s="1082"/>
      <c r="J5" s="1082"/>
      <c r="K5" s="1082"/>
      <c r="L5" s="1082"/>
      <c r="M5" s="867"/>
      <c r="N5" s="57"/>
      <c r="P5" s="23" t="s">
        <v>10</v>
      </c>
      <c r="Q5" s="1175">
        <v>45645</v>
      </c>
      <c r="R5" s="933"/>
      <c r="T5" s="971" t="s">
        <v>11</v>
      </c>
      <c r="U5" s="961"/>
      <c r="V5" s="973" t="s">
        <v>12</v>
      </c>
      <c r="W5" s="933"/>
      <c r="AB5" s="50"/>
      <c r="AC5" s="50"/>
      <c r="AD5" s="50"/>
      <c r="AE5" s="50"/>
    </row>
    <row r="6" spans="1:32" s="772" customFormat="1" ht="24" customHeight="1" x14ac:dyDescent="0.2">
      <c r="A6" s="944" t="s">
        <v>13</v>
      </c>
      <c r="B6" s="936"/>
      <c r="C6" s="937"/>
      <c r="D6" s="1083" t="s">
        <v>14</v>
      </c>
      <c r="E6" s="1084"/>
      <c r="F6" s="1084"/>
      <c r="G6" s="1084"/>
      <c r="H6" s="1084"/>
      <c r="I6" s="1084"/>
      <c r="J6" s="1084"/>
      <c r="K6" s="1084"/>
      <c r="L6" s="1084"/>
      <c r="M6" s="933"/>
      <c r="N6" s="58"/>
      <c r="P6" s="23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90"/>
      <c r="T6" s="995" t="s">
        <v>16</v>
      </c>
      <c r="U6" s="961"/>
      <c r="V6" s="1061" t="s">
        <v>17</v>
      </c>
      <c r="W6" s="833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59"/>
      <c r="P7" s="23"/>
      <c r="Q7" s="41"/>
      <c r="R7" s="41"/>
      <c r="T7" s="787"/>
      <c r="U7" s="961"/>
      <c r="V7" s="1062"/>
      <c r="W7" s="1063"/>
      <c r="AB7" s="50"/>
      <c r="AC7" s="50"/>
      <c r="AD7" s="50"/>
      <c r="AE7" s="50"/>
    </row>
    <row r="8" spans="1:32" s="772" customFormat="1" ht="25.5" customHeight="1" x14ac:dyDescent="0.2">
      <c r="A8" s="1199" t="s">
        <v>18</v>
      </c>
      <c r="B8" s="784"/>
      <c r="C8" s="785"/>
      <c r="D8" s="829" t="s">
        <v>19</v>
      </c>
      <c r="E8" s="830"/>
      <c r="F8" s="830"/>
      <c r="G8" s="830"/>
      <c r="H8" s="830"/>
      <c r="I8" s="830"/>
      <c r="J8" s="830"/>
      <c r="K8" s="830"/>
      <c r="L8" s="830"/>
      <c r="M8" s="831"/>
      <c r="N8" s="60"/>
      <c r="P8" s="23" t="s">
        <v>20</v>
      </c>
      <c r="Q8" s="952">
        <v>0.58333333333333337</v>
      </c>
      <c r="R8" s="841"/>
      <c r="T8" s="787"/>
      <c r="U8" s="961"/>
      <c r="V8" s="1062"/>
      <c r="W8" s="1063"/>
      <c r="AB8" s="50"/>
      <c r="AC8" s="50"/>
      <c r="AD8" s="50"/>
      <c r="AE8" s="50"/>
    </row>
    <row r="9" spans="1:32" s="772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43"/>
      <c r="E9" s="782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8"/>
      <c r="P9" s="25" t="s">
        <v>21</v>
      </c>
      <c r="Q9" s="927"/>
      <c r="R9" s="928"/>
      <c r="T9" s="787"/>
      <c r="U9" s="961"/>
      <c r="V9" s="1064"/>
      <c r="W9" s="1065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43"/>
      <c r="E10" s="782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47" t="str">
        <f>IFERROR(VLOOKUP($D$10,Proxy,2,FALSE),"")</f>
        <v/>
      </c>
      <c r="I10" s="787"/>
      <c r="J10" s="787"/>
      <c r="K10" s="787"/>
      <c r="L10" s="787"/>
      <c r="M10" s="787"/>
      <c r="N10" s="774"/>
      <c r="P10" s="25" t="s">
        <v>22</v>
      </c>
      <c r="Q10" s="997"/>
      <c r="R10" s="998"/>
      <c r="U10" s="23" t="s">
        <v>23</v>
      </c>
      <c r="V10" s="832" t="s">
        <v>24</v>
      </c>
      <c r="W10" s="833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32"/>
      <c r="R11" s="933"/>
      <c r="U11" s="23" t="s">
        <v>27</v>
      </c>
      <c r="V11" s="1153" t="s">
        <v>28</v>
      </c>
      <c r="W11" s="928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84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1"/>
      <c r="P12" s="23" t="s">
        <v>30</v>
      </c>
      <c r="Q12" s="952"/>
      <c r="R12" s="841"/>
      <c r="S12" s="22"/>
      <c r="U12" s="23"/>
      <c r="V12" s="812"/>
      <c r="W12" s="787"/>
      <c r="AB12" s="50"/>
      <c r="AC12" s="50"/>
      <c r="AD12" s="50"/>
      <c r="AE12" s="50"/>
    </row>
    <row r="13" spans="1:32" s="772" customFormat="1" ht="23.25" customHeight="1" x14ac:dyDescent="0.2">
      <c r="A13" s="984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1"/>
      <c r="O13" s="25"/>
      <c r="P13" s="25" t="s">
        <v>32</v>
      </c>
      <c r="Q13" s="1153"/>
      <c r="R13" s="928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84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22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2"/>
      <c r="P15" s="978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79"/>
      <c r="Q16" s="979"/>
      <c r="R16" s="979"/>
      <c r="S16" s="979"/>
      <c r="T16" s="9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6" t="s">
        <v>36</v>
      </c>
      <c r="B17" s="826" t="s">
        <v>37</v>
      </c>
      <c r="C17" s="993" t="s">
        <v>38</v>
      </c>
      <c r="D17" s="826" t="s">
        <v>39</v>
      </c>
      <c r="E17" s="887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6"/>
      <c r="R17" s="886"/>
      <c r="S17" s="886"/>
      <c r="T17" s="887"/>
      <c r="U17" s="1213" t="s">
        <v>51</v>
      </c>
      <c r="V17" s="937"/>
      <c r="W17" s="826" t="s">
        <v>52</v>
      </c>
      <c r="X17" s="826" t="s">
        <v>53</v>
      </c>
      <c r="Y17" s="1214" t="s">
        <v>54</v>
      </c>
      <c r="Z17" s="1078" t="s">
        <v>55</v>
      </c>
      <c r="AA17" s="1048" t="s">
        <v>56</v>
      </c>
      <c r="AB17" s="1048" t="s">
        <v>57</v>
      </c>
      <c r="AC17" s="1048" t="s">
        <v>58</v>
      </c>
      <c r="AD17" s="1048" t="s">
        <v>59</v>
      </c>
      <c r="AE17" s="1160"/>
      <c r="AF17" s="1161"/>
      <c r="AG17" s="65"/>
      <c r="BD17" s="64" t="s">
        <v>60</v>
      </c>
    </row>
    <row r="18" spans="1:68" ht="14.25" customHeight="1" x14ac:dyDescent="0.2">
      <c r="A18" s="827"/>
      <c r="B18" s="827"/>
      <c r="C18" s="827"/>
      <c r="D18" s="888"/>
      <c r="E18" s="890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88"/>
      <c r="Q18" s="889"/>
      <c r="R18" s="889"/>
      <c r="S18" s="889"/>
      <c r="T18" s="890"/>
      <c r="U18" s="775" t="s">
        <v>61</v>
      </c>
      <c r="V18" s="775" t="s">
        <v>62</v>
      </c>
      <c r="W18" s="827"/>
      <c r="X18" s="827"/>
      <c r="Y18" s="1215"/>
      <c r="Z18" s="1079"/>
      <c r="AA18" s="1049"/>
      <c r="AB18" s="1049"/>
      <c r="AC18" s="1049"/>
      <c r="AD18" s="1162"/>
      <c r="AE18" s="1163"/>
      <c r="AF18" s="1164"/>
      <c r="AG18" s="65"/>
      <c r="BD18" s="64"/>
    </row>
    <row r="19" spans="1:68" ht="27.75" hidden="1" customHeight="1" x14ac:dyDescent="0.2">
      <c r="A19" s="878" t="s">
        <v>63</v>
      </c>
      <c r="B19" s="879"/>
      <c r="C19" s="879"/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  <c r="Q19" s="879"/>
      <c r="R19" s="879"/>
      <c r="S19" s="879"/>
      <c r="T19" s="879"/>
      <c r="U19" s="879"/>
      <c r="V19" s="879"/>
      <c r="W19" s="879"/>
      <c r="X19" s="879"/>
      <c r="Y19" s="879"/>
      <c r="Z19" s="879"/>
      <c r="AA19" s="47"/>
      <c r="AB19" s="47"/>
      <c r="AC19" s="47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1"/>
      <c r="AB20" s="771"/>
      <c r="AC20" s="771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9">
        <v>4680115885004</v>
      </c>
      <c r="E22" s="790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9">
        <v>4607091383881</v>
      </c>
      <c r="E26" s="790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9">
        <v>4680115885912</v>
      </c>
      <c r="E27" s="790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9">
        <v>4607091388237</v>
      </c>
      <c r="E28" s="790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9">
        <v>4680115886230</v>
      </c>
      <c r="E29" s="790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6" t="s">
        <v>86</v>
      </c>
      <c r="Q29" s="793"/>
      <c r="R29" s="793"/>
      <c r="S29" s="793"/>
      <c r="T29" s="794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9">
        <v>4680115886278</v>
      </c>
      <c r="E30" s="790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4" t="s">
        <v>90</v>
      </c>
      <c r="Q30" s="793"/>
      <c r="R30" s="793"/>
      <c r="S30" s="793"/>
      <c r="T30" s="794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9">
        <v>4680115886247</v>
      </c>
      <c r="E31" s="790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10" t="s">
        <v>94</v>
      </c>
      <c r="Q31" s="793"/>
      <c r="R31" s="793"/>
      <c r="S31" s="793"/>
      <c r="T31" s="794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9">
        <v>4607091383911</v>
      </c>
      <c r="E32" s="790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9">
        <v>4680115885905</v>
      </c>
      <c r="E33" s="790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9">
        <v>4607091388244</v>
      </c>
      <c r="E34" s="790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0"/>
      <c r="AB37" s="770"/>
      <c r="AC37" s="770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9">
        <v>4607091388503</v>
      </c>
      <c r="E38" s="790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0"/>
      <c r="AB41" s="770"/>
      <c r="AC41" s="770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9">
        <v>4607091389111</v>
      </c>
      <c r="E42" s="790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878" t="s">
        <v>113</v>
      </c>
      <c r="B45" s="879"/>
      <c r="C45" s="879"/>
      <c r="D45" s="879"/>
      <c r="E45" s="879"/>
      <c r="F45" s="879"/>
      <c r="G45" s="879"/>
      <c r="H45" s="879"/>
      <c r="I45" s="879"/>
      <c r="J45" s="879"/>
      <c r="K45" s="879"/>
      <c r="L45" s="879"/>
      <c r="M45" s="879"/>
      <c r="N45" s="879"/>
      <c r="O45" s="879"/>
      <c r="P45" s="879"/>
      <c r="Q45" s="879"/>
      <c r="R45" s="879"/>
      <c r="S45" s="879"/>
      <c r="T45" s="879"/>
      <c r="U45" s="879"/>
      <c r="V45" s="879"/>
      <c r="W45" s="879"/>
      <c r="X45" s="879"/>
      <c r="Y45" s="879"/>
      <c r="Z45" s="879"/>
      <c r="AA45" s="47"/>
      <c r="AB45" s="47"/>
      <c r="AC45" s="47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1"/>
      <c r="AB46" s="771"/>
      <c r="AC46" s="771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0"/>
      <c r="AB47" s="770"/>
      <c r="AC47" s="770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9">
        <v>4607091385670</v>
      </c>
      <c r="E48" s="790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9">
        <v>4607091385670</v>
      </c>
      <c r="E49" s="790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9">
        <v>4680115883956</v>
      </c>
      <c r="E50" s="790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9">
        <v>4680115882539</v>
      </c>
      <c r="E51" s="790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/>
      <c r="M51" s="32" t="s">
        <v>77</v>
      </c>
      <c r="N51" s="32"/>
      <c r="O51" s="31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129</v>
      </c>
      <c r="B52" s="53" t="s">
        <v>130</v>
      </c>
      <c r="C52" s="30">
        <v>4301011382</v>
      </c>
      <c r="D52" s="789">
        <v>4607091385687</v>
      </c>
      <c r="E52" s="790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131</v>
      </c>
      <c r="M52" s="32" t="s">
        <v>77</v>
      </c>
      <c r="N52" s="32"/>
      <c r="O52" s="31">
        <v>50</v>
      </c>
      <c r="P52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132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9">
        <v>4680115883949</v>
      </c>
      <c r="E53" s="790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0"/>
      <c r="AB56" s="770"/>
      <c r="AC56" s="770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9">
        <v>4680115885233</v>
      </c>
      <c r="E57" s="790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9">
        <v>4680115884915</v>
      </c>
      <c r="E58" s="790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1"/>
      <c r="AB61" s="771"/>
      <c r="AC61" s="771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0"/>
      <c r="AB62" s="770"/>
      <c r="AC62" s="770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9">
        <v>4680115885882</v>
      </c>
      <c r="E63" s="790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9">
        <v>4680115881426</v>
      </c>
      <c r="E64" s="790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9">
        <v>4680115881426</v>
      </c>
      <c r="E65" s="790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9">
        <v>4680115880283</v>
      </c>
      <c r="E66" s="790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9">
        <v>4680115882720</v>
      </c>
      <c r="E67" s="790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9">
        <v>4680115881525</v>
      </c>
      <c r="E68" s="790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9">
        <v>4680115885899</v>
      </c>
      <c r="E69" s="790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9">
        <v>4607091382952</v>
      </c>
      <c r="E70" s="790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9">
        <v>4680115881419</v>
      </c>
      <c r="E71" s="790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120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6" t="s">
        <v>69</v>
      </c>
      <c r="X73" s="779">
        <f>IFERROR(SUM(X63:X71),"0")</f>
        <v>0</v>
      </c>
      <c r="Y73" s="779">
        <f>IFERROR(SUM(Y63:Y71),"0")</f>
        <v>0</v>
      </c>
      <c r="Z73" s="36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0"/>
      <c r="AB74" s="770"/>
      <c r="AC74" s="770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9">
        <v>4680115881440</v>
      </c>
      <c r="E75" s="790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2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9">
        <v>4680115882751</v>
      </c>
      <c r="E76" s="790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9">
        <v>4680115885950</v>
      </c>
      <c r="E77" s="790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9">
        <v>4680115881433</v>
      </c>
      <c r="E78" s="790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147</v>
      </c>
      <c r="M78" s="32" t="s">
        <v>121</v>
      </c>
      <c r="N78" s="32"/>
      <c r="O78" s="31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0"/>
      <c r="AB81" s="770"/>
      <c r="AC81" s="770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9">
        <v>4680115885066</v>
      </c>
      <c r="E82" s="790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9">
        <v>4680115885042</v>
      </c>
      <c r="E83" s="790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9">
        <v>4680115885080</v>
      </c>
      <c r="E84" s="790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9">
        <v>4680115885073</v>
      </c>
      <c r="E85" s="790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1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9">
        <v>4680115885059</v>
      </c>
      <c r="E86" s="790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9">
        <v>4680115885097</v>
      </c>
      <c r="E87" s="790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0"/>
      <c r="AB90" s="770"/>
      <c r="AC90" s="770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9">
        <v>4680115881891</v>
      </c>
      <c r="E91" s="790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2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9">
        <v>4680115885769</v>
      </c>
      <c r="E92" s="790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4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9">
        <v>4680115884410</v>
      </c>
      <c r="E93" s="790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9">
        <v>4680115884311</v>
      </c>
      <c r="E94" s="790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9">
        <v>4680115885929</v>
      </c>
      <c r="E95" s="790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9">
        <v>4680115884403</v>
      </c>
      <c r="E96" s="790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0"/>
      <c r="AB99" s="770"/>
      <c r="AC99" s="770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9">
        <v>4680115881532</v>
      </c>
      <c r="E100" s="790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9">
        <v>4680115881532</v>
      </c>
      <c r="E101" s="790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9">
        <v>4680115881464</v>
      </c>
      <c r="E102" s="790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1"/>
      <c r="AB105" s="771"/>
      <c r="AC105" s="771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0"/>
      <c r="AB106" s="770"/>
      <c r="AC106" s="770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9">
        <v>4680115881327</v>
      </c>
      <c r="E107" s="790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9">
        <v>4680115881518</v>
      </c>
      <c r="E108" s="790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9">
        <v>4680115881303</v>
      </c>
      <c r="E109" s="790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131</v>
      </c>
      <c r="M109" s="32" t="s">
        <v>164</v>
      </c>
      <c r="N109" s="32"/>
      <c r="O109" s="31">
        <v>50</v>
      </c>
      <c r="P109" s="10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132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0"/>
      <c r="AB112" s="770"/>
      <c r="AC112" s="770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9">
        <v>4607091386967</v>
      </c>
      <c r="E113" s="790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9">
        <v>4607091386967</v>
      </c>
      <c r="E114" s="790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6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9">
        <v>4607091385731</v>
      </c>
      <c r="E115" s="790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9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9">
        <v>4680115880894</v>
      </c>
      <c r="E116" s="790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9">
        <v>4680115880214</v>
      </c>
      <c r="E117" s="790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9">
        <v>4680115880214</v>
      </c>
      <c r="E118" s="790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45" t="s">
        <v>243</v>
      </c>
      <c r="Q118" s="793"/>
      <c r="R118" s="793"/>
      <c r="S118" s="793"/>
      <c r="T118" s="794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6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6" t="s">
        <v>69</v>
      </c>
      <c r="X120" s="779">
        <f>IFERROR(SUM(X113:X118),"0")</f>
        <v>0</v>
      </c>
      <c r="Y120" s="779">
        <f>IFERROR(SUM(Y113:Y118),"0")</f>
        <v>0</v>
      </c>
      <c r="Z120" s="36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1"/>
      <c r="AB121" s="771"/>
      <c r="AC121" s="771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0"/>
      <c r="AB122" s="770"/>
      <c r="AC122" s="770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9">
        <v>4680115882133</v>
      </c>
      <c r="E123" s="790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9">
        <v>4680115882133</v>
      </c>
      <c r="E124" s="790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9">
        <v>4680115880269</v>
      </c>
      <c r="E125" s="790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131</v>
      </c>
      <c r="M125" s="32" t="s">
        <v>77</v>
      </c>
      <c r="N125" s="32"/>
      <c r="O125" s="31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132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9">
        <v>4680115880429</v>
      </c>
      <c r="E126" s="790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9">
        <v>4680115881457</v>
      </c>
      <c r="E127" s="790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0"/>
      <c r="AB130" s="770"/>
      <c r="AC130" s="770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9">
        <v>4680115881488</v>
      </c>
      <c r="E131" s="790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9">
        <v>4680115882775</v>
      </c>
      <c r="E132" s="790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9">
        <v>4680115882775</v>
      </c>
      <c r="E133" s="790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9">
        <v>4680115880658</v>
      </c>
      <c r="E134" s="790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0"/>
      <c r="AB137" s="770"/>
      <c r="AC137" s="770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9">
        <v>4607091385168</v>
      </c>
      <c r="E138" s="790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9">
        <v>4607091385168</v>
      </c>
      <c r="E139" s="790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9">
        <v>4680115884540</v>
      </c>
      <c r="E140" s="790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9">
        <v>4607091383256</v>
      </c>
      <c r="E141" s="790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9">
        <v>4607091385748</v>
      </c>
      <c r="E142" s="790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9">
        <v>4680115884533</v>
      </c>
      <c r="E143" s="790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8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9">
        <v>4680115882645</v>
      </c>
      <c r="E144" s="790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0"/>
      <c r="AB147" s="770"/>
      <c r="AC147" s="770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9">
        <v>4680115882652</v>
      </c>
      <c r="E148" s="790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9">
        <v>4680115880238</v>
      </c>
      <c r="E149" s="790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1"/>
      <c r="AB152" s="771"/>
      <c r="AC152" s="771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0"/>
      <c r="AB153" s="770"/>
      <c r="AC153" s="770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9">
        <v>4680115882577</v>
      </c>
      <c r="E154" s="790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1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9">
        <v>4680115882577</v>
      </c>
      <c r="E155" s="790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0"/>
      <c r="AB158" s="770"/>
      <c r="AC158" s="770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9">
        <v>4680115883444</v>
      </c>
      <c r="E159" s="790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9">
        <v>4680115883444</v>
      </c>
      <c r="E160" s="790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0"/>
      <c r="AB163" s="770"/>
      <c r="AC163" s="770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9">
        <v>4680115882584</v>
      </c>
      <c r="E164" s="790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9">
        <v>4680115882584</v>
      </c>
      <c r="E165" s="790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1"/>
      <c r="AB168" s="771"/>
      <c r="AC168" s="771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0"/>
      <c r="AB169" s="770"/>
      <c r="AC169" s="770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9">
        <v>4607091384604</v>
      </c>
      <c r="E170" s="790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0"/>
      <c r="AB173" s="770"/>
      <c r="AC173" s="770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9">
        <v>4607091387667</v>
      </c>
      <c r="E174" s="790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1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9">
        <v>4607091387636</v>
      </c>
      <c r="E175" s="790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9">
        <v>4607091382426</v>
      </c>
      <c r="E176" s="790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9">
        <v>4607091386547</v>
      </c>
      <c r="E177" s="790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9">
        <v>4607091382464</v>
      </c>
      <c r="E178" s="790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0"/>
      <c r="AB181" s="770"/>
      <c r="AC181" s="770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9">
        <v>4607091386264</v>
      </c>
      <c r="E182" s="790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9">
        <v>4607091385427</v>
      </c>
      <c r="E183" s="790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878" t="s">
        <v>325</v>
      </c>
      <c r="B186" s="879"/>
      <c r="C186" s="879"/>
      <c r="D186" s="879"/>
      <c r="E186" s="879"/>
      <c r="F186" s="879"/>
      <c r="G186" s="879"/>
      <c r="H186" s="879"/>
      <c r="I186" s="879"/>
      <c r="J186" s="879"/>
      <c r="K186" s="879"/>
      <c r="L186" s="879"/>
      <c r="M186" s="879"/>
      <c r="N186" s="879"/>
      <c r="O186" s="879"/>
      <c r="P186" s="879"/>
      <c r="Q186" s="879"/>
      <c r="R186" s="879"/>
      <c r="S186" s="879"/>
      <c r="T186" s="879"/>
      <c r="U186" s="879"/>
      <c r="V186" s="879"/>
      <c r="W186" s="879"/>
      <c r="X186" s="879"/>
      <c r="Y186" s="879"/>
      <c r="Z186" s="879"/>
      <c r="AA186" s="47"/>
      <c r="AB186" s="47"/>
      <c r="AC186" s="47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1"/>
      <c r="AB187" s="771"/>
      <c r="AC187" s="771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0"/>
      <c r="AB188" s="770"/>
      <c r="AC188" s="770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9">
        <v>4680115886223</v>
      </c>
      <c r="E189" s="790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0"/>
      <c r="AB192" s="770"/>
      <c r="AC192" s="770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9">
        <v>4680115880993</v>
      </c>
      <c r="E193" s="790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9">
        <v>4680115881761</v>
      </c>
      <c r="E194" s="790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9">
        <v>4680115881563</v>
      </c>
      <c r="E195" s="790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3"/>
      <c r="V195" s="33"/>
      <c r="W195" s="34" t="s">
        <v>69</v>
      </c>
      <c r="X195" s="777">
        <v>40</v>
      </c>
      <c r="Y195" s="778">
        <f t="shared" si="36"/>
        <v>42</v>
      </c>
      <c r="Z195" s="35">
        <f>IFERROR(IF(Y195=0,"",ROUNDUP(Y195/H195,0)*0.00753),"")</f>
        <v>7.5300000000000006E-2</v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41.904761904761905</v>
      </c>
      <c r="BN195" s="63">
        <f t="shared" si="38"/>
        <v>44</v>
      </c>
      <c r="BO195" s="63">
        <f t="shared" si="39"/>
        <v>6.1050061050061048E-2</v>
      </c>
      <c r="BP195" s="63">
        <f t="shared" si="40"/>
        <v>6.4102564102564097E-2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9">
        <v>4680115880986</v>
      </c>
      <c r="E196" s="790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9">
        <v>4680115881785</v>
      </c>
      <c r="E197" s="790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9">
        <v>4680115881679</v>
      </c>
      <c r="E198" s="790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9">
        <v>4680115880191</v>
      </c>
      <c r="E199" s="790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9">
        <v>4680115883963</v>
      </c>
      <c r="E200" s="790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9.5238095238095237</v>
      </c>
      <c r="Y201" s="779">
        <f>IFERROR(Y193/H193,"0")+IFERROR(Y194/H194,"0")+IFERROR(Y195/H195,"0")+IFERROR(Y196/H196,"0")+IFERROR(Y197/H197,"0")+IFERROR(Y198/H198,"0")+IFERROR(Y199/H199,"0")+IFERROR(Y200/H200,"0")</f>
        <v>10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7.5300000000000006E-2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6" t="s">
        <v>69</v>
      </c>
      <c r="X202" s="779">
        <f>IFERROR(SUM(X193:X200),"0")</f>
        <v>40</v>
      </c>
      <c r="Y202" s="779">
        <f>IFERROR(SUM(Y193:Y200),"0")</f>
        <v>42</v>
      </c>
      <c r="Z202" s="36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1"/>
      <c r="AB203" s="771"/>
      <c r="AC203" s="771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0"/>
      <c r="AB204" s="770"/>
      <c r="AC204" s="770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9">
        <v>4680115881402</v>
      </c>
      <c r="E205" s="790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9">
        <v>4680115881396</v>
      </c>
      <c r="E206" s="790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0"/>
      <c r="AB209" s="770"/>
      <c r="AC209" s="770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9">
        <v>4680115882935</v>
      </c>
      <c r="E210" s="790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9">
        <v>4680115880764</v>
      </c>
      <c r="E211" s="790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9">
        <v>4680115882683</v>
      </c>
      <c r="E215" s="790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3"/>
      <c r="V215" s="33"/>
      <c r="W215" s="34" t="s">
        <v>69</v>
      </c>
      <c r="X215" s="777">
        <v>40</v>
      </c>
      <c r="Y215" s="778">
        <f t="shared" ref="Y215:Y222" si="41">IFERROR(IF(X215="",0,CEILING((X215/$H215),1)*$H215),"")</f>
        <v>43.2</v>
      </c>
      <c r="Z215" s="35">
        <f>IFERROR(IF(Y215=0,"",ROUNDUP(Y215/H215,0)*0.00902),"")</f>
        <v>7.2160000000000002E-2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41.555555555555557</v>
      </c>
      <c r="BN215" s="63">
        <f t="shared" ref="BN215:BN222" si="43">IFERROR(Y215*I215/H215,"0")</f>
        <v>44.88</v>
      </c>
      <c r="BO215" s="63">
        <f t="shared" ref="BO215:BO222" si="44">IFERROR(1/J215*(X215/H215),"0")</f>
        <v>5.6116722783389444E-2</v>
      </c>
      <c r="BP215" s="63">
        <f t="shared" ref="BP215:BP222" si="45">IFERROR(1/J215*(Y215/H215),"0")</f>
        <v>6.0606060606060608E-2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9">
        <v>4680115882690</v>
      </c>
      <c r="E216" s="790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3"/>
      <c r="V216" s="33"/>
      <c r="W216" s="34" t="s">
        <v>69</v>
      </c>
      <c r="X216" s="777">
        <v>40</v>
      </c>
      <c r="Y216" s="778">
        <f t="shared" si="41"/>
        <v>43.2</v>
      </c>
      <c r="Z216" s="35">
        <f>IFERROR(IF(Y216=0,"",ROUNDUP(Y216/H216,0)*0.00902),"")</f>
        <v>7.2160000000000002E-2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41.555555555555557</v>
      </c>
      <c r="BN216" s="63">
        <f t="shared" si="43"/>
        <v>44.88</v>
      </c>
      <c r="BO216" s="63">
        <f t="shared" si="44"/>
        <v>5.6116722783389444E-2</v>
      </c>
      <c r="BP216" s="63">
        <f t="shared" si="45"/>
        <v>6.0606060606060608E-2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9">
        <v>4680115882669</v>
      </c>
      <c r="E217" s="790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1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3"/>
      <c r="V217" s="33"/>
      <c r="W217" s="34" t="s">
        <v>69</v>
      </c>
      <c r="X217" s="777">
        <v>40</v>
      </c>
      <c r="Y217" s="778">
        <f t="shared" si="41"/>
        <v>43.2</v>
      </c>
      <c r="Z217" s="35">
        <f>IFERROR(IF(Y217=0,"",ROUNDUP(Y217/H217,0)*0.00902),"")</f>
        <v>7.2160000000000002E-2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41.555555555555557</v>
      </c>
      <c r="BN217" s="63">
        <f t="shared" si="43"/>
        <v>44.88</v>
      </c>
      <c r="BO217" s="63">
        <f t="shared" si="44"/>
        <v>5.6116722783389444E-2</v>
      </c>
      <c r="BP217" s="63">
        <f t="shared" si="45"/>
        <v>6.0606060606060608E-2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9">
        <v>4680115882676</v>
      </c>
      <c r="E218" s="790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3"/>
      <c r="V218" s="33"/>
      <c r="W218" s="34" t="s">
        <v>69</v>
      </c>
      <c r="X218" s="777">
        <v>40</v>
      </c>
      <c r="Y218" s="778">
        <f t="shared" si="41"/>
        <v>43.2</v>
      </c>
      <c r="Z218" s="35">
        <f>IFERROR(IF(Y218=0,"",ROUNDUP(Y218/H218,0)*0.00902),"")</f>
        <v>7.2160000000000002E-2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41.555555555555557</v>
      </c>
      <c r="BN218" s="63">
        <f t="shared" si="43"/>
        <v>44.88</v>
      </c>
      <c r="BO218" s="63">
        <f t="shared" si="44"/>
        <v>5.6116722783389444E-2</v>
      </c>
      <c r="BP218" s="63">
        <f t="shared" si="45"/>
        <v>6.0606060606060608E-2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9">
        <v>4680115884014</v>
      </c>
      <c r="E219" s="790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9">
        <v>4680115884007</v>
      </c>
      <c r="E220" s="790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7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9">
        <v>4680115884038</v>
      </c>
      <c r="E221" s="790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9">
        <v>4680115884021</v>
      </c>
      <c r="E222" s="790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29.629629629629626</v>
      </c>
      <c r="Y223" s="779">
        <f>IFERROR(Y215/H215,"0")+IFERROR(Y216/H216,"0")+IFERROR(Y217/H217,"0")+IFERROR(Y218/H218,"0")+IFERROR(Y219/H219,"0")+IFERROR(Y220/H220,"0")+IFERROR(Y221/H221,"0")+IFERROR(Y222/H222,"0")</f>
        <v>32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0.28864000000000001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6" t="s">
        <v>69</v>
      </c>
      <c r="X224" s="779">
        <f>IFERROR(SUM(X215:X222),"0")</f>
        <v>160</v>
      </c>
      <c r="Y224" s="779">
        <f>IFERROR(SUM(Y215:Y222),"0")</f>
        <v>172.8</v>
      </c>
      <c r="Z224" s="36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0"/>
      <c r="AB225" s="770"/>
      <c r="AC225" s="770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9">
        <v>4680115881594</v>
      </c>
      <c r="E226" s="790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3"/>
      <c r="V226" s="33"/>
      <c r="W226" s="34" t="s">
        <v>69</v>
      </c>
      <c r="X226" s="777">
        <v>16</v>
      </c>
      <c r="Y226" s="778">
        <f t="shared" ref="Y226:Y236" si="46">IFERROR(IF(X226="",0,CEILING((X226/$H226),1)*$H226),"")</f>
        <v>16.2</v>
      </c>
      <c r="Z226" s="35">
        <f>IFERROR(IF(Y226=0,"",ROUNDUP(Y226/H226,0)*0.02175),"")</f>
        <v>4.3499999999999997E-2</v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17.114074074074075</v>
      </c>
      <c r="BN226" s="63">
        <f t="shared" ref="BN226:BN236" si="48">IFERROR(Y226*I226/H226,"0")</f>
        <v>17.327999999999999</v>
      </c>
      <c r="BO226" s="63">
        <f t="shared" ref="BO226:BO236" si="49">IFERROR(1/J226*(X226/H226),"0")</f>
        <v>3.5273368606701938E-2</v>
      </c>
      <c r="BP226" s="63">
        <f t="shared" ref="BP226:BP236" si="50">IFERROR(1/J226*(Y226/H226),"0")</f>
        <v>3.5714285714285712E-2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9">
        <v>4680115880962</v>
      </c>
      <c r="E227" s="790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9">
        <v>4680115881617</v>
      </c>
      <c r="E228" s="790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3"/>
      <c r="V228" s="33"/>
      <c r="W228" s="34" t="s">
        <v>69</v>
      </c>
      <c r="X228" s="777">
        <v>16</v>
      </c>
      <c r="Y228" s="778">
        <f t="shared" si="46"/>
        <v>16.2</v>
      </c>
      <c r="Z228" s="35">
        <f>IFERROR(IF(Y228=0,"",ROUNDUP(Y228/H228,0)*0.02175),"")</f>
        <v>4.3499999999999997E-2</v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17.078518518518521</v>
      </c>
      <c r="BN228" s="63">
        <f t="shared" si="48"/>
        <v>17.292000000000002</v>
      </c>
      <c r="BO228" s="63">
        <f t="shared" si="49"/>
        <v>3.5273368606701938E-2</v>
      </c>
      <c r="BP228" s="63">
        <f t="shared" si="50"/>
        <v>3.5714285714285712E-2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9">
        <v>4680115880573</v>
      </c>
      <c r="E229" s="790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3"/>
      <c r="V229" s="33"/>
      <c r="W229" s="34" t="s">
        <v>69</v>
      </c>
      <c r="X229" s="777">
        <v>8</v>
      </c>
      <c r="Y229" s="778">
        <f t="shared" si="46"/>
        <v>8.6999999999999993</v>
      </c>
      <c r="Z229" s="35">
        <f>IFERROR(IF(Y229=0,"",ROUNDUP(Y229/H229,0)*0.02175),"")</f>
        <v>2.1749999999999999E-2</v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8.5186206896551724</v>
      </c>
      <c r="BN229" s="63">
        <f t="shared" si="48"/>
        <v>9.2639999999999993</v>
      </c>
      <c r="BO229" s="63">
        <f t="shared" si="49"/>
        <v>1.6420361247947456E-2</v>
      </c>
      <c r="BP229" s="63">
        <f t="shared" si="50"/>
        <v>1.7857142857142856E-2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9">
        <v>4680115882195</v>
      </c>
      <c r="E230" s="790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9">
        <v>4680115882607</v>
      </c>
      <c r="E231" s="790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9">
        <v>4680115880092</v>
      </c>
      <c r="E232" s="790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9">
        <v>4680115880221</v>
      </c>
      <c r="E233" s="790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9">
        <v>4680115882942</v>
      </c>
      <c r="E234" s="790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9">
        <v>4680115880504</v>
      </c>
      <c r="E235" s="790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3"/>
      <c r="V235" s="33"/>
      <c r="W235" s="34" t="s">
        <v>69</v>
      </c>
      <c r="X235" s="777">
        <v>2.88</v>
      </c>
      <c r="Y235" s="778">
        <f t="shared" si="46"/>
        <v>4.8</v>
      </c>
      <c r="Z235" s="35">
        <f t="shared" si="51"/>
        <v>1.302E-2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3.1824000000000003</v>
      </c>
      <c r="BN235" s="63">
        <f t="shared" si="48"/>
        <v>5.3040000000000003</v>
      </c>
      <c r="BO235" s="63">
        <f t="shared" si="49"/>
        <v>6.5934065934065934E-3</v>
      </c>
      <c r="BP235" s="63">
        <f t="shared" si="50"/>
        <v>1.098901098901099E-2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9">
        <v>4680115882164</v>
      </c>
      <c r="E236" s="790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6.0701575138356754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0.12176999999999999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6" t="s">
        <v>69</v>
      </c>
      <c r="X238" s="779">
        <f>IFERROR(SUM(X226:X236),"0")</f>
        <v>42.88</v>
      </c>
      <c r="Y238" s="779">
        <f>IFERROR(SUM(Y226:Y236),"0")</f>
        <v>45.899999999999991</v>
      </c>
      <c r="Z238" s="36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0"/>
      <c r="AB239" s="770"/>
      <c r="AC239" s="770"/>
    </row>
    <row r="240" spans="1:68" ht="16.5" hidden="1" customHeight="1" x14ac:dyDescent="0.25">
      <c r="A240" s="53" t="s">
        <v>411</v>
      </c>
      <c r="B240" s="53" t="s">
        <v>412</v>
      </c>
      <c r="C240" s="30">
        <v>4301060360</v>
      </c>
      <c r="D240" s="789">
        <v>4680115882874</v>
      </c>
      <c r="E240" s="790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4301060460</v>
      </c>
      <c r="D241" s="789">
        <v>4680115882874</v>
      </c>
      <c r="E241" s="790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128</v>
      </c>
      <c r="L241" s="31"/>
      <c r="M241" s="32" t="s">
        <v>164</v>
      </c>
      <c r="N241" s="32"/>
      <c r="O241" s="31">
        <v>30</v>
      </c>
      <c r="P241" s="1166" t="s">
        <v>415</v>
      </c>
      <c r="Q241" s="793"/>
      <c r="R241" s="793"/>
      <c r="S241" s="793"/>
      <c r="T241" s="794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416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417</v>
      </c>
      <c r="C242" s="30">
        <v>4301060404</v>
      </c>
      <c r="D242" s="789">
        <v>4680115882874</v>
      </c>
      <c r="E242" s="790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68</v>
      </c>
      <c r="N242" s="32"/>
      <c r="O242" s="31">
        <v>40</v>
      </c>
      <c r="P242" s="86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9">
        <v>4680115884434</v>
      </c>
      <c r="E243" s="790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9">
        <v>4680115880818</v>
      </c>
      <c r="E244" s="790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9">
        <v>4680115880801</v>
      </c>
      <c r="E245" s="790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1"/>
      <c r="AB248" s="771"/>
      <c r="AC248" s="771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0"/>
      <c r="AB249" s="770"/>
      <c r="AC249" s="770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9">
        <v>4680115884274</v>
      </c>
      <c r="E250" s="790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9">
        <v>4680115884274</v>
      </c>
      <c r="E251" s="790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9">
        <v>4680115884298</v>
      </c>
      <c r="E252" s="790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9">
        <v>4680115884250</v>
      </c>
      <c r="E253" s="790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9">
        <v>4680115884250</v>
      </c>
      <c r="E254" s="790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9">
        <v>4680115884281</v>
      </c>
      <c r="E255" s="790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9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9">
        <v>4680115884199</v>
      </c>
      <c r="E256" s="790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9">
        <v>4680115884267</v>
      </c>
      <c r="E257" s="790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1"/>
      <c r="AB260" s="771"/>
      <c r="AC260" s="771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0"/>
      <c r="AB261" s="770"/>
      <c r="AC261" s="770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9">
        <v>4680115884137</v>
      </c>
      <c r="E262" s="790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9">
        <v>4680115884137</v>
      </c>
      <c r="E263" s="790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9">
        <v>4680115884236</v>
      </c>
      <c r="E264" s="790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9">
        <v>4680115884175</v>
      </c>
      <c r="E265" s="790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9">
        <v>4680115884175</v>
      </c>
      <c r="E266" s="790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9">
        <v>4680115884144</v>
      </c>
      <c r="E267" s="790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8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9">
        <v>4680115885288</v>
      </c>
      <c r="E268" s="790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9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9">
        <v>4680115884182</v>
      </c>
      <c r="E269" s="790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9">
        <v>4680115884205</v>
      </c>
      <c r="E270" s="790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0"/>
      <c r="AB273" s="770"/>
      <c r="AC273" s="770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9">
        <v>4680115885721</v>
      </c>
      <c r="E274" s="790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1"/>
      <c r="AB277" s="771"/>
      <c r="AC277" s="771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0"/>
      <c r="AB278" s="770"/>
      <c r="AC278" s="770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9">
        <v>4680115885837</v>
      </c>
      <c r="E279" s="790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9">
        <v>4607091387452</v>
      </c>
      <c r="E280" s="790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5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9">
        <v>4680115885806</v>
      </c>
      <c r="E281" s="790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9">
        <v>4680115885806</v>
      </c>
      <c r="E282" s="790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0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9">
        <v>4680115885851</v>
      </c>
      <c r="E283" s="790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9">
        <v>4607091385984</v>
      </c>
      <c r="E284" s="790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9">
        <v>4680115885844</v>
      </c>
      <c r="E285" s="790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9">
        <v>4607091387469</v>
      </c>
      <c r="E286" s="790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9">
        <v>4680115885820</v>
      </c>
      <c r="E287" s="790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9">
        <v>4607091387438</v>
      </c>
      <c r="E288" s="790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1"/>
      <c r="AB291" s="771"/>
      <c r="AC291" s="771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0"/>
      <c r="AB292" s="770"/>
      <c r="AC292" s="770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9">
        <v>4680115885707</v>
      </c>
      <c r="E293" s="790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1"/>
      <c r="AB296" s="771"/>
      <c r="AC296" s="771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0"/>
      <c r="AB297" s="770"/>
      <c r="AC297" s="770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9">
        <v>4607091383423</v>
      </c>
      <c r="E298" s="790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9">
        <v>4680115885691</v>
      </c>
      <c r="E299" s="790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9">
        <v>4680115885660</v>
      </c>
      <c r="E300" s="790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1"/>
      <c r="AB303" s="771"/>
      <c r="AC303" s="771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0"/>
      <c r="AB304" s="770"/>
      <c r="AC304" s="770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9">
        <v>4680115881556</v>
      </c>
      <c r="E305" s="790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3"/>
      <c r="V305" s="33"/>
      <c r="W305" s="34" t="s">
        <v>69</v>
      </c>
      <c r="X305" s="777">
        <v>8</v>
      </c>
      <c r="Y305" s="778">
        <f t="shared" ref="Y305:Y310" si="72">IFERROR(IF(X305="",0,CEILING((X305/$H305),1)*$H305),"")</f>
        <v>8</v>
      </c>
      <c r="Z305" s="35">
        <f>IFERROR(IF(Y305=0,"",ROUNDUP(Y305/H305,0)*0.01196),"")</f>
        <v>2.392E-2</v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8.8160000000000007</v>
      </c>
      <c r="BN305" s="63">
        <f t="shared" ref="BN305:BN310" si="74">IFERROR(Y305*I305/H305,"0")</f>
        <v>8.8160000000000007</v>
      </c>
      <c r="BO305" s="63">
        <f t="shared" ref="BO305:BO310" si="75">IFERROR(1/J305*(X305/H305),"0")</f>
        <v>1.9230769230769232E-2</v>
      </c>
      <c r="BP305" s="63">
        <f t="shared" ref="BP305:BP310" si="76">IFERROR(1/J305*(Y305/H305),"0")</f>
        <v>1.9230769230769232E-2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9">
        <v>4680115881037</v>
      </c>
      <c r="E306" s="790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9">
        <v>4680115886186</v>
      </c>
      <c r="E307" s="790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9">
        <v>4680115881228</v>
      </c>
      <c r="E308" s="790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3"/>
      <c r="V308" s="33"/>
      <c r="W308" s="34" t="s">
        <v>69</v>
      </c>
      <c r="X308" s="777">
        <v>1.92</v>
      </c>
      <c r="Y308" s="778">
        <f t="shared" si="72"/>
        <v>2.4</v>
      </c>
      <c r="Z308" s="35">
        <f>IFERROR(IF(Y308=0,"",ROUNDUP(Y308/H308,0)*0.00651),"")</f>
        <v>6.5100000000000002E-3</v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2.1216000000000004</v>
      </c>
      <c r="BN308" s="63">
        <f t="shared" si="74"/>
        <v>2.6520000000000001</v>
      </c>
      <c r="BO308" s="63">
        <f t="shared" si="75"/>
        <v>4.3956043956043965E-3</v>
      </c>
      <c r="BP308" s="63">
        <f t="shared" si="76"/>
        <v>5.4945054945054949E-3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9">
        <v>4680115881211</v>
      </c>
      <c r="E309" s="790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131</v>
      </c>
      <c r="M309" s="32" t="s">
        <v>68</v>
      </c>
      <c r="N309" s="32"/>
      <c r="O309" s="31">
        <v>45</v>
      </c>
      <c r="P309" s="10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3"/>
      <c r="V309" s="33"/>
      <c r="W309" s="34" t="s">
        <v>69</v>
      </c>
      <c r="X309" s="777">
        <v>1.92</v>
      </c>
      <c r="Y309" s="778">
        <f t="shared" si="72"/>
        <v>2.4</v>
      </c>
      <c r="Z309" s="35">
        <f>IFERROR(IF(Y309=0,"",ROUNDUP(Y309/H309,0)*0.00651),"")</f>
        <v>6.5100000000000002E-3</v>
      </c>
      <c r="AA309" s="55"/>
      <c r="AB309" s="56"/>
      <c r="AC309" s="393" t="s">
        <v>515</v>
      </c>
      <c r="AG309" s="63"/>
      <c r="AJ309" s="66" t="s">
        <v>132</v>
      </c>
      <c r="AK309" s="66">
        <v>33.6</v>
      </c>
      <c r="BB309" s="394" t="s">
        <v>1</v>
      </c>
      <c r="BM309" s="63">
        <f t="shared" si="73"/>
        <v>2.0640000000000001</v>
      </c>
      <c r="BN309" s="63">
        <f t="shared" si="74"/>
        <v>2.58</v>
      </c>
      <c r="BO309" s="63">
        <f t="shared" si="75"/>
        <v>4.3956043956043965E-3</v>
      </c>
      <c r="BP309" s="63">
        <f t="shared" si="76"/>
        <v>5.4945054945054949E-3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9">
        <v>4680115881020</v>
      </c>
      <c r="E310" s="790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6" t="s">
        <v>72</v>
      </c>
      <c r="X311" s="779">
        <f>IFERROR(X305/H305,"0")+IFERROR(X306/H306,"0")+IFERROR(X307/H307,"0")+IFERROR(X308/H308,"0")+IFERROR(X309/H309,"0")+IFERROR(X310/H310,"0")</f>
        <v>3.5999999999999996</v>
      </c>
      <c r="Y311" s="779">
        <f>IFERROR(Y305/H305,"0")+IFERROR(Y306/H306,"0")+IFERROR(Y307/H307,"0")+IFERROR(Y308/H308,"0")+IFERROR(Y309/H309,"0")+IFERROR(Y310/H310,"0")</f>
        <v>4</v>
      </c>
      <c r="Z311" s="779">
        <f>IFERROR(IF(Z305="",0,Z305),"0")+IFERROR(IF(Z306="",0,Z306),"0")+IFERROR(IF(Z307="",0,Z307),"0")+IFERROR(IF(Z308="",0,Z308),"0")+IFERROR(IF(Z309="",0,Z309),"0")+IFERROR(IF(Z310="",0,Z310),"0")</f>
        <v>3.6940000000000001E-2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6" t="s">
        <v>69</v>
      </c>
      <c r="X312" s="779">
        <f>IFERROR(SUM(X305:X310),"0")</f>
        <v>11.84</v>
      </c>
      <c r="Y312" s="779">
        <f>IFERROR(SUM(Y305:Y310),"0")</f>
        <v>12.8</v>
      </c>
      <c r="Z312" s="36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1"/>
      <c r="AB313" s="771"/>
      <c r="AC313" s="771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0"/>
      <c r="AB314" s="770"/>
      <c r="AC314" s="770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9">
        <v>4607091389296</v>
      </c>
      <c r="E315" s="790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0"/>
      <c r="AB318" s="770"/>
      <c r="AC318" s="770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9">
        <v>4680115880344</v>
      </c>
      <c r="E319" s="790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0"/>
      <c r="AB322" s="770"/>
      <c r="AC322" s="770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9">
        <v>4680115884618</v>
      </c>
      <c r="E323" s="790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1"/>
      <c r="AB326" s="771"/>
      <c r="AC326" s="771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0"/>
      <c r="AB327" s="770"/>
      <c r="AC327" s="770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9">
        <v>4607091389807</v>
      </c>
      <c r="E328" s="790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0"/>
      <c r="AB331" s="770"/>
      <c r="AC331" s="770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9">
        <v>4680115880481</v>
      </c>
      <c r="E332" s="790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1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0"/>
      <c r="AB335" s="770"/>
      <c r="AC335" s="770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9">
        <v>4680115880412</v>
      </c>
      <c r="E336" s="790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9">
        <v>4680115880511</v>
      </c>
      <c r="E337" s="790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1"/>
      <c r="AB340" s="771"/>
      <c r="AC340" s="771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0"/>
      <c r="AB341" s="770"/>
      <c r="AC341" s="770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9">
        <v>4680115882973</v>
      </c>
      <c r="E342" s="790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2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0"/>
      <c r="AB345" s="770"/>
      <c r="AC345" s="770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9">
        <v>4607091389845</v>
      </c>
      <c r="E346" s="790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9">
        <v>4680115882881</v>
      </c>
      <c r="E347" s="790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0"/>
      <c r="AB350" s="770"/>
      <c r="AC350" s="770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9">
        <v>4680115883390</v>
      </c>
      <c r="E351" s="790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1"/>
      <c r="AB354" s="771"/>
      <c r="AC354" s="771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0"/>
      <c r="AB355" s="770"/>
      <c r="AC355" s="770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9">
        <v>4680115885615</v>
      </c>
      <c r="E356" s="790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9">
        <v>4680115885554</v>
      </c>
      <c r="E357" s="790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 t="s">
        <v>147</v>
      </c>
      <c r="M357" s="32" t="s">
        <v>77</v>
      </c>
      <c r="N357" s="32"/>
      <c r="O357" s="31">
        <v>55</v>
      </c>
      <c r="P357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 t="s">
        <v>149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9">
        <v>4680115885554</v>
      </c>
      <c r="E358" s="790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9">
        <v>4680115885646</v>
      </c>
      <c r="E359" s="790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9">
        <v>4680115885622</v>
      </c>
      <c r="E360" s="790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9">
        <v>4680115881938</v>
      </c>
      <c r="E361" s="790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9">
        <v>4607091387346</v>
      </c>
      <c r="E362" s="790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9">
        <v>4680115885608</v>
      </c>
      <c r="E363" s="790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9">
        <v>4607091386011</v>
      </c>
      <c r="E364" s="790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0"/>
      <c r="AB367" s="770"/>
      <c r="AC367" s="770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9">
        <v>4607091387193</v>
      </c>
      <c r="E368" s="790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3"/>
      <c r="V368" s="33"/>
      <c r="W368" s="34" t="s">
        <v>69</v>
      </c>
      <c r="X368" s="777">
        <v>46</v>
      </c>
      <c r="Y368" s="778">
        <f>IFERROR(IF(X368="",0,CEILING((X368/$H368),1)*$H368),"")</f>
        <v>46.2</v>
      </c>
      <c r="Z368" s="35">
        <f>IFERROR(IF(Y368=0,"",ROUNDUP(Y368/H368,0)*0.00753),"")</f>
        <v>8.2830000000000001E-2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48.847619047619048</v>
      </c>
      <c r="BN368" s="63">
        <f>IFERROR(Y368*I368/H368,"0")</f>
        <v>49.06</v>
      </c>
      <c r="BO368" s="63">
        <f>IFERROR(1/J368*(X368/H368),"0")</f>
        <v>7.0207570207570208E-2</v>
      </c>
      <c r="BP368" s="63">
        <f>IFERROR(1/J368*(Y368/H368),"0")</f>
        <v>7.0512820512820512E-2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9">
        <v>4607091387230</v>
      </c>
      <c r="E369" s="790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3"/>
      <c r="V369" s="33"/>
      <c r="W369" s="34" t="s">
        <v>69</v>
      </c>
      <c r="X369" s="777">
        <v>42</v>
      </c>
      <c r="Y369" s="778">
        <f>IFERROR(IF(X369="",0,CEILING((X369/$H369),1)*$H369),"")</f>
        <v>42</v>
      </c>
      <c r="Z369" s="35">
        <f>IFERROR(IF(Y369=0,"",ROUNDUP(Y369/H369,0)*0.00753),"")</f>
        <v>7.5300000000000006E-2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44.599999999999994</v>
      </c>
      <c r="BN369" s="63">
        <f>IFERROR(Y369*I369/H369,"0")</f>
        <v>44.599999999999994</v>
      </c>
      <c r="BO369" s="63">
        <f>IFERROR(1/J369*(X369/H369),"0")</f>
        <v>6.4102564102564097E-2</v>
      </c>
      <c r="BP369" s="63">
        <f>IFERROR(1/J369*(Y369/H369),"0")</f>
        <v>6.4102564102564097E-2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9">
        <v>4607091387292</v>
      </c>
      <c r="E370" s="790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9">
        <v>4607091387285</v>
      </c>
      <c r="E371" s="790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6" t="s">
        <v>72</v>
      </c>
      <c r="X372" s="779">
        <f>IFERROR(X368/H368,"0")+IFERROR(X369/H369,"0")+IFERROR(X370/H370,"0")+IFERROR(X371/H371,"0")</f>
        <v>20.952380952380953</v>
      </c>
      <c r="Y372" s="779">
        <f>IFERROR(Y368/H368,"0")+IFERROR(Y369/H369,"0")+IFERROR(Y370/H370,"0")+IFERROR(Y371/H371,"0")</f>
        <v>21</v>
      </c>
      <c r="Z372" s="779">
        <f>IFERROR(IF(Z368="",0,Z368),"0")+IFERROR(IF(Z369="",0,Z369),"0")+IFERROR(IF(Z370="",0,Z370),"0")+IFERROR(IF(Z371="",0,Z371),"0")</f>
        <v>0.15812999999999999</v>
      </c>
      <c r="AA372" s="780"/>
      <c r="AB372" s="780"/>
      <c r="AC372" s="780"/>
    </row>
    <row r="373" spans="1:68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6" t="s">
        <v>69</v>
      </c>
      <c r="X373" s="779">
        <f>IFERROR(SUM(X368:X371),"0")</f>
        <v>88</v>
      </c>
      <c r="Y373" s="779">
        <f>IFERROR(SUM(Y368:Y371),"0")</f>
        <v>88.2</v>
      </c>
      <c r="Z373" s="36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0"/>
      <c r="AB374" s="770"/>
      <c r="AC374" s="770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9">
        <v>4607091387766</v>
      </c>
      <c r="E375" s="790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3"/>
      <c r="V375" s="33"/>
      <c r="W375" s="34" t="s">
        <v>69</v>
      </c>
      <c r="X375" s="777">
        <v>86</v>
      </c>
      <c r="Y375" s="778">
        <f t="shared" ref="Y375:Y380" si="82">IFERROR(IF(X375="",0,CEILING((X375/$H375),1)*$H375),"")</f>
        <v>93.6</v>
      </c>
      <c r="Z375" s="35">
        <f>IFERROR(IF(Y375=0,"",ROUNDUP(Y375/H375,0)*0.02175),"")</f>
        <v>0.26100000000000001</v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92.152307692307701</v>
      </c>
      <c r="BN375" s="63">
        <f t="shared" ref="BN375:BN380" si="84">IFERROR(Y375*I375/H375,"0")</f>
        <v>100.29600000000001</v>
      </c>
      <c r="BO375" s="63">
        <f t="shared" ref="BO375:BO380" si="85">IFERROR(1/J375*(X375/H375),"0")</f>
        <v>0.19688644688644688</v>
      </c>
      <c r="BP375" s="63">
        <f t="shared" ref="BP375:BP380" si="86">IFERROR(1/J375*(Y375/H375),"0")</f>
        <v>0.21428571428571427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9">
        <v>4607091387957</v>
      </c>
      <c r="E376" s="790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9">
        <v>4607091387964</v>
      </c>
      <c r="E377" s="790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9">
        <v>4680115884588</v>
      </c>
      <c r="E378" s="790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9">
        <v>4607091387537</v>
      </c>
      <c r="E379" s="790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9">
        <v>4607091387513</v>
      </c>
      <c r="E380" s="790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6" t="s">
        <v>72</v>
      </c>
      <c r="X381" s="779">
        <f>IFERROR(X375/H375,"0")+IFERROR(X376/H376,"0")+IFERROR(X377/H377,"0")+IFERROR(X378/H378,"0")+IFERROR(X379/H379,"0")+IFERROR(X380/H380,"0")</f>
        <v>11.025641025641026</v>
      </c>
      <c r="Y381" s="779">
        <f>IFERROR(Y375/H375,"0")+IFERROR(Y376/H376,"0")+IFERROR(Y377/H377,"0")+IFERROR(Y378/H378,"0")+IFERROR(Y379/H379,"0")+IFERROR(Y380/H380,"0")</f>
        <v>12</v>
      </c>
      <c r="Z381" s="779">
        <f>IFERROR(IF(Z375="",0,Z375),"0")+IFERROR(IF(Z376="",0,Z376),"0")+IFERROR(IF(Z377="",0,Z377),"0")+IFERROR(IF(Z378="",0,Z378),"0")+IFERROR(IF(Z379="",0,Z379),"0")+IFERROR(IF(Z380="",0,Z380),"0")</f>
        <v>0.26100000000000001</v>
      </c>
      <c r="AA381" s="780"/>
      <c r="AB381" s="780"/>
      <c r="AC381" s="780"/>
    </row>
    <row r="382" spans="1:68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6" t="s">
        <v>69</v>
      </c>
      <c r="X382" s="779">
        <f>IFERROR(SUM(X375:X380),"0")</f>
        <v>86</v>
      </c>
      <c r="Y382" s="779">
        <f>IFERROR(SUM(Y375:Y380),"0")</f>
        <v>93.6</v>
      </c>
      <c r="Z382" s="36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0"/>
      <c r="AB383" s="770"/>
      <c r="AC383" s="770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9">
        <v>4607091380880</v>
      </c>
      <c r="E384" s="790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9">
        <v>4607091384482</v>
      </c>
      <c r="E385" s="790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9">
        <v>4607091380897</v>
      </c>
      <c r="E386" s="790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6" t="s">
        <v>624</v>
      </c>
      <c r="Q386" s="793"/>
      <c r="R386" s="793"/>
      <c r="S386" s="793"/>
      <c r="T386" s="794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9">
        <v>4607091380897</v>
      </c>
      <c r="E387" s="790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6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6" t="s">
        <v>69</v>
      </c>
      <c r="X389" s="779">
        <f>IFERROR(SUM(X384:X387),"0")</f>
        <v>0</v>
      </c>
      <c r="Y389" s="779">
        <f>IFERROR(SUM(Y384:Y387),"0")</f>
        <v>0</v>
      </c>
      <c r="Z389" s="36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0"/>
      <c r="AB390" s="770"/>
      <c r="AC390" s="770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9">
        <v>4607091388374</v>
      </c>
      <c r="E391" s="790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797" t="s">
        <v>630</v>
      </c>
      <c r="Q391" s="793"/>
      <c r="R391" s="793"/>
      <c r="S391" s="793"/>
      <c r="T391" s="794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9">
        <v>4607091388381</v>
      </c>
      <c r="E392" s="790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5" t="s">
        <v>634</v>
      </c>
      <c r="Q392" s="793"/>
      <c r="R392" s="793"/>
      <c r="S392" s="793"/>
      <c r="T392" s="794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9">
        <v>4607091383102</v>
      </c>
      <c r="E393" s="790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9">
        <v>4607091388404</v>
      </c>
      <c r="E394" s="790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0"/>
      <c r="AB397" s="770"/>
      <c r="AC397" s="770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9">
        <v>4680115881808</v>
      </c>
      <c r="E398" s="790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9">
        <v>4680115881822</v>
      </c>
      <c r="E399" s="790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9">
        <v>4680115880016</v>
      </c>
      <c r="E400" s="790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1"/>
      <c r="AB403" s="771"/>
      <c r="AC403" s="771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0"/>
      <c r="AB404" s="770"/>
      <c r="AC404" s="770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9">
        <v>4607091383836</v>
      </c>
      <c r="E405" s="790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0"/>
      <c r="AB408" s="770"/>
      <c r="AC408" s="770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9">
        <v>4607091387919</v>
      </c>
      <c r="E409" s="790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0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9">
        <v>4680115883604</v>
      </c>
      <c r="E410" s="790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9">
        <v>4680115883567</v>
      </c>
      <c r="E411" s="790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hidden="1" customHeight="1" x14ac:dyDescent="0.2">
      <c r="A414" s="878" t="s">
        <v>662</v>
      </c>
      <c r="B414" s="879"/>
      <c r="C414" s="879"/>
      <c r="D414" s="879"/>
      <c r="E414" s="879"/>
      <c r="F414" s="879"/>
      <c r="G414" s="879"/>
      <c r="H414" s="879"/>
      <c r="I414" s="879"/>
      <c r="J414" s="879"/>
      <c r="K414" s="879"/>
      <c r="L414" s="879"/>
      <c r="M414" s="879"/>
      <c r="N414" s="879"/>
      <c r="O414" s="879"/>
      <c r="P414" s="879"/>
      <c r="Q414" s="879"/>
      <c r="R414" s="879"/>
      <c r="S414" s="879"/>
      <c r="T414" s="879"/>
      <c r="U414" s="879"/>
      <c r="V414" s="879"/>
      <c r="W414" s="879"/>
      <c r="X414" s="879"/>
      <c r="Y414" s="879"/>
      <c r="Z414" s="879"/>
      <c r="AA414" s="47"/>
      <c r="AB414" s="47"/>
      <c r="AC414" s="47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1"/>
      <c r="AB415" s="771"/>
      <c r="AC415" s="771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0"/>
      <c r="AB416" s="770"/>
      <c r="AC416" s="770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9">
        <v>4680115884847</v>
      </c>
      <c r="E417" s="790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9">
        <v>4680115884847</v>
      </c>
      <c r="E418" s="790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3"/>
      <c r="V418" s="33"/>
      <c r="W418" s="34" t="s">
        <v>69</v>
      </c>
      <c r="X418" s="777">
        <v>725</v>
      </c>
      <c r="Y418" s="778">
        <f t="shared" si="87"/>
        <v>735</v>
      </c>
      <c r="Z418" s="35">
        <f>IFERROR(IF(Y418=0,"",ROUNDUP(Y418/H418,0)*0.02175),"")</f>
        <v>1.06575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748.2</v>
      </c>
      <c r="BN418" s="63">
        <f t="shared" si="89"/>
        <v>758.5200000000001</v>
      </c>
      <c r="BO418" s="63">
        <f t="shared" si="90"/>
        <v>1.0069444444444444</v>
      </c>
      <c r="BP418" s="63">
        <f t="shared" si="91"/>
        <v>1.0208333333333333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9">
        <v>4680115884854</v>
      </c>
      <c r="E419" s="790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9">
        <v>4680115884854</v>
      </c>
      <c r="E420" s="790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3"/>
      <c r="V420" s="33"/>
      <c r="W420" s="34" t="s">
        <v>69</v>
      </c>
      <c r="X420" s="777">
        <v>600</v>
      </c>
      <c r="Y420" s="778">
        <f t="shared" si="87"/>
        <v>600</v>
      </c>
      <c r="Z420" s="35">
        <f>IFERROR(IF(Y420=0,"",ROUNDUP(Y420/H420,0)*0.02175),"")</f>
        <v>0.86999999999999988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619.20000000000005</v>
      </c>
      <c r="BN420" s="63">
        <f t="shared" si="89"/>
        <v>619.20000000000005</v>
      </c>
      <c r="BO420" s="63">
        <f t="shared" si="90"/>
        <v>0.83333333333333326</v>
      </c>
      <c r="BP420" s="63">
        <f t="shared" si="91"/>
        <v>0.83333333333333326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9">
        <v>4607091383997</v>
      </c>
      <c r="E421" s="790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9">
        <v>4680115884830</v>
      </c>
      <c r="E422" s="790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9">
        <v>4680115884830</v>
      </c>
      <c r="E423" s="790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9">
        <v>4680115882638</v>
      </c>
      <c r="E424" s="790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9">
        <v>4680115884922</v>
      </c>
      <c r="E425" s="790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9">
        <v>4680115884878</v>
      </c>
      <c r="E426" s="790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9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9">
        <v>4680115884861</v>
      </c>
      <c r="E427" s="790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88.333333333333343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89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1.9357499999999999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6" t="s">
        <v>69</v>
      </c>
      <c r="X429" s="779">
        <f>IFERROR(SUM(X417:X427),"0")</f>
        <v>1325</v>
      </c>
      <c r="Y429" s="779">
        <f>IFERROR(SUM(Y417:Y427),"0")</f>
        <v>1335</v>
      </c>
      <c r="Z429" s="36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0"/>
      <c r="AB430" s="770"/>
      <c r="AC430" s="770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9">
        <v>4607091383980</v>
      </c>
      <c r="E431" s="790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9">
        <v>4607091384178</v>
      </c>
      <c r="E432" s="790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0"/>
      <c r="AB435" s="770"/>
      <c r="AC435" s="770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9">
        <v>4607091383928</v>
      </c>
      <c r="E436" s="790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5" t="s">
        <v>697</v>
      </c>
      <c r="Q436" s="793"/>
      <c r="R436" s="793"/>
      <c r="S436" s="793"/>
      <c r="T436" s="794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9">
        <v>4607091384260</v>
      </c>
      <c r="E437" s="790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801" t="s">
        <v>701</v>
      </c>
      <c r="Q437" s="793"/>
      <c r="R437" s="793"/>
      <c r="S437" s="793"/>
      <c r="T437" s="794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0"/>
      <c r="AB440" s="770"/>
      <c r="AC440" s="770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9">
        <v>4607091384673</v>
      </c>
      <c r="E441" s="790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864" t="s">
        <v>705</v>
      </c>
      <c r="Q441" s="793"/>
      <c r="R441" s="793"/>
      <c r="S441" s="793"/>
      <c r="T441" s="794"/>
      <c r="U441" s="33"/>
      <c r="V441" s="33"/>
      <c r="W441" s="34" t="s">
        <v>69</v>
      </c>
      <c r="X441" s="777">
        <v>8</v>
      </c>
      <c r="Y441" s="778">
        <f>IFERROR(IF(X441="",0,CEILING((X441/$H441),1)*$H441),"")</f>
        <v>9</v>
      </c>
      <c r="Z441" s="35">
        <f>IFERROR(IF(Y441=0,"",ROUNDUP(Y441/H441,0)*0.02175),"")</f>
        <v>2.1749999999999999E-2</v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8.5013333333333332</v>
      </c>
      <c r="BN441" s="63">
        <f>IFERROR(Y441*I441/H441,"0")</f>
        <v>9.5640000000000001</v>
      </c>
      <c r="BO441" s="63">
        <f>IFERROR(1/J441*(X441/H441),"0")</f>
        <v>1.5873015873015872E-2</v>
      </c>
      <c r="BP441" s="63">
        <f>IFERROR(1/J441*(Y441/H441),"0")</f>
        <v>1.7857142857142856E-2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6" t="s">
        <v>72</v>
      </c>
      <c r="X442" s="779">
        <f>IFERROR(X441/H441,"0")</f>
        <v>0.88888888888888884</v>
      </c>
      <c r="Y442" s="779">
        <f>IFERROR(Y441/H441,"0")</f>
        <v>1</v>
      </c>
      <c r="Z442" s="779">
        <f>IFERROR(IF(Z441="",0,Z441),"0")</f>
        <v>2.1749999999999999E-2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6" t="s">
        <v>69</v>
      </c>
      <c r="X443" s="779">
        <f>IFERROR(SUM(X441:X441),"0")</f>
        <v>8</v>
      </c>
      <c r="Y443" s="779">
        <f>IFERROR(SUM(Y441:Y441),"0")</f>
        <v>9</v>
      </c>
      <c r="Z443" s="36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1"/>
      <c r="AB444" s="771"/>
      <c r="AC444" s="771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0"/>
      <c r="AB445" s="770"/>
      <c r="AC445" s="770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9">
        <v>4680115881907</v>
      </c>
      <c r="E446" s="790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9">
        <v>4680115881907</v>
      </c>
      <c r="E447" s="790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9">
        <v>4680115883925</v>
      </c>
      <c r="E448" s="790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8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9">
        <v>4680115883925</v>
      </c>
      <c r="E449" s="790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9">
        <v>4607091384192</v>
      </c>
      <c r="E450" s="790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9">
        <v>4680115884892</v>
      </c>
      <c r="E451" s="790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3"/>
      <c r="V451" s="33"/>
      <c r="W451" s="34" t="s">
        <v>69</v>
      </c>
      <c r="X451" s="777">
        <v>10</v>
      </c>
      <c r="Y451" s="778">
        <f t="shared" si="92"/>
        <v>10.8</v>
      </c>
      <c r="Z451" s="35">
        <f t="shared" si="93"/>
        <v>2.1749999999999999E-2</v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10.444444444444443</v>
      </c>
      <c r="BN451" s="63">
        <f t="shared" si="95"/>
        <v>11.28</v>
      </c>
      <c r="BO451" s="63">
        <f t="shared" si="96"/>
        <v>1.653439153439153E-2</v>
      </c>
      <c r="BP451" s="63">
        <f t="shared" si="97"/>
        <v>1.7857142857142856E-2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9">
        <v>4680115884885</v>
      </c>
      <c r="E452" s="790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9">
        <v>4680115884908</v>
      </c>
      <c r="E453" s="790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0.92592592592592582</v>
      </c>
      <c r="Y454" s="779">
        <f>IFERROR(Y446/H446,"0")+IFERROR(Y447/H447,"0")+IFERROR(Y448/H448,"0")+IFERROR(Y449/H449,"0")+IFERROR(Y450/H450,"0")+IFERROR(Y451/H451,"0")+IFERROR(Y452/H452,"0")+IFERROR(Y453/H453,"0")</f>
        <v>1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2.1749999999999999E-2</v>
      </c>
      <c r="AA454" s="780"/>
      <c r="AB454" s="780"/>
      <c r="AC454" s="780"/>
    </row>
    <row r="455" spans="1:68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6" t="s">
        <v>69</v>
      </c>
      <c r="X455" s="779">
        <f>IFERROR(SUM(X446:X453),"0")</f>
        <v>10</v>
      </c>
      <c r="Y455" s="779">
        <f>IFERROR(SUM(Y446:Y453),"0")</f>
        <v>10.8</v>
      </c>
      <c r="Z455" s="36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0"/>
      <c r="AB456" s="770"/>
      <c r="AC456" s="770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9">
        <v>4607091384802</v>
      </c>
      <c r="E457" s="790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9">
        <v>4607091384826</v>
      </c>
      <c r="E458" s="790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0"/>
      <c r="AB461" s="770"/>
      <c r="AC461" s="770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9">
        <v>4607091384246</v>
      </c>
      <c r="E462" s="790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059" t="s">
        <v>733</v>
      </c>
      <c r="Q462" s="793"/>
      <c r="R462" s="793"/>
      <c r="S462" s="793"/>
      <c r="T462" s="794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9">
        <v>4680115881976</v>
      </c>
      <c r="E463" s="790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5" t="s">
        <v>737</v>
      </c>
      <c r="Q463" s="793"/>
      <c r="R463" s="793"/>
      <c r="S463" s="793"/>
      <c r="T463" s="794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9">
        <v>4607091384253</v>
      </c>
      <c r="E464" s="790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9">
        <v>4607091384253</v>
      </c>
      <c r="E465" s="790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9">
        <v>4680115881969</v>
      </c>
      <c r="E466" s="790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6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6" t="s">
        <v>69</v>
      </c>
      <c r="X468" s="779">
        <f>IFERROR(SUM(X462:X466),"0")</f>
        <v>0</v>
      </c>
      <c r="Y468" s="779">
        <f>IFERROR(SUM(Y462:Y466),"0")</f>
        <v>0</v>
      </c>
      <c r="Z468" s="36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0"/>
      <c r="AB469" s="770"/>
      <c r="AC469" s="770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9">
        <v>4607091389357</v>
      </c>
      <c r="E470" s="790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16" t="s">
        <v>749</v>
      </c>
      <c r="Q470" s="793"/>
      <c r="R470" s="793"/>
      <c r="S470" s="793"/>
      <c r="T470" s="794"/>
      <c r="U470" s="33"/>
      <c r="V470" s="33"/>
      <c r="W470" s="34" t="s">
        <v>69</v>
      </c>
      <c r="X470" s="777">
        <v>8</v>
      </c>
      <c r="Y470" s="778">
        <f>IFERROR(IF(X470="",0,CEILING((X470/$H470),1)*$H470),"")</f>
        <v>9</v>
      </c>
      <c r="Z470" s="35">
        <f>IFERROR(IF(Y470=0,"",ROUNDUP(Y470/H470,0)*0.02175),"")</f>
        <v>2.1749999999999999E-2</v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8.4266666666666676</v>
      </c>
      <c r="BN470" s="63">
        <f>IFERROR(Y470*I470/H470,"0")</f>
        <v>9.48</v>
      </c>
      <c r="BO470" s="63">
        <f>IFERROR(1/J470*(X470/H470),"0")</f>
        <v>1.5873015873015872E-2</v>
      </c>
      <c r="BP470" s="63">
        <f>IFERROR(1/J470*(Y470/H470),"0")</f>
        <v>1.7857142857142856E-2</v>
      </c>
    </row>
    <row r="471" spans="1:68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6" t="s">
        <v>72</v>
      </c>
      <c r="X471" s="779">
        <f>IFERROR(X470/H470,"0")</f>
        <v>0.88888888888888884</v>
      </c>
      <c r="Y471" s="779">
        <f>IFERROR(Y470/H470,"0")</f>
        <v>1</v>
      </c>
      <c r="Z471" s="779">
        <f>IFERROR(IF(Z470="",0,Z470),"0")</f>
        <v>2.1749999999999999E-2</v>
      </c>
      <c r="AA471" s="780"/>
      <c r="AB471" s="780"/>
      <c r="AC471" s="780"/>
    </row>
    <row r="472" spans="1:68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6" t="s">
        <v>69</v>
      </c>
      <c r="X472" s="779">
        <f>IFERROR(SUM(X470:X470),"0")</f>
        <v>8</v>
      </c>
      <c r="Y472" s="779">
        <f>IFERROR(SUM(Y470:Y470),"0")</f>
        <v>9</v>
      </c>
      <c r="Z472" s="36"/>
      <c r="AA472" s="780"/>
      <c r="AB472" s="780"/>
      <c r="AC472" s="780"/>
    </row>
    <row r="473" spans="1:68" ht="27.75" hidden="1" customHeight="1" x14ac:dyDescent="0.2">
      <c r="A473" s="878" t="s">
        <v>751</v>
      </c>
      <c r="B473" s="879"/>
      <c r="C473" s="879"/>
      <c r="D473" s="879"/>
      <c r="E473" s="879"/>
      <c r="F473" s="879"/>
      <c r="G473" s="879"/>
      <c r="H473" s="879"/>
      <c r="I473" s="879"/>
      <c r="J473" s="879"/>
      <c r="K473" s="879"/>
      <c r="L473" s="879"/>
      <c r="M473" s="879"/>
      <c r="N473" s="879"/>
      <c r="O473" s="879"/>
      <c r="P473" s="879"/>
      <c r="Q473" s="879"/>
      <c r="R473" s="879"/>
      <c r="S473" s="879"/>
      <c r="T473" s="879"/>
      <c r="U473" s="879"/>
      <c r="V473" s="879"/>
      <c r="W473" s="879"/>
      <c r="X473" s="879"/>
      <c r="Y473" s="879"/>
      <c r="Z473" s="879"/>
      <c r="AA473" s="47"/>
      <c r="AB473" s="47"/>
      <c r="AC473" s="47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1"/>
      <c r="AB474" s="771"/>
      <c r="AC474" s="771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0"/>
      <c r="AB475" s="770"/>
      <c r="AC475" s="770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9">
        <v>4607091389708</v>
      </c>
      <c r="E476" s="790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0"/>
      <c r="AB479" s="770"/>
      <c r="AC479" s="770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9">
        <v>4680115886100</v>
      </c>
      <c r="E480" s="790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50" t="s">
        <v>758</v>
      </c>
      <c r="Q480" s="793"/>
      <c r="R480" s="793"/>
      <c r="S480" s="793"/>
      <c r="T480" s="794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9">
        <v>4607091389753</v>
      </c>
      <c r="E481" s="790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9">
        <v>4607091389753</v>
      </c>
      <c r="E482" s="790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9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9">
        <v>4680115886117</v>
      </c>
      <c r="E483" s="790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15" t="s">
        <v>764</v>
      </c>
      <c r="Q483" s="793"/>
      <c r="R483" s="793"/>
      <c r="S483" s="793"/>
      <c r="T483" s="794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9">
        <v>4680115886117</v>
      </c>
      <c r="E484" s="790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0" t="s">
        <v>764</v>
      </c>
      <c r="Q484" s="793"/>
      <c r="R484" s="793"/>
      <c r="S484" s="793"/>
      <c r="T484" s="794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9">
        <v>4607091389760</v>
      </c>
      <c r="E485" s="790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9">
        <v>4607091389746</v>
      </c>
      <c r="E486" s="790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9">
        <v>4607091389746</v>
      </c>
      <c r="E487" s="790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9">
        <v>4680115883147</v>
      </c>
      <c r="E488" s="790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9">
        <v>4680115883147</v>
      </c>
      <c r="E489" s="790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4" t="s">
        <v>775</v>
      </c>
      <c r="Q489" s="793"/>
      <c r="R489" s="793"/>
      <c r="S489" s="793"/>
      <c r="T489" s="794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9">
        <v>4607091384338</v>
      </c>
      <c r="E490" s="790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9">
        <v>4607091384338</v>
      </c>
      <c r="E491" s="790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9">
        <v>4680115883154</v>
      </c>
      <c r="E492" s="790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4301031374</v>
      </c>
      <c r="D493" s="789">
        <v>4680115883154</v>
      </c>
      <c r="E493" s="790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90" t="s">
        <v>783</v>
      </c>
      <c r="Q493" s="793"/>
      <c r="R493" s="793"/>
      <c r="S493" s="793"/>
      <c r="T493" s="794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784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785</v>
      </c>
      <c r="C494" s="30">
        <v>4301031336</v>
      </c>
      <c r="D494" s="789">
        <v>4680115883154</v>
      </c>
      <c r="E494" s="790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784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9">
        <v>4607091389524</v>
      </c>
      <c r="E495" s="790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784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9">
        <v>4607091389524</v>
      </c>
      <c r="E496" s="790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784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9">
        <v>4680115883161</v>
      </c>
      <c r="E497" s="790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9">
        <v>4680115883161</v>
      </c>
      <c r="E498" s="790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4" t="s">
        <v>793</v>
      </c>
      <c r="Q498" s="793"/>
      <c r="R498" s="793"/>
      <c r="S498" s="793"/>
      <c r="T498" s="794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9">
        <v>4607091389531</v>
      </c>
      <c r="E499" s="790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9">
        <v>4607091389531</v>
      </c>
      <c r="E500" s="790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9">
        <v>4607091384345</v>
      </c>
      <c r="E501" s="790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8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9">
        <v>4680115883185</v>
      </c>
      <c r="E502" s="790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9">
        <v>4680115883185</v>
      </c>
      <c r="E503" s="790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1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9">
        <v>4680115883185</v>
      </c>
      <c r="E504" s="790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13" t="s">
        <v>805</v>
      </c>
      <c r="Q504" s="793"/>
      <c r="R504" s="793"/>
      <c r="S504" s="793"/>
      <c r="T504" s="794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0"/>
      <c r="AB507" s="770"/>
      <c r="AC507" s="770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9">
        <v>4607091384352</v>
      </c>
      <c r="E508" s="790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9">
        <v>4607091389654</v>
      </c>
      <c r="E509" s="790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0"/>
      <c r="AB512" s="770"/>
      <c r="AC512" s="770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9">
        <v>4680115884335</v>
      </c>
      <c r="E513" s="790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9">
        <v>4680115884113</v>
      </c>
      <c r="E514" s="790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1"/>
      <c r="AB517" s="771"/>
      <c r="AC517" s="771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0"/>
      <c r="AB518" s="770"/>
      <c r="AC518" s="770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9">
        <v>4607091389364</v>
      </c>
      <c r="E519" s="790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0"/>
      <c r="AB522" s="770"/>
      <c r="AC522" s="770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9">
        <v>4680115886094</v>
      </c>
      <c r="E523" s="790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23" t="s">
        <v>826</v>
      </c>
      <c r="Q523" s="793"/>
      <c r="R523" s="793"/>
      <c r="S523" s="793"/>
      <c r="T523" s="794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9">
        <v>4607091389739</v>
      </c>
      <c r="E524" s="790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9">
        <v>4607091389425</v>
      </c>
      <c r="E525" s="790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9">
        <v>4680115880771</v>
      </c>
      <c r="E526" s="790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14" t="s">
        <v>834</v>
      </c>
      <c r="Q526" s="793"/>
      <c r="R526" s="793"/>
      <c r="S526" s="793"/>
      <c r="T526" s="794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9">
        <v>4607091389500</v>
      </c>
      <c r="E527" s="790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9">
        <v>4607091389500</v>
      </c>
      <c r="E528" s="790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0"/>
      <c r="AB531" s="770"/>
      <c r="AC531" s="770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9">
        <v>4680115884359</v>
      </c>
      <c r="E532" s="790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1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0"/>
      <c r="AB535" s="770"/>
      <c r="AC535" s="770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9">
        <v>4680115884564</v>
      </c>
      <c r="E536" s="790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5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1"/>
      <c r="AB539" s="771"/>
      <c r="AC539" s="771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0"/>
      <c r="AB540" s="770"/>
      <c r="AC540" s="770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9">
        <v>4680115885189</v>
      </c>
      <c r="E541" s="790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9">
        <v>4680115885172</v>
      </c>
      <c r="E542" s="790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9">
        <v>4680115885110</v>
      </c>
      <c r="E543" s="790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1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9">
        <v>4680115885219</v>
      </c>
      <c r="E544" s="790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1"/>
      <c r="AB547" s="771"/>
      <c r="AC547" s="771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0"/>
      <c r="AB548" s="770"/>
      <c r="AC548" s="770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9">
        <v>4680115885103</v>
      </c>
      <c r="E549" s="790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878" t="s">
        <v>861</v>
      </c>
      <c r="B552" s="879"/>
      <c r="C552" s="879"/>
      <c r="D552" s="879"/>
      <c r="E552" s="879"/>
      <c r="F552" s="879"/>
      <c r="G552" s="879"/>
      <c r="H552" s="879"/>
      <c r="I552" s="879"/>
      <c r="J552" s="879"/>
      <c r="K552" s="879"/>
      <c r="L552" s="879"/>
      <c r="M552" s="879"/>
      <c r="N552" s="879"/>
      <c r="O552" s="879"/>
      <c r="P552" s="879"/>
      <c r="Q552" s="879"/>
      <c r="R552" s="879"/>
      <c r="S552" s="879"/>
      <c r="T552" s="879"/>
      <c r="U552" s="879"/>
      <c r="V552" s="879"/>
      <c r="W552" s="879"/>
      <c r="X552" s="879"/>
      <c r="Y552" s="879"/>
      <c r="Z552" s="879"/>
      <c r="AA552" s="47"/>
      <c r="AB552" s="47"/>
      <c r="AC552" s="47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1"/>
      <c r="AB553" s="771"/>
      <c r="AC553" s="771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0"/>
      <c r="AB554" s="770"/>
      <c r="AC554" s="770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9">
        <v>4680115885479</v>
      </c>
      <c r="E555" s="790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099" t="s">
        <v>864</v>
      </c>
      <c r="Q555" s="793"/>
      <c r="R555" s="793"/>
      <c r="S555" s="793"/>
      <c r="T555" s="794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hidden="1" customHeight="1" x14ac:dyDescent="0.25">
      <c r="A556" s="53" t="s">
        <v>867</v>
      </c>
      <c r="B556" s="53" t="s">
        <v>868</v>
      </c>
      <c r="C556" s="30">
        <v>4301011795</v>
      </c>
      <c r="D556" s="789">
        <v>4607091389067</v>
      </c>
      <c r="E556" s="790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hidden="1" customHeight="1" x14ac:dyDescent="0.25">
      <c r="A557" s="53" t="s">
        <v>869</v>
      </c>
      <c r="B557" s="53" t="s">
        <v>870</v>
      </c>
      <c r="C557" s="30">
        <v>4301011961</v>
      </c>
      <c r="D557" s="789">
        <v>4680115885271</v>
      </c>
      <c r="E557" s="790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9">
        <v>4680115884502</v>
      </c>
      <c r="E558" s="790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hidden="1" customHeight="1" x14ac:dyDescent="0.25">
      <c r="A559" s="53" t="s">
        <v>875</v>
      </c>
      <c r="B559" s="53" t="s">
        <v>876</v>
      </c>
      <c r="C559" s="30">
        <v>4301011771</v>
      </c>
      <c r="D559" s="789">
        <v>4607091389104</v>
      </c>
      <c r="E559" s="790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3"/>
      <c r="V559" s="33"/>
      <c r="W559" s="34" t="s">
        <v>69</v>
      </c>
      <c r="X559" s="777">
        <v>0</v>
      </c>
      <c r="Y559" s="778">
        <f t="shared" si="109"/>
        <v>0</v>
      </c>
      <c r="Z559" s="35" t="str">
        <f t="shared" si="114"/>
        <v/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0</v>
      </c>
      <c r="BN559" s="63">
        <f t="shared" si="111"/>
        <v>0</v>
      </c>
      <c r="BO559" s="63">
        <f t="shared" si="112"/>
        <v>0</v>
      </c>
      <c r="BP559" s="63">
        <f t="shared" si="113"/>
        <v>0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9">
        <v>4680115884519</v>
      </c>
      <c r="E560" s="790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9">
        <v>4680115885226</v>
      </c>
      <c r="E561" s="790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1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3"/>
      <c r="V561" s="33"/>
      <c r="W561" s="34" t="s">
        <v>69</v>
      </c>
      <c r="X561" s="777">
        <v>330</v>
      </c>
      <c r="Y561" s="778">
        <f t="shared" si="109"/>
        <v>332.64000000000004</v>
      </c>
      <c r="Z561" s="35">
        <f t="shared" si="114"/>
        <v>0.75348000000000004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352.49999999999994</v>
      </c>
      <c r="BN561" s="63">
        <f t="shared" si="111"/>
        <v>355.32000000000005</v>
      </c>
      <c r="BO561" s="63">
        <f t="shared" si="112"/>
        <v>0.60096153846153855</v>
      </c>
      <c r="BP561" s="63">
        <f t="shared" si="113"/>
        <v>0.60576923076923084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9">
        <v>4680115880603</v>
      </c>
      <c r="E562" s="790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9">
        <v>4680115880603</v>
      </c>
      <c r="E563" s="790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9">
        <v>4680115882782</v>
      </c>
      <c r="E564" s="790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9">
        <v>4607091389982</v>
      </c>
      <c r="E565" s="790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9">
        <v>4607091389982</v>
      </c>
      <c r="E566" s="790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62.5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63.000000000000007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0.75348000000000004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6" t="s">
        <v>69</v>
      </c>
      <c r="X568" s="779">
        <f>IFERROR(SUM(X555:X566),"0")</f>
        <v>330</v>
      </c>
      <c r="Y568" s="779">
        <f>IFERROR(SUM(Y555:Y566),"0")</f>
        <v>332.64000000000004</v>
      </c>
      <c r="Z568" s="36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0"/>
      <c r="AB569" s="770"/>
      <c r="AC569" s="770"/>
    </row>
    <row r="570" spans="1:68" ht="16.5" hidden="1" customHeight="1" x14ac:dyDescent="0.25">
      <c r="A570" s="53" t="s">
        <v>891</v>
      </c>
      <c r="B570" s="53" t="s">
        <v>892</v>
      </c>
      <c r="C570" s="30">
        <v>4301020222</v>
      </c>
      <c r="D570" s="789">
        <v>4607091388930</v>
      </c>
      <c r="E570" s="790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9">
        <v>4680115880054</v>
      </c>
      <c r="E571" s="790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8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9">
        <v>4680115880054</v>
      </c>
      <c r="E572" s="790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9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0"/>
      <c r="AB575" s="770"/>
      <c r="AC575" s="770"/>
    </row>
    <row r="576" spans="1:68" ht="27" hidden="1" customHeight="1" x14ac:dyDescent="0.25">
      <c r="A576" s="53" t="s">
        <v>897</v>
      </c>
      <c r="B576" s="53" t="s">
        <v>898</v>
      </c>
      <c r="C576" s="30">
        <v>4301031252</v>
      </c>
      <c r="D576" s="789">
        <v>4680115883116</v>
      </c>
      <c r="E576" s="790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4301031248</v>
      </c>
      <c r="D577" s="789">
        <v>4680115883093</v>
      </c>
      <c r="E577" s="790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IFERROR(IF(Y577=0,"",ROUNDUP(Y577/H577,0)*0.01196),"")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903</v>
      </c>
      <c r="B578" s="53" t="s">
        <v>904</v>
      </c>
      <c r="C578" s="30">
        <v>4301031250</v>
      </c>
      <c r="D578" s="789">
        <v>4680115883109</v>
      </c>
      <c r="E578" s="790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2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9">
        <v>4680115882072</v>
      </c>
      <c r="E579" s="790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9">
        <v>4680115882072</v>
      </c>
      <c r="E580" s="790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9">
        <v>4680115882102</v>
      </c>
      <c r="E581" s="790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9">
        <v>4680115882102</v>
      </c>
      <c r="E582" s="790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2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9">
        <v>4680115882096</v>
      </c>
      <c r="E583" s="790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9">
        <v>4680115882096</v>
      </c>
      <c r="E584" s="790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6" t="s">
        <v>69</v>
      </c>
      <c r="X586" s="779">
        <f>IFERROR(SUM(X576:X584),"0")</f>
        <v>0</v>
      </c>
      <c r="Y586" s="779">
        <f>IFERROR(SUM(Y576:Y584),"0")</f>
        <v>0</v>
      </c>
      <c r="Z586" s="36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0"/>
      <c r="AB587" s="770"/>
      <c r="AC587" s="770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9">
        <v>4607091383409</v>
      </c>
      <c r="E588" s="790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9">
        <v>4607091383416</v>
      </c>
      <c r="E589" s="790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9">
        <v>4680115883536</v>
      </c>
      <c r="E590" s="790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0"/>
      <c r="AB593" s="770"/>
      <c r="AC593" s="770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9">
        <v>4680115885035</v>
      </c>
      <c r="E594" s="790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9">
        <v>4680115885936</v>
      </c>
      <c r="E595" s="790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87" t="s">
        <v>932</v>
      </c>
      <c r="Q595" s="793"/>
      <c r="R595" s="793"/>
      <c r="S595" s="793"/>
      <c r="T595" s="794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878" t="s">
        <v>933</v>
      </c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79"/>
      <c r="P598" s="879"/>
      <c r="Q598" s="879"/>
      <c r="R598" s="879"/>
      <c r="S598" s="879"/>
      <c r="T598" s="879"/>
      <c r="U598" s="879"/>
      <c r="V598" s="879"/>
      <c r="W598" s="879"/>
      <c r="X598" s="879"/>
      <c r="Y598" s="879"/>
      <c r="Z598" s="879"/>
      <c r="AA598" s="47"/>
      <c r="AB598" s="47"/>
      <c r="AC598" s="47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1"/>
      <c r="AB599" s="771"/>
      <c r="AC599" s="771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0"/>
      <c r="AB600" s="770"/>
      <c r="AC600" s="770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9">
        <v>4640242181011</v>
      </c>
      <c r="E601" s="790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50" t="s">
        <v>936</v>
      </c>
      <c r="Q601" s="793"/>
      <c r="R601" s="793"/>
      <c r="S601" s="793"/>
      <c r="T601" s="794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9">
        <v>4640242180441</v>
      </c>
      <c r="E602" s="790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884" t="s">
        <v>940</v>
      </c>
      <c r="Q602" s="793"/>
      <c r="R602" s="793"/>
      <c r="S602" s="793"/>
      <c r="T602" s="794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hidden="1" customHeight="1" x14ac:dyDescent="0.25">
      <c r="A603" s="53" t="s">
        <v>942</v>
      </c>
      <c r="B603" s="53" t="s">
        <v>943</v>
      </c>
      <c r="C603" s="30">
        <v>4301011584</v>
      </c>
      <c r="D603" s="789">
        <v>4640242180564</v>
      </c>
      <c r="E603" s="790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3" t="s">
        <v>944</v>
      </c>
      <c r="Q603" s="793"/>
      <c r="R603" s="793"/>
      <c r="S603" s="793"/>
      <c r="T603" s="794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9">
        <v>4640242180922</v>
      </c>
      <c r="E604" s="790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3" t="s">
        <v>948</v>
      </c>
      <c r="Q604" s="793"/>
      <c r="R604" s="793"/>
      <c r="S604" s="793"/>
      <c r="T604" s="794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9">
        <v>4640242181189</v>
      </c>
      <c r="E605" s="790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6" t="s">
        <v>952</v>
      </c>
      <c r="Q605" s="793"/>
      <c r="R605" s="793"/>
      <c r="S605" s="793"/>
      <c r="T605" s="794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9">
        <v>4640242180038</v>
      </c>
      <c r="E606" s="790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5" t="s">
        <v>955</v>
      </c>
      <c r="Q606" s="793"/>
      <c r="R606" s="793"/>
      <c r="S606" s="793"/>
      <c r="T606" s="794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9">
        <v>4640242181172</v>
      </c>
      <c r="E607" s="790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1" t="s">
        <v>958</v>
      </c>
      <c r="Q607" s="793"/>
      <c r="R607" s="793"/>
      <c r="S607" s="793"/>
      <c r="T607" s="794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0"/>
      <c r="AB610" s="770"/>
      <c r="AC610" s="770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9">
        <v>4640242180519</v>
      </c>
      <c r="E611" s="790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27" t="s">
        <v>961</v>
      </c>
      <c r="Q611" s="793"/>
      <c r="R611" s="793"/>
      <c r="S611" s="793"/>
      <c r="T611" s="794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9">
        <v>4640242180526</v>
      </c>
      <c r="E612" s="790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863" t="s">
        <v>965</v>
      </c>
      <c r="Q612" s="793"/>
      <c r="R612" s="793"/>
      <c r="S612" s="793"/>
      <c r="T612" s="794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9">
        <v>4640242180090</v>
      </c>
      <c r="E613" s="790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802" t="s">
        <v>968</v>
      </c>
      <c r="Q613" s="793"/>
      <c r="R613" s="793"/>
      <c r="S613" s="793"/>
      <c r="T613" s="794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9">
        <v>4640242181363</v>
      </c>
      <c r="E614" s="790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16" t="s">
        <v>972</v>
      </c>
      <c r="Q614" s="793"/>
      <c r="R614" s="793"/>
      <c r="S614" s="793"/>
      <c r="T614" s="794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0"/>
      <c r="AB617" s="770"/>
      <c r="AC617" s="770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9">
        <v>4640242180816</v>
      </c>
      <c r="E618" s="790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5" t="s">
        <v>975</v>
      </c>
      <c r="Q618" s="793"/>
      <c r="R618" s="793"/>
      <c r="S618" s="793"/>
      <c r="T618" s="794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9">
        <v>4640242180595</v>
      </c>
      <c r="E619" s="790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12" t="s">
        <v>979</v>
      </c>
      <c r="Q619" s="793"/>
      <c r="R619" s="793"/>
      <c r="S619" s="793"/>
      <c r="T619" s="794"/>
      <c r="U619" s="33"/>
      <c r="V619" s="33"/>
      <c r="W619" s="34" t="s">
        <v>69</v>
      </c>
      <c r="X619" s="777">
        <v>8</v>
      </c>
      <c r="Y619" s="778">
        <f t="shared" si="125"/>
        <v>8.4</v>
      </c>
      <c r="Z619" s="35">
        <f>IFERROR(IF(Y619=0,"",ROUNDUP(Y619/H619,0)*0.00753),"")</f>
        <v>1.506E-2</v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8.4952380952380953</v>
      </c>
      <c r="BN619" s="63">
        <f t="shared" si="127"/>
        <v>8.92</v>
      </c>
      <c r="BO619" s="63">
        <f t="shared" si="128"/>
        <v>1.2210012210012208E-2</v>
      </c>
      <c r="BP619" s="63">
        <f t="shared" si="129"/>
        <v>1.282051282051282E-2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9">
        <v>4640242181615</v>
      </c>
      <c r="E620" s="790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0" t="s">
        <v>983</v>
      </c>
      <c r="Q620" s="793"/>
      <c r="R620" s="793"/>
      <c r="S620" s="793"/>
      <c r="T620" s="794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9">
        <v>4640242181639</v>
      </c>
      <c r="E621" s="790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5" t="s">
        <v>987</v>
      </c>
      <c r="Q621" s="793"/>
      <c r="R621" s="793"/>
      <c r="S621" s="793"/>
      <c r="T621" s="794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9">
        <v>4640242181622</v>
      </c>
      <c r="E622" s="790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29" t="s">
        <v>991</v>
      </c>
      <c r="Q622" s="793"/>
      <c r="R622" s="793"/>
      <c r="S622" s="793"/>
      <c r="T622" s="794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9">
        <v>4640242180908</v>
      </c>
      <c r="E623" s="790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03" t="s">
        <v>995</v>
      </c>
      <c r="Q623" s="793"/>
      <c r="R623" s="793"/>
      <c r="S623" s="793"/>
      <c r="T623" s="794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9">
        <v>4640242180489</v>
      </c>
      <c r="E624" s="790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8" t="s">
        <v>998</v>
      </c>
      <c r="Q624" s="793"/>
      <c r="R624" s="793"/>
      <c r="S624" s="793"/>
      <c r="T624" s="794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6" t="s">
        <v>72</v>
      </c>
      <c r="X625" s="779">
        <f>IFERROR(X618/H618,"0")+IFERROR(X619/H619,"0")+IFERROR(X620/H620,"0")+IFERROR(X621/H621,"0")+IFERROR(X622/H622,"0")+IFERROR(X623/H623,"0")+IFERROR(X624/H624,"0")</f>
        <v>1.9047619047619047</v>
      </c>
      <c r="Y625" s="779">
        <f>IFERROR(Y618/H618,"0")+IFERROR(Y619/H619,"0")+IFERROR(Y620/H620,"0")+IFERROR(Y621/H621,"0")+IFERROR(Y622/H622,"0")+IFERROR(Y623/H623,"0")+IFERROR(Y624/H624,"0")</f>
        <v>2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1.506E-2</v>
      </c>
      <c r="AA625" s="780"/>
      <c r="AB625" s="780"/>
      <c r="AC625" s="780"/>
    </row>
    <row r="626" spans="1:68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6" t="s">
        <v>69</v>
      </c>
      <c r="X626" s="779">
        <f>IFERROR(SUM(X618:X624),"0")</f>
        <v>8</v>
      </c>
      <c r="Y626" s="779">
        <f>IFERROR(SUM(Y618:Y624),"0")</f>
        <v>8.4</v>
      </c>
      <c r="Z626" s="36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0"/>
      <c r="AB627" s="770"/>
      <c r="AC627" s="770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9">
        <v>4640242180533</v>
      </c>
      <c r="E628" s="790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7" t="s">
        <v>1001</v>
      </c>
      <c r="Q628" s="793"/>
      <c r="R628" s="793"/>
      <c r="S628" s="793"/>
      <c r="T628" s="794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9">
        <v>4640242180533</v>
      </c>
      <c r="E629" s="790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42" t="s">
        <v>1004</v>
      </c>
      <c r="Q629" s="793"/>
      <c r="R629" s="793"/>
      <c r="S629" s="793"/>
      <c r="T629" s="794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9">
        <v>4640242180540</v>
      </c>
      <c r="E630" s="790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105" t="s">
        <v>1007</v>
      </c>
      <c r="Q630" s="793"/>
      <c r="R630" s="793"/>
      <c r="S630" s="793"/>
      <c r="T630" s="794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9">
        <v>4640242180540</v>
      </c>
      <c r="E631" s="790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88" t="s">
        <v>1010</v>
      </c>
      <c r="Q631" s="793"/>
      <c r="R631" s="793"/>
      <c r="S631" s="793"/>
      <c r="T631" s="794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9">
        <v>4640242181233</v>
      </c>
      <c r="E632" s="790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46" t="s">
        <v>1013</v>
      </c>
      <c r="Q632" s="793"/>
      <c r="R632" s="793"/>
      <c r="S632" s="793"/>
      <c r="T632" s="794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9">
        <v>4640242181233</v>
      </c>
      <c r="E633" s="790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58" t="s">
        <v>1015</v>
      </c>
      <c r="Q633" s="793"/>
      <c r="R633" s="793"/>
      <c r="S633" s="793"/>
      <c r="T633" s="794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9">
        <v>4640242181226</v>
      </c>
      <c r="E634" s="790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28" t="s">
        <v>1018</v>
      </c>
      <c r="Q634" s="793"/>
      <c r="R634" s="793"/>
      <c r="S634" s="793"/>
      <c r="T634" s="794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9">
        <v>4640242181226</v>
      </c>
      <c r="E635" s="790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98" t="s">
        <v>1020</v>
      </c>
      <c r="Q635" s="793"/>
      <c r="R635" s="793"/>
      <c r="S635" s="793"/>
      <c r="T635" s="794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0"/>
      <c r="AB638" s="770"/>
      <c r="AC638" s="770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9">
        <v>4640242180120</v>
      </c>
      <c r="E639" s="790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26" t="s">
        <v>1023</v>
      </c>
      <c r="Q639" s="793"/>
      <c r="R639" s="793"/>
      <c r="S639" s="793"/>
      <c r="T639" s="794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9">
        <v>4640242180120</v>
      </c>
      <c r="E640" s="790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93"/>
      <c r="R640" s="793"/>
      <c r="S640" s="793"/>
      <c r="T640" s="794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9">
        <v>4640242180137</v>
      </c>
      <c r="E641" s="790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3" t="s">
        <v>1029</v>
      </c>
      <c r="Q641" s="793"/>
      <c r="R641" s="793"/>
      <c r="S641" s="793"/>
      <c r="T641" s="794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9">
        <v>4640242180137</v>
      </c>
      <c r="E642" s="790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58" t="s">
        <v>1032</v>
      </c>
      <c r="Q642" s="793"/>
      <c r="R642" s="793"/>
      <c r="S642" s="793"/>
      <c r="T642" s="794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1"/>
      <c r="AB645" s="771"/>
      <c r="AC645" s="771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0"/>
      <c r="AB646" s="770"/>
      <c r="AC646" s="770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9">
        <v>4640242180045</v>
      </c>
      <c r="E647" s="790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60" t="s">
        <v>1036</v>
      </c>
      <c r="Q647" s="793"/>
      <c r="R647" s="793"/>
      <c r="S647" s="793"/>
      <c r="T647" s="794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9">
        <v>4640242180601</v>
      </c>
      <c r="E648" s="790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52" t="s">
        <v>1040</v>
      </c>
      <c r="Q648" s="793"/>
      <c r="R648" s="793"/>
      <c r="S648" s="793"/>
      <c r="T648" s="794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0"/>
      <c r="AB651" s="770"/>
      <c r="AC651" s="770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9">
        <v>4640242180090</v>
      </c>
      <c r="E652" s="790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36" t="s">
        <v>1044</v>
      </c>
      <c r="Q652" s="793"/>
      <c r="R652" s="793"/>
      <c r="S652" s="793"/>
      <c r="T652" s="794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0"/>
      <c r="AB655" s="770"/>
      <c r="AC655" s="770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9">
        <v>4640242180076</v>
      </c>
      <c r="E656" s="790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38" t="s">
        <v>1048</v>
      </c>
      <c r="Q656" s="793"/>
      <c r="R656" s="793"/>
      <c r="S656" s="793"/>
      <c r="T656" s="794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0"/>
      <c r="AB659" s="770"/>
      <c r="AC659" s="770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9">
        <v>4640242180106</v>
      </c>
      <c r="E660" s="790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82" t="s">
        <v>1052</v>
      </c>
      <c r="Q660" s="793"/>
      <c r="R660" s="793"/>
      <c r="S660" s="793"/>
      <c r="T660" s="794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0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61"/>
      <c r="P663" s="935" t="s">
        <v>1054</v>
      </c>
      <c r="Q663" s="936"/>
      <c r="R663" s="936"/>
      <c r="S663" s="936"/>
      <c r="T663" s="936"/>
      <c r="U663" s="936"/>
      <c r="V663" s="937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2117.7200000000003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2160.14</v>
      </c>
      <c r="Z663" s="36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61"/>
      <c r="P664" s="935" t="s">
        <v>1055</v>
      </c>
      <c r="Q664" s="936"/>
      <c r="R664" s="936"/>
      <c r="S664" s="936"/>
      <c r="T664" s="936"/>
      <c r="U664" s="936"/>
      <c r="V664" s="937"/>
      <c r="W664" s="36" t="s">
        <v>69</v>
      </c>
      <c r="X664" s="779">
        <f>IFERROR(SUM(BM22:BM660),"0")</f>
        <v>2208.3898066888414</v>
      </c>
      <c r="Y664" s="779">
        <f>IFERROR(SUM(BN22:BN660),"0")</f>
        <v>2252.9960000000001</v>
      </c>
      <c r="Z664" s="36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61"/>
      <c r="P665" s="935" t="s">
        <v>1056</v>
      </c>
      <c r="Q665" s="936"/>
      <c r="R665" s="936"/>
      <c r="S665" s="936"/>
      <c r="T665" s="936"/>
      <c r="U665" s="936"/>
      <c r="V665" s="937"/>
      <c r="W665" s="36" t="s">
        <v>1057</v>
      </c>
      <c r="X665" s="37">
        <f>ROUNDUP(SUM(BO22:BO660),0)</f>
        <v>4</v>
      </c>
      <c r="Y665" s="37">
        <f>ROUNDUP(SUM(BP22:BP660),0)</f>
        <v>4</v>
      </c>
      <c r="Z665" s="36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61"/>
      <c r="P666" s="935" t="s">
        <v>1058</v>
      </c>
      <c r="Q666" s="936"/>
      <c r="R666" s="936"/>
      <c r="S666" s="936"/>
      <c r="T666" s="936"/>
      <c r="U666" s="936"/>
      <c r="V666" s="937"/>
      <c r="W666" s="36" t="s">
        <v>69</v>
      </c>
      <c r="X666" s="779">
        <f>GrossWeightTotal+PalletQtyTotal*25</f>
        <v>2308.3898066888414</v>
      </c>
      <c r="Y666" s="779">
        <f>GrossWeightTotalR+PalletQtyTotalR*25</f>
        <v>2352.9960000000001</v>
      </c>
      <c r="Z666" s="36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61"/>
      <c r="P667" s="935" t="s">
        <v>1059</v>
      </c>
      <c r="Q667" s="936"/>
      <c r="R667" s="936"/>
      <c r="S667" s="936"/>
      <c r="T667" s="936"/>
      <c r="U667" s="936"/>
      <c r="V667" s="937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236.24341758709573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243</v>
      </c>
      <c r="Z667" s="36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61"/>
      <c r="P668" s="935" t="s">
        <v>1060</v>
      </c>
      <c r="Q668" s="936"/>
      <c r="R668" s="936"/>
      <c r="S668" s="936"/>
      <c r="T668" s="936"/>
      <c r="U668" s="936"/>
      <c r="V668" s="937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3.7113200000000002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8" t="s">
        <v>113</v>
      </c>
      <c r="D670" s="875"/>
      <c r="E670" s="875"/>
      <c r="F670" s="875"/>
      <c r="G670" s="875"/>
      <c r="H670" s="876"/>
      <c r="I670" s="818" t="s">
        <v>325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18" t="s">
        <v>662</v>
      </c>
      <c r="X670" s="876"/>
      <c r="Y670" s="818" t="s">
        <v>751</v>
      </c>
      <c r="Z670" s="875"/>
      <c r="AA670" s="875"/>
      <c r="AB670" s="876"/>
      <c r="AC670" s="773" t="s">
        <v>861</v>
      </c>
      <c r="AD670" s="818" t="s">
        <v>933</v>
      </c>
      <c r="AE670" s="876"/>
      <c r="AF670" s="767"/>
    </row>
    <row r="671" spans="1:68" ht="14.25" customHeight="1" thickTop="1" x14ac:dyDescent="0.2">
      <c r="A671" s="1086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67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67"/>
    </row>
    <row r="672" spans="1:68" ht="13.5" customHeight="1" thickBot="1" x14ac:dyDescent="0.25">
      <c r="A672" s="1087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67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5">
        <f>IFERROR(Y107*1,"0")+IFERROR(Y108*1,"0")+IFERROR(Y109*1,"0")+IFERROR(Y113*1,"0")+IFERROR(Y114*1,"0")+IFERROR(Y115*1,"0")+IFERROR(Y116*1,"0")+IFERROR(Y117*1,"0")+IFERROR(Y118*1,"0")</f>
        <v>0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42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218.7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12.8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181.8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1344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19.8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332.64000000000004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8.4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0,93"/>
        <filter val="1 325,00"/>
        <filter val="1,90"/>
        <filter val="1,92"/>
        <filter val="10,00"/>
        <filter val="11,03"/>
        <filter val="11,84"/>
        <filter val="16,00"/>
        <filter val="160,00"/>
        <filter val="2 117,72"/>
        <filter val="2 208,39"/>
        <filter val="2 308,39"/>
        <filter val="2,88"/>
        <filter val="20,95"/>
        <filter val="236,24"/>
        <filter val="29,63"/>
        <filter val="3,60"/>
        <filter val="330,00"/>
        <filter val="4"/>
        <filter val="40,00"/>
        <filter val="42,00"/>
        <filter val="42,88"/>
        <filter val="46,00"/>
        <filter val="6,07"/>
        <filter val="600,00"/>
        <filter val="62,50"/>
        <filter val="725,00"/>
        <filter val="8,00"/>
        <filter val="86,00"/>
        <filter val="88,00"/>
        <filter val="88,33"/>
        <filter val="9,52"/>
      </filters>
    </filterColumn>
    <filterColumn colId="29" showButton="0"/>
    <filterColumn colId="30" showButton="0"/>
  </autoFilter>
  <mergeCells count="1188">
    <mergeCell ref="Y17:Y18"/>
    <mergeCell ref="P447:T447"/>
    <mergeCell ref="P410:T410"/>
    <mergeCell ref="P385:T385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P247:V247"/>
    <mergeCell ref="D298:E298"/>
    <mergeCell ref="A158:Z158"/>
    <mergeCell ref="P91:T91"/>
    <mergeCell ref="V11:W11"/>
    <mergeCell ref="P57:T57"/>
    <mergeCell ref="D165:E165"/>
    <mergeCell ref="P75:T75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V12:W12"/>
    <mergeCell ref="S671:S672"/>
    <mergeCell ref="P319:T319"/>
    <mergeCell ref="A593:Z593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N17:N18"/>
    <mergeCell ref="D49:E49"/>
    <mergeCell ref="P82:T82"/>
    <mergeCell ref="P85:T85"/>
    <mergeCell ref="D571:E571"/>
    <mergeCell ref="P529:V529"/>
    <mergeCell ref="P421:T421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D457:E457"/>
    <mergeCell ref="P603:T603"/>
    <mergeCell ref="P486:T486"/>
    <mergeCell ref="P406:V406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P114:T114"/>
    <mergeCell ref="P241:T241"/>
    <mergeCell ref="D84:E84"/>
    <mergeCell ref="AA17:AA18"/>
    <mergeCell ref="P154:T154"/>
    <mergeCell ref="D75:E75"/>
    <mergeCell ref="D206:E206"/>
    <mergeCell ref="A520:O521"/>
    <mergeCell ref="P561:T561"/>
    <mergeCell ref="D504:E504"/>
    <mergeCell ref="A271:O272"/>
    <mergeCell ref="P579:T579"/>
    <mergeCell ref="D218:E218"/>
    <mergeCell ref="A258:O259"/>
    <mergeCell ref="A249:Z249"/>
    <mergeCell ref="A314:Z314"/>
    <mergeCell ref="P289:V289"/>
    <mergeCell ref="A539:Z539"/>
    <mergeCell ref="P262:T262"/>
    <mergeCell ref="P353:V353"/>
    <mergeCell ref="D170:E170"/>
    <mergeCell ref="D577:E577"/>
    <mergeCell ref="A329:O330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646:Z646"/>
    <mergeCell ref="P658:V658"/>
    <mergeCell ref="D639:E639"/>
    <mergeCell ref="D614:E614"/>
    <mergeCell ref="D266:E266"/>
    <mergeCell ref="P174:T174"/>
    <mergeCell ref="A655:Z655"/>
    <mergeCell ref="P253:T253"/>
    <mergeCell ref="D392:E392"/>
    <mergeCell ref="D221:E221"/>
    <mergeCell ref="D628:E628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F5:G5"/>
    <mergeCell ref="P55:V55"/>
    <mergeCell ref="P365:V365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D452:E452"/>
    <mergeCell ref="A318:Z318"/>
    <mergeCell ref="D252:E252"/>
    <mergeCell ref="P650:V650"/>
    <mergeCell ref="A531:Z531"/>
    <mergeCell ref="A469:Z469"/>
    <mergeCell ref="P336:T33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663:V663"/>
    <mergeCell ref="P601:T601"/>
    <mergeCell ref="P123:T123"/>
    <mergeCell ref="A112:Z112"/>
    <mergeCell ref="A554:Z554"/>
    <mergeCell ref="P648:T648"/>
    <mergeCell ref="P573:V573"/>
    <mergeCell ref="A327:Z327"/>
    <mergeCell ref="P103:V103"/>
    <mergeCell ref="H671:H672"/>
    <mergeCell ref="J671:J672"/>
    <mergeCell ref="P671:P672"/>
    <mergeCell ref="P661:V661"/>
    <mergeCell ref="C670:H670"/>
    <mergeCell ref="D427:E427"/>
    <mergeCell ref="D198:E198"/>
    <mergeCell ref="P104:V104"/>
    <mergeCell ref="P27:T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D34:E34"/>
    <mergeCell ref="D305:E305"/>
    <mergeCell ref="G17:G18"/>
    <mergeCell ref="P399:T399"/>
    <mergeCell ref="P526:T526"/>
    <mergeCell ref="P184:V184"/>
    <mergeCell ref="D154:E15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D465:E465"/>
    <mergeCell ref="D269:E269"/>
    <mergeCell ref="A505:O506"/>
    <mergeCell ref="P217:T217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532:T532"/>
    <mergeCell ref="P503:T503"/>
    <mergeCell ref="P559:T559"/>
    <mergeCell ref="P332:T332"/>
    <mergeCell ref="P630:T630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P54:V54"/>
    <mergeCell ref="D194:E194"/>
    <mergeCell ref="Z17:Z18"/>
    <mergeCell ref="P620:T620"/>
    <mergeCell ref="P271:V271"/>
    <mergeCell ref="P607:T607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9:C9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A587:Z587"/>
    <mergeCell ref="P500:T500"/>
    <mergeCell ref="P215:T215"/>
    <mergeCell ref="P366:V366"/>
    <mergeCell ref="P150:V150"/>
    <mergeCell ref="D138:E138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D541:E541"/>
    <mergeCell ref="D370:E370"/>
    <mergeCell ref="D222:E222"/>
    <mergeCell ref="A529:O530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420:T420"/>
    <mergeCell ref="A130:Z130"/>
    <mergeCell ref="P643:V643"/>
    <mergeCell ref="A615:O616"/>
    <mergeCell ref="A365:O366"/>
    <mergeCell ref="P235:T235"/>
    <mergeCell ref="B671:B672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J9:M9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644:V644"/>
    <mergeCell ref="D632:E632"/>
    <mergeCell ref="P591:V591"/>
    <mergeCell ref="D635:E635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59:O60"/>
    <mergeCell ref="D581:E581"/>
    <mergeCell ref="D652:E652"/>
    <mergeCell ref="D519:E51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A5:C5"/>
    <mergeCell ref="D337:E337"/>
    <mergeCell ref="D464:E464"/>
    <mergeCell ref="P128:V128"/>
    <mergeCell ref="A442:O443"/>
    <mergeCell ref="P195:T195"/>
    <mergeCell ref="P300:T300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A13:M13"/>
    <mergeCell ref="P73:V73"/>
    <mergeCell ref="A367:Z367"/>
    <mergeCell ref="P115:T115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D230:E230"/>
    <mergeCell ref="D466:E466"/>
    <mergeCell ref="P66:T66"/>
    <mergeCell ref="D9:E9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232:E232"/>
    <mergeCell ref="A406:O407"/>
    <mergeCell ref="P238:V238"/>
    <mergeCell ref="P264:T264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46:V146"/>
    <mergeCell ref="D63:E63"/>
    <mergeCell ref="D492:E492"/>
    <mergeCell ref="A388:O389"/>
    <mergeCell ref="P389:V389"/>
    <mergeCell ref="P141:T141"/>
    <mergeCell ref="P454:V454"/>
    <mergeCell ref="D193:E193"/>
    <mergeCell ref="D127:E127"/>
    <mergeCell ref="P377:T377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P32:T32"/>
    <mergeCell ref="D250:E250"/>
    <mergeCell ref="P572:T572"/>
    <mergeCell ref="P268:T268"/>
    <mergeCell ref="P230:T230"/>
    <mergeCell ref="D211:E211"/>
    <mergeCell ref="P35:V35"/>
    <mergeCell ref="D285:E285"/>
    <mergeCell ref="A596:O597"/>
    <mergeCell ref="D583:E583"/>
    <mergeCell ref="D176:E176"/>
    <mergeCell ref="D114:E114"/>
    <mergeCell ref="P482:T482"/>
    <mergeCell ref="A475:Z475"/>
    <mergeCell ref="P513:T513"/>
    <mergeCell ref="A201:O202"/>
    <mergeCell ref="D52:E52"/>
    <mergeCell ref="D31:E31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136:V136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Y671:Y67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34:V434"/>
    <mergeCell ref="A188:Z188"/>
    <mergeCell ref="A433:O434"/>
    <mergeCell ref="P286:T286"/>
    <mergeCell ref="D400:E400"/>
    <mergeCell ref="P584:T584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648:E648"/>
    <mergeCell ref="P143:T143"/>
    <mergeCell ref="D64:E64"/>
    <mergeCell ref="P612:T612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240:T240"/>
    <mergeCell ref="P162:V162"/>
    <mergeCell ref="D590:E590"/>
    <mergeCell ref="P460:V46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584:E584"/>
    <mergeCell ref="A374:Z374"/>
    <mergeCell ref="D432:E43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D379:E379"/>
    <mergeCell ref="P634:T634"/>
    <mergeCell ref="D640:E640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300:E300"/>
    <mergeCell ref="P472:V472"/>
    <mergeCell ref="A161:O162"/>
    <mergeCell ref="D236:E236"/>
    <mergeCell ref="P441:T441"/>
    <mergeCell ref="D362:E362"/>
    <mergeCell ref="D629:E629"/>
    <mergeCell ref="D630:E630"/>
    <mergeCell ref="D229:E229"/>
    <mergeCell ref="D565:E565"/>
    <mergeCell ref="A627:Z627"/>
    <mergeCell ref="P233:T233"/>
    <mergeCell ref="P206:T206"/>
    <mergeCell ref="P619:T619"/>
    <mergeCell ref="P504:T504"/>
    <mergeCell ref="D174:E174"/>
    <mergeCell ref="D410:E410"/>
    <mergeCell ref="P594:T594"/>
    <mergeCell ref="P516:V516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D491:E491"/>
    <mergeCell ref="D267:E267"/>
    <mergeCell ref="D509:E509"/>
    <mergeCell ref="A340:Z340"/>
    <mergeCell ref="D425:E425"/>
    <mergeCell ref="D359:E359"/>
    <mergeCell ref="D601:E601"/>
    <mergeCell ref="P237:V237"/>
    <mergeCell ref="P521:V521"/>
    <mergeCell ref="A517:Z517"/>
    <mergeCell ref="A207:O208"/>
    <mergeCell ref="D489:E489"/>
    <mergeCell ref="P275:V27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