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133D4F-8B65-4BB0-8F66-60656F3655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Z480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BP432" i="1" s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N140" i="1"/>
  <c r="BM140" i="1"/>
  <c r="Z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336" i="1" l="1"/>
  <c r="BN336" i="1"/>
  <c r="BP360" i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673" i="1"/>
  <c r="X665" i="1"/>
  <c r="X666" i="1" s="1"/>
  <c r="Y36" i="1"/>
  <c r="Z34" i="1"/>
  <c r="BN34" i="1"/>
  <c r="Z58" i="1"/>
  <c r="BN58" i="1"/>
  <c r="Z69" i="1"/>
  <c r="BN69" i="1"/>
  <c r="Y79" i="1"/>
  <c r="Z83" i="1"/>
  <c r="BN83" i="1"/>
  <c r="Z93" i="1"/>
  <c r="E673" i="1"/>
  <c r="Y119" i="1"/>
  <c r="Z134" i="1"/>
  <c r="G673" i="1"/>
  <c r="Z165" i="1"/>
  <c r="I673" i="1"/>
  <c r="Y202" i="1"/>
  <c r="Z200" i="1"/>
  <c r="BN200" i="1"/>
  <c r="Z217" i="1"/>
  <c r="BN217" i="1"/>
  <c r="Z253" i="1"/>
  <c r="BN253" i="1"/>
  <c r="Z255" i="1"/>
  <c r="BN255" i="1"/>
  <c r="Z266" i="1"/>
  <c r="BN266" i="1"/>
  <c r="Z281" i="1"/>
  <c r="BN281" i="1"/>
  <c r="Z299" i="1"/>
  <c r="BN299" i="1"/>
  <c r="Q673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Y381" i="1"/>
  <c r="Y388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67" i="1"/>
  <c r="BN67" i="1"/>
  <c r="Z71" i="1"/>
  <c r="BN71" i="1"/>
  <c r="Z77" i="1"/>
  <c r="BN77" i="1"/>
  <c r="Z85" i="1"/>
  <c r="BN85" i="1"/>
  <c r="Z91" i="1"/>
  <c r="BN91" i="1"/>
  <c r="BP91" i="1"/>
  <c r="Z95" i="1"/>
  <c r="BN95" i="1"/>
  <c r="Z108" i="1"/>
  <c r="BN108" i="1"/>
  <c r="Z116" i="1"/>
  <c r="BN116" i="1"/>
  <c r="Z124" i="1"/>
  <c r="BN124" i="1"/>
  <c r="Z132" i="1"/>
  <c r="BN132" i="1"/>
  <c r="Z138" i="1"/>
  <c r="BN138" i="1"/>
  <c r="BP138" i="1"/>
  <c r="Z142" i="1"/>
  <c r="BN142" i="1"/>
  <c r="Z148" i="1"/>
  <c r="BN148" i="1"/>
  <c r="BP148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Z194" i="1"/>
  <c r="BN194" i="1"/>
  <c r="Z198" i="1"/>
  <c r="BN198" i="1"/>
  <c r="Z205" i="1"/>
  <c r="BN205" i="1"/>
  <c r="Z215" i="1"/>
  <c r="BN215" i="1"/>
  <c r="BP215" i="1"/>
  <c r="Z219" i="1"/>
  <c r="BN219" i="1"/>
  <c r="Z240" i="1"/>
  <c r="BN240" i="1"/>
  <c r="Z243" i="1"/>
  <c r="BN243" i="1"/>
  <c r="Z251" i="1"/>
  <c r="BN251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N93" i="1"/>
  <c r="Z101" i="1"/>
  <c r="BN101" i="1"/>
  <c r="Z114" i="1"/>
  <c r="BN114" i="1"/>
  <c r="Z126" i="1"/>
  <c r="BN126" i="1"/>
  <c r="BN134" i="1"/>
  <c r="Z144" i="1"/>
  <c r="BN144" i="1"/>
  <c r="BN165" i="1"/>
  <c r="Z176" i="1"/>
  <c r="BN176" i="1"/>
  <c r="Z182" i="1"/>
  <c r="BN182" i="1"/>
  <c r="BP182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P673" i="1"/>
  <c r="Y338" i="1"/>
  <c r="Y373" i="1"/>
  <c r="Y389" i="1"/>
  <c r="Y396" i="1"/>
  <c r="Y402" i="1"/>
  <c r="Y429" i="1"/>
  <c r="Z432" i="1"/>
  <c r="BN432" i="1"/>
  <c r="Y439" i="1"/>
  <c r="Z448" i="1"/>
  <c r="BN448" i="1"/>
  <c r="Z452" i="1"/>
  <c r="BN452" i="1"/>
  <c r="Z464" i="1"/>
  <c r="BN464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480" i="1"/>
  <c r="BN480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Y246" i="1"/>
  <c r="Z241" i="1"/>
  <c r="BN241" i="1"/>
  <c r="Z242" i="1"/>
  <c r="BN242" i="1"/>
  <c r="Z244" i="1"/>
  <c r="BN244" i="1"/>
  <c r="BP252" i="1"/>
  <c r="BN252" i="1"/>
  <c r="Z252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Z59" i="1" s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BN139" i="1"/>
  <c r="Z141" i="1"/>
  <c r="BN141" i="1"/>
  <c r="Z143" i="1"/>
  <c r="BN143" i="1"/>
  <c r="Z149" i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47" i="1"/>
  <c r="K673" i="1"/>
  <c r="Y258" i="1"/>
  <c r="Y259" i="1"/>
  <c r="BP250" i="1"/>
  <c r="BN250" i="1"/>
  <c r="Z250" i="1"/>
  <c r="BP254" i="1"/>
  <c r="BN254" i="1"/>
  <c r="Z254" i="1"/>
  <c r="Z256" i="1"/>
  <c r="BN256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BP369" i="1"/>
  <c r="Z371" i="1"/>
  <c r="Z372" i="1" s="1"/>
  <c r="BN371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271" i="1"/>
  <c r="Y290" i="1"/>
  <c r="Y295" i="1"/>
  <c r="Y302" i="1"/>
  <c r="Y311" i="1"/>
  <c r="Y344" i="1"/>
  <c r="Y365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10" i="1"/>
  <c r="Z459" i="1"/>
  <c r="Z348" i="1"/>
  <c r="Z150" i="1"/>
  <c r="Z591" i="1"/>
  <c r="Z505" i="1"/>
  <c r="Z145" i="1"/>
  <c r="Z79" i="1"/>
  <c r="Z54" i="1"/>
  <c r="Z246" i="1"/>
  <c r="Z365" i="1"/>
  <c r="Z289" i="1"/>
  <c r="Z271" i="1"/>
  <c r="Z223" i="1"/>
  <c r="Z179" i="1"/>
  <c r="Z97" i="1"/>
  <c r="Z72" i="1"/>
  <c r="Z608" i="1"/>
  <c r="Z636" i="1"/>
  <c r="Z649" i="1"/>
  <c r="Z615" i="1"/>
  <c r="Z585" i="1"/>
  <c r="Z573" i="1"/>
  <c r="Z428" i="1"/>
  <c r="Z454" i="1"/>
  <c r="Y665" i="1"/>
  <c r="Z567" i="1"/>
  <c r="Z596" i="1"/>
  <c r="Z529" i="1"/>
  <c r="Z467" i="1"/>
  <c r="Z412" i="1"/>
  <c r="Z401" i="1"/>
  <c r="Z395" i="1"/>
  <c r="Z311" i="1"/>
  <c r="Z301" i="1"/>
  <c r="Z258" i="1"/>
  <c r="Z119" i="1"/>
  <c r="Z110" i="1"/>
  <c r="Z88" i="1"/>
  <c r="Z35" i="1"/>
  <c r="Y667" i="1"/>
  <c r="Y664" i="1"/>
  <c r="Y666" i="1" s="1"/>
  <c r="Y663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<sst xmlns="http://schemas.openxmlformats.org/spreadsheetml/2006/main" count="3139" uniqueCount="1081">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</sst>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1" sqref="AA42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45645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0.58333333333333337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1200</v>
      </c>
      <c r="Y421" s="778">
        <f t="shared" si="87"/>
        <v>1200</v>
      </c>
      <c r="Z421" s="36">
        <f>IFERROR(IF(Y421=0,"",ROUNDUP(Y421/H421,0)*0.02175),"")</f>
        <v>1.7399999999999998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1238.4000000000001</v>
      </c>
      <c r="BN421" s="64">
        <f t="shared" si="89"/>
        <v>1238.4000000000001</v>
      </c>
      <c r="BO421" s="64">
        <f t="shared" si="90"/>
        <v>1.6666666666666665</v>
      </c>
      <c r="BP421" s="64">
        <f t="shared" si="91"/>
        <v>1.6666666666666665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1.7399999999999998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1200</v>
      </c>
      <c r="Y429" s="779">
        <f>IFERROR(SUM(Y417:Y427),"0")</f>
        <v>1200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1400</v>
      </c>
      <c r="Y431" s="778">
        <f>IFERROR(IF(X431="",0,CEILING((X431/$H431),1)*$H431),"")</f>
        <v>1410</v>
      </c>
      <c r="Z431" s="36">
        <f>IFERROR(IF(Y431=0,"",ROUNDUP(Y431/H431,0)*0.02175),"")</f>
        <v>2.0444999999999998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1444.8</v>
      </c>
      <c r="BN431" s="64">
        <f>IFERROR(Y431*I431/H431,"0")</f>
        <v>1455.12</v>
      </c>
      <c r="BO431" s="64">
        <f>IFERROR(1/J431*(X431/H431),"0")</f>
        <v>1.9444444444444442</v>
      </c>
      <c r="BP431" s="64">
        <f>IFERROR(1/J431*(Y431/H431),"0")</f>
        <v>1.9583333333333333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93.333333333333329</v>
      </c>
      <c r="Y433" s="779">
        <f>IFERROR(Y431/H431,"0")+IFERROR(Y432/H432,"0")</f>
        <v>94</v>
      </c>
      <c r="Z433" s="779">
        <f>IFERROR(IF(Z431="",0,Z431),"0")+IFERROR(IF(Z432="",0,Z432),"0")</f>
        <v>2.0444999999999998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1400</v>
      </c>
      <c r="Y434" s="779">
        <f>IFERROR(SUM(Y431:Y432),"0")</f>
        <v>1410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30</v>
      </c>
      <c r="Y485" s="778">
        <f t="shared" si="98"/>
        <v>33.6</v>
      </c>
      <c r="Z485" s="36">
        <f>IFERROR(IF(Y485=0,"",ROUNDUP(Y485/H485,0)*0.00753),"")</f>
        <v>6.0240000000000002E-2</v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31.642857142857135</v>
      </c>
      <c r="BN485" s="64">
        <f t="shared" si="100"/>
        <v>35.44</v>
      </c>
      <c r="BO485" s="64">
        <f t="shared" si="101"/>
        <v>4.5787545787545784E-2</v>
      </c>
      <c r="BP485" s="64">
        <f t="shared" si="102"/>
        <v>5.128205128205128E-2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7.1428571428571423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8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6.0240000000000002E-2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30</v>
      </c>
      <c r="Y506" s="779">
        <f>IFERROR(SUM(Y480:Y504),"0")</f>
        <v>33.6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30</v>
      </c>
      <c r="Y524" s="778">
        <f t="shared" si="104"/>
        <v>33.6</v>
      </c>
      <c r="Z524" s="36">
        <f>IFERROR(IF(Y524=0,"",ROUNDUP(Y524/H524,0)*0.00753),"")</f>
        <v>6.0240000000000002E-2</v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31.642857142857135</v>
      </c>
      <c r="BN524" s="64">
        <f t="shared" si="106"/>
        <v>35.44</v>
      </c>
      <c r="BO524" s="64">
        <f t="shared" si="107"/>
        <v>4.5787545787545784E-2</v>
      </c>
      <c r="BP524" s="64">
        <f t="shared" si="108"/>
        <v>5.128205128205128E-2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7.1428571428571423</v>
      </c>
      <c r="Y529" s="779">
        <f>IFERROR(Y523/H523,"0")+IFERROR(Y524/H524,"0")+IFERROR(Y525/H525,"0")+IFERROR(Y526/H526,"0")+IFERROR(Y527/H527,"0")+IFERROR(Y528/H528,"0")</f>
        <v>8</v>
      </c>
      <c r="Z529" s="779">
        <f>IFERROR(IF(Z523="",0,Z523),"0")+IFERROR(IF(Z524="",0,Z524),"0")+IFERROR(IF(Z525="",0,Z525),"0")+IFERROR(IF(Z526="",0,Z526),"0")+IFERROR(IF(Z527="",0,Z527),"0")+IFERROR(IF(Z528="",0,Z528),"0")</f>
        <v>6.0240000000000002E-2</v>
      </c>
      <c r="AA529" s="780"/>
      <c r="AB529" s="780"/>
      <c r="AC529" s="780"/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30</v>
      </c>
      <c r="Y530" s="779">
        <f>IFERROR(SUM(Y523:Y528),"0")</f>
        <v>33.6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200</v>
      </c>
      <c r="Y570" s="778">
        <f>IFERROR(IF(X570="",0,CEILING((X570/$H570),1)*$H570),"")</f>
        <v>200.64000000000001</v>
      </c>
      <c r="Z570" s="36">
        <f>IFERROR(IF(Y570=0,"",ROUNDUP(Y570/H570,0)*0.01196),"")</f>
        <v>0.45448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213.63636363636363</v>
      </c>
      <c r="BN570" s="64">
        <f>IFERROR(Y570*I570/H570,"0")</f>
        <v>214.32</v>
      </c>
      <c r="BO570" s="64">
        <f>IFERROR(1/J570*(X570/H570),"0")</f>
        <v>0.36421911421911418</v>
      </c>
      <c r="BP570" s="64">
        <f>IFERROR(1/J570*(Y570/H570),"0")</f>
        <v>0.36538461538461542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37.878787878787875</v>
      </c>
      <c r="Y573" s="779">
        <f>IFERROR(Y570/H570,"0")+IFERROR(Y571/H571,"0")+IFERROR(Y572/H572,"0")</f>
        <v>38</v>
      </c>
      <c r="Z573" s="779">
        <f>IFERROR(IF(Z570="",0,Z570),"0")+IFERROR(IF(Z571="",0,Z571),"0")+IFERROR(IF(Z572="",0,Z572),"0")</f>
        <v>0.45448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200</v>
      </c>
      <c r="Y574" s="779">
        <f>IFERROR(SUM(Y570:Y572),"0")</f>
        <v>200.64000000000001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150</v>
      </c>
      <c r="Y578" s="778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160.22727272727272</v>
      </c>
      <c r="BN578" s="64">
        <f t="shared" si="117"/>
        <v>163.56</v>
      </c>
      <c r="BO578" s="64">
        <f t="shared" si="118"/>
        <v>0.27316433566433568</v>
      </c>
      <c r="BP578" s="64">
        <f t="shared" si="119"/>
        <v>0.27884615384615385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28.409090909090907</v>
      </c>
      <c r="Y585" s="779">
        <f>IFERROR(Y576/H576,"0")+IFERROR(Y577/H577,"0")+IFERROR(Y578/H578,"0")+IFERROR(Y579/H579,"0")+IFERROR(Y580/H580,"0")+IFERROR(Y581/H581,"0")+IFERROR(Y582/H582,"0")+IFERROR(Y583/H583,"0")+IFERROR(Y584/H584,"0")</f>
        <v>29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0.34683999999999998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150</v>
      </c>
      <c r="Y586" s="779">
        <f>IFERROR(SUM(Y576:Y584),"0")</f>
        <v>153.12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3010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3030.9599999999996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3120.3493506493505</v>
      </c>
      <c r="Y664" s="779">
        <f>IFERROR(SUM(BN22:BN660),"0")</f>
        <v>3142.28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5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3245.3493506493505</v>
      </c>
      <c r="Y666" s="779">
        <f>GrossWeightTotalR+PalletQtyTotalR*25</f>
        <v>3267.28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253.90692640692637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257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4.7062999999999997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2610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33.6</v>
      </c>
      <c r="Z673" s="46">
        <f>IFERROR(Y519*1,"0")+IFERROR(Y523*1,"0")+IFERROR(Y524*1,"0")+IFERROR(Y525*1,"0")+IFERROR(Y526*1,"0")+IFERROR(Y527*1,"0")+IFERROR(Y528*1,"0")+IFERROR(Y532*1,"0")+IFERROR(Y536*1,"0")</f>
        <v>33.6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353.76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00,00"/>
        <filter val="150,00"/>
        <filter val="200,00"/>
        <filter val="253,91"/>
        <filter val="28,41"/>
        <filter val="3 010,00"/>
        <filter val="3 120,35"/>
        <filter val="3 245,35"/>
        <filter val="30,00"/>
        <filter val="37,88"/>
        <filter val="5"/>
        <filter val="7,14"/>
        <filter val="80,00"/>
        <filter val="93,33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