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25BB1E-C0D0-4648-A1AC-A6153354D9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Y593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X576" i="1"/>
  <c r="X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X552" i="1"/>
  <c r="BO551" i="1"/>
  <c r="BM551" i="1"/>
  <c r="Y551" i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Z545" i="1" s="1"/>
  <c r="P545" i="1"/>
  <c r="BO544" i="1"/>
  <c r="BM544" i="1"/>
  <c r="Y544" i="1"/>
  <c r="BP544" i="1" s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Y531" i="1" s="1"/>
  <c r="P525" i="1"/>
  <c r="X523" i="1"/>
  <c r="X522" i="1"/>
  <c r="BO521" i="1"/>
  <c r="BM521" i="1"/>
  <c r="Y521" i="1"/>
  <c r="Z685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O505" i="1"/>
  <c r="BM505" i="1"/>
  <c r="Y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O185" i="1"/>
  <c r="BM185" i="1"/>
  <c r="Y185" i="1"/>
  <c r="P185" i="1"/>
  <c r="BO184" i="1"/>
  <c r="BM184" i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BP165" i="1"/>
  <c r="BO165" i="1"/>
  <c r="BN165" i="1"/>
  <c r="BM165" i="1"/>
  <c r="Z165" i="1"/>
  <c r="Y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BO154" i="1"/>
  <c r="BM154" i="1"/>
  <c r="Y154" i="1"/>
  <c r="BP154" i="1" s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9" i="1" s="1"/>
  <c r="BO22" i="1"/>
  <c r="BM22" i="1"/>
  <c r="X676" i="1" s="1"/>
  <c r="Y22" i="1"/>
  <c r="P22" i="1"/>
  <c r="H10" i="1"/>
  <c r="A9" i="1"/>
  <c r="A10" i="1" s="1"/>
  <c r="D7" i="1"/>
  <c r="Q6" i="1"/>
  <c r="P2" i="1"/>
  <c r="BP464" i="1" l="1"/>
  <c r="BN464" i="1"/>
  <c r="BP465" i="1"/>
  <c r="BN465" i="1"/>
  <c r="Z465" i="1"/>
  <c r="BP505" i="1"/>
  <c r="BN505" i="1"/>
  <c r="Z505" i="1"/>
  <c r="BP562" i="1"/>
  <c r="BN562" i="1"/>
  <c r="Z562" i="1"/>
  <c r="BP582" i="1"/>
  <c r="BN582" i="1"/>
  <c r="Z582" i="1"/>
  <c r="BP597" i="1"/>
  <c r="BN597" i="1"/>
  <c r="Z597" i="1"/>
  <c r="Y609" i="1"/>
  <c r="Y608" i="1"/>
  <c r="BP607" i="1"/>
  <c r="BN607" i="1"/>
  <c r="Z607" i="1"/>
  <c r="Z608" i="1" s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2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Y151" i="1"/>
  <c r="Z154" i="1"/>
  <c r="BN154" i="1"/>
  <c r="Z172" i="1"/>
  <c r="Z173" i="1" s="1"/>
  <c r="BN172" i="1"/>
  <c r="BP172" i="1"/>
  <c r="Z176" i="1"/>
  <c r="BN176" i="1"/>
  <c r="Z196" i="1"/>
  <c r="BN196" i="1"/>
  <c r="Z207" i="1"/>
  <c r="BN207" i="1"/>
  <c r="Y210" i="1"/>
  <c r="Z221" i="1"/>
  <c r="BN221" i="1"/>
  <c r="Z233" i="1"/>
  <c r="BN233" i="1"/>
  <c r="Z255" i="1"/>
  <c r="BN255" i="1"/>
  <c r="Z266" i="1"/>
  <c r="BN266" i="1"/>
  <c r="Z276" i="1"/>
  <c r="Z277" i="1" s="1"/>
  <c r="BN276" i="1"/>
  <c r="BP276" i="1"/>
  <c r="Y277" i="1"/>
  <c r="Z281" i="1"/>
  <c r="BN281" i="1"/>
  <c r="Z289" i="1"/>
  <c r="BN289" i="1"/>
  <c r="Z312" i="1"/>
  <c r="BN312" i="1"/>
  <c r="Z360" i="1"/>
  <c r="BN360" i="1"/>
  <c r="Z370" i="1"/>
  <c r="BN370" i="1"/>
  <c r="Z400" i="1"/>
  <c r="BN400" i="1"/>
  <c r="Z421" i="1"/>
  <c r="BN421" i="1"/>
  <c r="Z429" i="1"/>
  <c r="BN429" i="1"/>
  <c r="Z449" i="1"/>
  <c r="BN449" i="1"/>
  <c r="Z459" i="1"/>
  <c r="BN459" i="1"/>
  <c r="Y462" i="1"/>
  <c r="Z464" i="1"/>
  <c r="BP504" i="1"/>
  <c r="BN504" i="1"/>
  <c r="Z504" i="1"/>
  <c r="Y536" i="1"/>
  <c r="Y535" i="1"/>
  <c r="BP534" i="1"/>
  <c r="BN534" i="1"/>
  <c r="Z534" i="1"/>
  <c r="Z535" i="1" s="1"/>
  <c r="Y540" i="1"/>
  <c r="Y539" i="1"/>
  <c r="BP538" i="1"/>
  <c r="BN538" i="1"/>
  <c r="Z538" i="1"/>
  <c r="Z539" i="1" s="1"/>
  <c r="BP543" i="1"/>
  <c r="BN543" i="1"/>
  <c r="Z543" i="1"/>
  <c r="BP572" i="1"/>
  <c r="BN572" i="1"/>
  <c r="Z572" i="1"/>
  <c r="BP592" i="1"/>
  <c r="BN592" i="1"/>
  <c r="Z592" i="1"/>
  <c r="Y599" i="1"/>
  <c r="Y598" i="1"/>
  <c r="BP596" i="1"/>
  <c r="BN596" i="1"/>
  <c r="Z596" i="1"/>
  <c r="Z598" i="1" s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Y470" i="1"/>
  <c r="R685" i="1"/>
  <c r="Y318" i="1"/>
  <c r="Y355" i="1"/>
  <c r="Y354" i="1"/>
  <c r="BP353" i="1"/>
  <c r="BN353" i="1"/>
  <c r="Z353" i="1"/>
  <c r="Z354" i="1" s="1"/>
  <c r="BP358" i="1"/>
  <c r="BN358" i="1"/>
  <c r="Z358" i="1"/>
  <c r="BP366" i="1"/>
  <c r="BN366" i="1"/>
  <c r="Z366" i="1"/>
  <c r="BP380" i="1"/>
  <c r="BN380" i="1"/>
  <c r="Z380" i="1"/>
  <c r="BP396" i="1"/>
  <c r="BN396" i="1"/>
  <c r="Z396" i="1"/>
  <c r="W685" i="1"/>
  <c r="BP419" i="1"/>
  <c r="BN419" i="1"/>
  <c r="Z419" i="1"/>
  <c r="BP427" i="1"/>
  <c r="BN427" i="1"/>
  <c r="Z427" i="1"/>
  <c r="Y441" i="1"/>
  <c r="Y440" i="1"/>
  <c r="BP438" i="1"/>
  <c r="BN438" i="1"/>
  <c r="Z438" i="1"/>
  <c r="B685" i="1"/>
  <c r="X677" i="1"/>
  <c r="X678" i="1" s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Y97" i="1"/>
  <c r="Z93" i="1"/>
  <c r="BN93" i="1"/>
  <c r="Z101" i="1"/>
  <c r="BN101" i="1"/>
  <c r="E685" i="1"/>
  <c r="Z114" i="1"/>
  <c r="BN114" i="1"/>
  <c r="F685" i="1"/>
  <c r="Z126" i="1"/>
  <c r="BN126" i="1"/>
  <c r="Y135" i="1"/>
  <c r="Z134" i="1"/>
  <c r="BN134" i="1"/>
  <c r="Y146" i="1"/>
  <c r="Z140" i="1"/>
  <c r="BN140" i="1"/>
  <c r="Z144" i="1"/>
  <c r="BN144" i="1"/>
  <c r="Y150" i="1"/>
  <c r="Z156" i="1"/>
  <c r="BN156" i="1"/>
  <c r="Y162" i="1"/>
  <c r="Y169" i="1"/>
  <c r="Z167" i="1"/>
  <c r="BN167" i="1"/>
  <c r="Y182" i="1"/>
  <c r="Z178" i="1"/>
  <c r="BN178" i="1"/>
  <c r="Z184" i="1"/>
  <c r="BN184" i="1"/>
  <c r="BP184" i="1"/>
  <c r="Y187" i="1"/>
  <c r="I685" i="1"/>
  <c r="Y203" i="1"/>
  <c r="Z198" i="1"/>
  <c r="BN198" i="1"/>
  <c r="Z202" i="1"/>
  <c r="BN202" i="1"/>
  <c r="Z213" i="1"/>
  <c r="BN213" i="1"/>
  <c r="Z219" i="1"/>
  <c r="BN219" i="1"/>
  <c r="Z223" i="1"/>
  <c r="BN223" i="1"/>
  <c r="Z231" i="1"/>
  <c r="BN231" i="1"/>
  <c r="Z235" i="1"/>
  <c r="BN235" i="1"/>
  <c r="Z243" i="1"/>
  <c r="BN243" i="1"/>
  <c r="Z244" i="1"/>
  <c r="BN244" i="1"/>
  <c r="Z253" i="1"/>
  <c r="BN253" i="1"/>
  <c r="Z257" i="1"/>
  <c r="BN257" i="1"/>
  <c r="Z264" i="1"/>
  <c r="BN264" i="1"/>
  <c r="Z268" i="1"/>
  <c r="BN268" i="1"/>
  <c r="Z272" i="1"/>
  <c r="BN272" i="1"/>
  <c r="Z283" i="1"/>
  <c r="BN283" i="1"/>
  <c r="Z287" i="1"/>
  <c r="BN287" i="1"/>
  <c r="Z301" i="1"/>
  <c r="BN301" i="1"/>
  <c r="Z310" i="1"/>
  <c r="BN310" i="1"/>
  <c r="Z317" i="1"/>
  <c r="Z318" i="1" s="1"/>
  <c r="BN317" i="1"/>
  <c r="BP317" i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BP338" i="1"/>
  <c r="BN338" i="1"/>
  <c r="Z338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35" i="1"/>
  <c r="BP433" i="1"/>
  <c r="BN433" i="1"/>
  <c r="Z433" i="1"/>
  <c r="BP439" i="1"/>
  <c r="BN439" i="1"/>
  <c r="Z439" i="1"/>
  <c r="BP451" i="1"/>
  <c r="BN451" i="1"/>
  <c r="Z451" i="1"/>
  <c r="BP467" i="1"/>
  <c r="BN467" i="1"/>
  <c r="Z467" i="1"/>
  <c r="BP485" i="1"/>
  <c r="BN485" i="1"/>
  <c r="Z485" i="1"/>
  <c r="BP487" i="1"/>
  <c r="BN487" i="1"/>
  <c r="Z487" i="1"/>
  <c r="BP497" i="1"/>
  <c r="BN497" i="1"/>
  <c r="Z497" i="1"/>
  <c r="BP511" i="1"/>
  <c r="BN511" i="1"/>
  <c r="Z511" i="1"/>
  <c r="BP564" i="1"/>
  <c r="BN564" i="1"/>
  <c r="Z564" i="1"/>
  <c r="BP574" i="1"/>
  <c r="BN574" i="1"/>
  <c r="Z574" i="1"/>
  <c r="BP584" i="1"/>
  <c r="BN584" i="1"/>
  <c r="Z584" i="1"/>
  <c r="Y661" i="1"/>
  <c r="BP659" i="1"/>
  <c r="BN659" i="1"/>
  <c r="Z659" i="1"/>
  <c r="Y374" i="1"/>
  <c r="Y384" i="1"/>
  <c r="Y404" i="1"/>
  <c r="Y403" i="1"/>
  <c r="Y436" i="1"/>
  <c r="X685" i="1"/>
  <c r="BP455" i="1"/>
  <c r="BN455" i="1"/>
  <c r="Z455" i="1"/>
  <c r="Y474" i="1"/>
  <c r="Y473" i="1"/>
  <c r="BP472" i="1"/>
  <c r="BN472" i="1"/>
  <c r="Z472" i="1"/>
  <c r="Z473" i="1" s="1"/>
  <c r="Y479" i="1"/>
  <c r="BP478" i="1"/>
  <c r="BN478" i="1"/>
  <c r="Z478" i="1"/>
  <c r="Z479" i="1" s="1"/>
  <c r="Y508" i="1"/>
  <c r="BP482" i="1"/>
  <c r="BN482" i="1"/>
  <c r="Z482" i="1"/>
  <c r="BP486" i="1"/>
  <c r="BN486" i="1"/>
  <c r="Z486" i="1"/>
  <c r="BP494" i="1"/>
  <c r="BN494" i="1"/>
  <c r="Z494" i="1"/>
  <c r="BP502" i="1"/>
  <c r="BN502" i="1"/>
  <c r="Z502" i="1"/>
  <c r="BP530" i="1"/>
  <c r="BN530" i="1"/>
  <c r="Z530" i="1"/>
  <c r="AB685" i="1"/>
  <c r="Y552" i="1"/>
  <c r="BP551" i="1"/>
  <c r="BN551" i="1"/>
  <c r="Z551" i="1"/>
  <c r="Z552" i="1" s="1"/>
  <c r="BP560" i="1"/>
  <c r="BN560" i="1"/>
  <c r="Z560" i="1"/>
  <c r="BP568" i="1"/>
  <c r="BN568" i="1"/>
  <c r="Z568" i="1"/>
  <c r="BP580" i="1"/>
  <c r="BN580" i="1"/>
  <c r="Z580" i="1"/>
  <c r="Y594" i="1"/>
  <c r="BP590" i="1"/>
  <c r="BN590" i="1"/>
  <c r="Z590" i="1"/>
  <c r="BP660" i="1"/>
  <c r="BN660" i="1"/>
  <c r="Z660" i="1"/>
  <c r="Y670" i="1"/>
  <c r="Y669" i="1"/>
  <c r="BP668" i="1"/>
  <c r="BN668" i="1"/>
  <c r="Z668" i="1"/>
  <c r="Z669" i="1" s="1"/>
  <c r="Y461" i="1"/>
  <c r="Y469" i="1"/>
  <c r="Y517" i="1"/>
  <c r="Y588" i="1"/>
  <c r="Y24" i="1"/>
  <c r="Y35" i="1"/>
  <c r="Y98" i="1"/>
  <c r="Y129" i="1"/>
  <c r="Y145" i="1"/>
  <c r="Y157" i="1"/>
  <c r="Y181" i="1"/>
  <c r="BP234" i="1"/>
  <c r="BN234" i="1"/>
  <c r="Z234" i="1"/>
  <c r="Y248" i="1"/>
  <c r="BP242" i="1"/>
  <c r="BN242" i="1"/>
  <c r="Z242" i="1"/>
  <c r="BP247" i="1"/>
  <c r="BN247" i="1"/>
  <c r="Z247" i="1"/>
  <c r="K685" i="1"/>
  <c r="Y261" i="1"/>
  <c r="BP252" i="1"/>
  <c r="BN252" i="1"/>
  <c r="Z252" i="1"/>
  <c r="BP269" i="1"/>
  <c r="BN269" i="1"/>
  <c r="Z269" i="1"/>
  <c r="BP290" i="1"/>
  <c r="BN290" i="1"/>
  <c r="Z290" i="1"/>
  <c r="O685" i="1"/>
  <c r="Y296" i="1"/>
  <c r="BP295" i="1"/>
  <c r="BN295" i="1"/>
  <c r="Z295" i="1"/>
  <c r="Z296" i="1" s="1"/>
  <c r="P685" i="1"/>
  <c r="Y303" i="1"/>
  <c r="BP300" i="1"/>
  <c r="BN300" i="1"/>
  <c r="Z300" i="1"/>
  <c r="BP309" i="1"/>
  <c r="BN309" i="1"/>
  <c r="Z309" i="1"/>
  <c r="Y313" i="1"/>
  <c r="T685" i="1"/>
  <c r="Y345" i="1"/>
  <c r="BP344" i="1"/>
  <c r="BN344" i="1"/>
  <c r="Z344" i="1"/>
  <c r="Z345" i="1" s="1"/>
  <c r="Y351" i="1"/>
  <c r="BP348" i="1"/>
  <c r="BN348" i="1"/>
  <c r="Z348" i="1"/>
  <c r="Z350" i="1" s="1"/>
  <c r="F9" i="1"/>
  <c r="J9" i="1"/>
  <c r="F10" i="1"/>
  <c r="Z22" i="1"/>
  <c r="Z23" i="1" s="1"/>
  <c r="BN22" i="1"/>
  <c r="BP22" i="1"/>
  <c r="Y23" i="1"/>
  <c r="X67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85" i="1"/>
  <c r="Z49" i="1"/>
  <c r="BN49" i="1"/>
  <c r="BP49" i="1"/>
  <c r="Z51" i="1"/>
  <c r="BN51" i="1"/>
  <c r="Z53" i="1"/>
  <c r="BN53" i="1"/>
  <c r="Y54" i="1"/>
  <c r="Z57" i="1"/>
  <c r="BN57" i="1"/>
  <c r="BP57" i="1"/>
  <c r="Y60" i="1"/>
  <c r="D685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Z92" i="1"/>
  <c r="BN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Z141" i="1"/>
  <c r="BN141" i="1"/>
  <c r="Z143" i="1"/>
  <c r="BN143" i="1"/>
  <c r="Z149" i="1"/>
  <c r="Z150" i="1" s="1"/>
  <c r="BN149" i="1"/>
  <c r="BP149" i="1"/>
  <c r="G685" i="1"/>
  <c r="Z155" i="1"/>
  <c r="BN155" i="1"/>
  <c r="Y158" i="1"/>
  <c r="Z161" i="1"/>
  <c r="Z162" i="1" s="1"/>
  <c r="BN161" i="1"/>
  <c r="BP161" i="1"/>
  <c r="Z166" i="1"/>
  <c r="BN166" i="1"/>
  <c r="BP166" i="1"/>
  <c r="H685" i="1"/>
  <c r="Y174" i="1"/>
  <c r="Z177" i="1"/>
  <c r="BN177" i="1"/>
  <c r="Z179" i="1"/>
  <c r="BN179" i="1"/>
  <c r="Z185" i="1"/>
  <c r="BN185" i="1"/>
  <c r="BP185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Y204" i="1"/>
  <c r="J685" i="1"/>
  <c r="Z208" i="1"/>
  <c r="BN208" i="1"/>
  <c r="BP208" i="1"/>
  <c r="Y209" i="1"/>
  <c r="Z212" i="1"/>
  <c r="BN212" i="1"/>
  <c r="BP212" i="1"/>
  <c r="Y215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85" i="1"/>
  <c r="Y314" i="1"/>
  <c r="BP307" i="1"/>
  <c r="BN307" i="1"/>
  <c r="Z307" i="1"/>
  <c r="BP311" i="1"/>
  <c r="BN311" i="1"/>
  <c r="Z311" i="1"/>
  <c r="Y340" i="1"/>
  <c r="Y350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H9" i="1"/>
  <c r="Y111" i="1"/>
  <c r="Y193" i="1"/>
  <c r="BP230" i="1"/>
  <c r="BN230" i="1"/>
  <c r="Z230" i="1"/>
  <c r="BP238" i="1"/>
  <c r="BN238" i="1"/>
  <c r="Z238" i="1"/>
  <c r="Y240" i="1"/>
  <c r="Y249" i="1"/>
  <c r="BP256" i="1"/>
  <c r="BN256" i="1"/>
  <c r="Z256" i="1"/>
  <c r="Y260" i="1"/>
  <c r="BP265" i="1"/>
  <c r="BN265" i="1"/>
  <c r="Z265" i="1"/>
  <c r="Y273" i="1"/>
  <c r="BP282" i="1"/>
  <c r="BN282" i="1"/>
  <c r="Z282" i="1"/>
  <c r="BP286" i="1"/>
  <c r="BN286" i="1"/>
  <c r="Z286" i="1"/>
  <c r="Y292" i="1"/>
  <c r="Y297" i="1"/>
  <c r="BP339" i="1"/>
  <c r="BN339" i="1"/>
  <c r="Z339" i="1"/>
  <c r="Z340" i="1" s="1"/>
  <c r="Y341" i="1"/>
  <c r="Y346" i="1"/>
  <c r="BP361" i="1"/>
  <c r="BN361" i="1"/>
  <c r="Z361" i="1"/>
  <c r="BP365" i="1"/>
  <c r="BN365" i="1"/>
  <c r="Z365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L685" i="1"/>
  <c r="Y274" i="1"/>
  <c r="M685" i="1"/>
  <c r="Y291" i="1"/>
  <c r="Y319" i="1"/>
  <c r="S685" i="1"/>
  <c r="Y332" i="1"/>
  <c r="U685" i="1"/>
  <c r="Y368" i="1"/>
  <c r="BP382" i="1"/>
  <c r="BN382" i="1"/>
  <c r="BP388" i="1"/>
  <c r="BN388" i="1"/>
  <c r="Z388" i="1"/>
  <c r="Y398" i="1"/>
  <c r="BP401" i="1"/>
  <c r="BN401" i="1"/>
  <c r="Z401" i="1"/>
  <c r="Y415" i="1"/>
  <c r="Y430" i="1"/>
  <c r="BP420" i="1"/>
  <c r="BN420" i="1"/>
  <c r="Z420" i="1"/>
  <c r="BP424" i="1"/>
  <c r="BN424" i="1"/>
  <c r="Z424" i="1"/>
  <c r="V685" i="1"/>
  <c r="Y409" i="1"/>
  <c r="Z426" i="1"/>
  <c r="BN426" i="1"/>
  <c r="Z428" i="1"/>
  <c r="BN428" i="1"/>
  <c r="Y431" i="1"/>
  <c r="Z434" i="1"/>
  <c r="BN434" i="1"/>
  <c r="BP434" i="1"/>
  <c r="Z443" i="1"/>
  <c r="Z444" i="1" s="1"/>
  <c r="BN443" i="1"/>
  <c r="BP443" i="1"/>
  <c r="Y444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BP460" i="1"/>
  <c r="Z466" i="1"/>
  <c r="BN466" i="1"/>
  <c r="BP466" i="1"/>
  <c r="Z468" i="1"/>
  <c r="BN468" i="1"/>
  <c r="Y685" i="1"/>
  <c r="Y480" i="1"/>
  <c r="Z483" i="1"/>
  <c r="BN483" i="1"/>
  <c r="Z484" i="1"/>
  <c r="BN484" i="1"/>
  <c r="Z488" i="1"/>
  <c r="BN488" i="1"/>
  <c r="Z490" i="1"/>
  <c r="BN490" i="1"/>
  <c r="Z491" i="1"/>
  <c r="BN491" i="1"/>
  <c r="Z493" i="1"/>
  <c r="BN493" i="1"/>
  <c r="Z495" i="1"/>
  <c r="BN495" i="1"/>
  <c r="Z496" i="1"/>
  <c r="BN496" i="1"/>
  <c r="Z498" i="1"/>
  <c r="BN498" i="1"/>
  <c r="Z501" i="1"/>
  <c r="BN501" i="1"/>
  <c r="Z503" i="1"/>
  <c r="BN503" i="1"/>
  <c r="Z506" i="1"/>
  <c r="BN506" i="1"/>
  <c r="Y507" i="1"/>
  <c r="Z510" i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BN525" i="1"/>
  <c r="BP525" i="1"/>
  <c r="Z526" i="1"/>
  <c r="BN526" i="1"/>
  <c r="Z529" i="1"/>
  <c r="BN529" i="1"/>
  <c r="Y532" i="1"/>
  <c r="Y548" i="1"/>
  <c r="Z544" i="1"/>
  <c r="BN544" i="1"/>
  <c r="BP545" i="1"/>
  <c r="BN54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Z575" i="1" s="1"/>
  <c r="BP581" i="1"/>
  <c r="BN581" i="1"/>
  <c r="Z581" i="1"/>
  <c r="BP585" i="1"/>
  <c r="BN585" i="1"/>
  <c r="Z58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AA685" i="1"/>
  <c r="Y456" i="1"/>
  <c r="Y523" i="1"/>
  <c r="Z547" i="1"/>
  <c r="BP559" i="1"/>
  <c r="BN559" i="1"/>
  <c r="Z559" i="1"/>
  <c r="BP563" i="1"/>
  <c r="BN563" i="1"/>
  <c r="Z563" i="1"/>
  <c r="BP567" i="1"/>
  <c r="BN567" i="1"/>
  <c r="Z567" i="1"/>
  <c r="Y576" i="1"/>
  <c r="Y575" i="1"/>
  <c r="BP579" i="1"/>
  <c r="BN579" i="1"/>
  <c r="Z579" i="1"/>
  <c r="BP583" i="1"/>
  <c r="BN583" i="1"/>
  <c r="Z583" i="1"/>
  <c r="Y587" i="1"/>
  <c r="BP591" i="1"/>
  <c r="BN591" i="1"/>
  <c r="Z591" i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507" i="1" l="1"/>
  <c r="Z648" i="1"/>
  <c r="Z593" i="1"/>
  <c r="Z435" i="1"/>
  <c r="Z403" i="1"/>
  <c r="Z214" i="1"/>
  <c r="Z209" i="1"/>
  <c r="Z186" i="1"/>
  <c r="Z181" i="1"/>
  <c r="Z72" i="1"/>
  <c r="Z414" i="1"/>
  <c r="Z627" i="1"/>
  <c r="Z367" i="1"/>
  <c r="Z440" i="1"/>
  <c r="Z655" i="1"/>
  <c r="Z587" i="1"/>
  <c r="Z512" i="1"/>
  <c r="Z469" i="1"/>
  <c r="Z430" i="1"/>
  <c r="Z383" i="1"/>
  <c r="Z291" i="1"/>
  <c r="Z273" i="1"/>
  <c r="Z397" i="1"/>
  <c r="Z225" i="1"/>
  <c r="Z203" i="1"/>
  <c r="Z168" i="1"/>
  <c r="Z157" i="1"/>
  <c r="Z145" i="1"/>
  <c r="Z135" i="1"/>
  <c r="Z128" i="1"/>
  <c r="Z119" i="1"/>
  <c r="Z110" i="1"/>
  <c r="Z103" i="1"/>
  <c r="Z97" i="1"/>
  <c r="Z88" i="1"/>
  <c r="Z79" i="1"/>
  <c r="Z59" i="1"/>
  <c r="Z54" i="1"/>
  <c r="Z35" i="1"/>
  <c r="Z303" i="1"/>
  <c r="Z661" i="1"/>
  <c r="Z637" i="1"/>
  <c r="Z390" i="1"/>
  <c r="Y679" i="1"/>
  <c r="Y676" i="1"/>
  <c r="Z260" i="1"/>
  <c r="Z248" i="1"/>
  <c r="Z620" i="1"/>
  <c r="Z569" i="1"/>
  <c r="Z531" i="1"/>
  <c r="Z456" i="1"/>
  <c r="Z374" i="1"/>
  <c r="Z313" i="1"/>
  <c r="Z239" i="1"/>
  <c r="Y677" i="1"/>
  <c r="Z680" i="1"/>
  <c r="Y675" i="1"/>
  <c r="Y678" i="1" l="1"/>
</calcChain>
</file>

<file path=xl/sharedStrings.xml><?xml version="1.0" encoding="utf-8"?>
<sst xmlns="http://schemas.openxmlformats.org/spreadsheetml/2006/main" count="3185" uniqueCount="1097">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</sst>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 t="s">
        <v>1096</v>
      </c>
      <c r="I5" s="1100"/>
      <c r="J5" s="1100"/>
      <c r="K5" s="1100"/>
      <c r="L5" s="1100"/>
      <c r="M5" s="873"/>
      <c r="N5" s="58"/>
      <c r="P5" s="24" t="s">
        <v>10</v>
      </c>
      <c r="Q5" s="1186">
        <v>45646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Пятница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4301011380</v>
      </c>
      <c r="D48" s="789">
        <v>4607091385670</v>
      </c>
      <c r="E48" s="790"/>
      <c r="F48" s="784">
        <v>1.35</v>
      </c>
      <c r="G48" s="32">
        <v>8</v>
      </c>
      <c r="H48" s="784">
        <v>10.8</v>
      </c>
      <c r="I48" s="78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89">
        <v>4607091385670</v>
      </c>
      <c r="E49" s="790"/>
      <c r="F49" s="784">
        <v>1.4</v>
      </c>
      <c r="G49" s="32">
        <v>8</v>
      </c>
      <c r="H49" s="784">
        <v>11.2</v>
      </c>
      <c r="I49" s="78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5">
        <v>0</v>
      </c>
      <c r="Y49" s="78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9">
        <v>4607091385687</v>
      </c>
      <c r="E51" s="790"/>
      <c r="F51" s="784">
        <v>0.4</v>
      </c>
      <c r="G51" s="32">
        <v>10</v>
      </c>
      <c r="H51" s="784">
        <v>4</v>
      </c>
      <c r="I51" s="78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5">
        <v>260</v>
      </c>
      <c r="Y51" s="786">
        <f t="shared" si="6"/>
        <v>260</v>
      </c>
      <c r="Z51" s="36">
        <f>IFERROR(IF(Y51=0,"",ROUNDUP(Y51/H51,0)*0.00902),"")</f>
        <v>0.58630000000000004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273.64999999999998</v>
      </c>
      <c r="BN51" s="64">
        <f t="shared" si="8"/>
        <v>273.64999999999998</v>
      </c>
      <c r="BO51" s="64">
        <f t="shared" si="9"/>
        <v>0.49242424242424243</v>
      </c>
      <c r="BP51" s="64">
        <f t="shared" si="10"/>
        <v>0.49242424242424243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89">
        <v>4680115882539</v>
      </c>
      <c r="E52" s="790"/>
      <c r="F52" s="784">
        <v>0.37</v>
      </c>
      <c r="G52" s="32">
        <v>10</v>
      </c>
      <c r="H52" s="784">
        <v>3.7</v>
      </c>
      <c r="I52" s="78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5">
        <v>0</v>
      </c>
      <c r="Y52" s="78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65</v>
      </c>
      <c r="Y54" s="787">
        <f>IFERROR(Y48/H48,"0")+IFERROR(Y49/H49,"0")+IFERROR(Y50/H50,"0")+IFERROR(Y51/H51,"0")+IFERROR(Y52/H52,"0")+IFERROR(Y53/H53,"0")</f>
        <v>65</v>
      </c>
      <c r="Z54" s="787">
        <f>IFERROR(IF(Z48="",0,Z48),"0")+IFERROR(IF(Z49="",0,Z49),"0")+IFERROR(IF(Z50="",0,Z50),"0")+IFERROR(IF(Z51="",0,Z51),"0")+IFERROR(IF(Z52="",0,Z52),"0")+IFERROR(IF(Z53="",0,Z53),"0")</f>
        <v>0.58630000000000004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260</v>
      </c>
      <c r="Y55" s="787">
        <f>IFERROR(SUM(Y48:Y53),"0")</f>
        <v>260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0</v>
      </c>
      <c r="Y64" s="78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86.4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89">
        <v>4607091382952</v>
      </c>
      <c r="E69" s="790"/>
      <c r="F69" s="784">
        <v>0.5</v>
      </c>
      <c r="G69" s="32">
        <v>6</v>
      </c>
      <c r="H69" s="784">
        <v>3</v>
      </c>
      <c r="I69" s="78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89">
        <v>4680115885899</v>
      </c>
      <c r="E70" s="790"/>
      <c r="F70" s="784">
        <v>0.35</v>
      </c>
      <c r="G70" s="32">
        <v>6</v>
      </c>
      <c r="H70" s="784">
        <v>2.1</v>
      </c>
      <c r="I70" s="78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283.5</v>
      </c>
      <c r="Y71" s="786">
        <f t="shared" si="11"/>
        <v>283.5</v>
      </c>
      <c r="Z71" s="36">
        <f>IFERROR(IF(Y71=0,"",ROUNDUP(Y71/H71,0)*0.00902),"")</f>
        <v>0.56825999999999999</v>
      </c>
      <c r="AA71" s="56"/>
      <c r="AB71" s="57"/>
      <c r="AC71" s="125" t="s">
        <v>171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296.73</v>
      </c>
      <c r="BN71" s="64">
        <f t="shared" si="13"/>
        <v>296.73</v>
      </c>
      <c r="BO71" s="64">
        <f t="shared" si="14"/>
        <v>0.47727272727272729</v>
      </c>
      <c r="BP71" s="64">
        <f t="shared" si="15"/>
        <v>0.47727272727272729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63</v>
      </c>
      <c r="Y72" s="787">
        <f>IFERROR(Y63/H63,"0")+IFERROR(Y64/H64,"0")+IFERROR(Y65/H65,"0")+IFERROR(Y66/H66,"0")+IFERROR(Y67/H67,"0")+IFERROR(Y68/H68,"0")+IFERROR(Y69/H69,"0")+IFERROR(Y70/H70,"0")+IFERROR(Y71/H71,"0")</f>
        <v>63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0.56825999999999999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283.5</v>
      </c>
      <c r="Y73" s="787">
        <f>IFERROR(SUM(Y63:Y71),"0")</f>
        <v>283.5</v>
      </c>
      <c r="Z73" s="37"/>
      <c r="AA73" s="788"/>
      <c r="AB73" s="788"/>
      <c r="AC73" s="788"/>
    </row>
    <row r="74" spans="1:68" ht="14.25" hidden="1" customHeight="1" x14ac:dyDescent="0.25">
      <c r="A74" s="798" t="s">
        <v>172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0</v>
      </c>
      <c r="Y78" s="78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0</v>
      </c>
      <c r="Y79" s="787">
        <f>IFERROR(Y75/H75,"0")+IFERROR(Y76/H76,"0")+IFERROR(Y77/H77,"0")+IFERROR(Y78/H78,"0")</f>
        <v>0</v>
      </c>
      <c r="Z79" s="787">
        <f>IFERROR(IF(Z75="",0,Z75),"0")+IFERROR(IF(Z76="",0,Z76),"0")+IFERROR(IF(Z77="",0,Z77),"0")+IFERROR(IF(Z78="",0,Z78),"0")</f>
        <v>0</v>
      </c>
      <c r="AA79" s="788"/>
      <c r="AB79" s="788"/>
      <c r="AC79" s="788"/>
    </row>
    <row r="80" spans="1:68" hidden="1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0</v>
      </c>
      <c r="Y80" s="787">
        <f>IFERROR(SUM(Y75:Y78),"0")</f>
        <v>0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hidden="1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213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0</v>
      </c>
      <c r="Y101" s="78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0</v>
      </c>
      <c r="Y103" s="787">
        <f>IFERROR(Y100/H100,"0")+IFERROR(Y101/H101,"0")+IFERROR(Y102/H102,"0")</f>
        <v>0</v>
      </c>
      <c r="Z103" s="787">
        <f>IFERROR(IF(Z100="",0,Z100),"0")+IFERROR(IF(Z101="",0,Z101),"0")+IFERROR(IF(Z102="",0,Z102),"0")</f>
        <v>0</v>
      </c>
      <c r="AA103" s="788"/>
      <c r="AB103" s="788"/>
      <c r="AC103" s="788"/>
    </row>
    <row r="104" spans="1:68" hidden="1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0</v>
      </c>
      <c r="Y104" s="787">
        <f>IFERROR(SUM(Y100:Y102),"0")</f>
        <v>0</v>
      </c>
      <c r="Z104" s="37"/>
      <c r="AA104" s="788"/>
      <c r="AB104" s="788"/>
      <c r="AC104" s="788"/>
    </row>
    <row r="105" spans="1:68" ht="16.5" hidden="1" customHeight="1" x14ac:dyDescent="0.25">
      <c r="A105" s="849" t="s">
        <v>221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0</v>
      </c>
      <c r="Y107" s="78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1615.5</v>
      </c>
      <c r="Y109" s="786">
        <f>IFERROR(IF(X109="",0,CEILING((X109/$H109),1)*$H109),"")</f>
        <v>1615.5</v>
      </c>
      <c r="Z109" s="36">
        <f>IFERROR(IF(Y109=0,"",ROUNDUP(Y109/H109,0)*0.00902),"")</f>
        <v>3.2381800000000003</v>
      </c>
      <c r="AA109" s="56"/>
      <c r="AB109" s="57"/>
      <c r="AC109" s="169" t="s">
        <v>227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1690.89</v>
      </c>
      <c r="BN109" s="64">
        <f>IFERROR(Y109*I109/H109,"0")</f>
        <v>1690.89</v>
      </c>
      <c r="BO109" s="64">
        <f>IFERROR(1/J109*(X109/H109),"0")</f>
        <v>2.7196969696969697</v>
      </c>
      <c r="BP109" s="64">
        <f>IFERROR(1/J109*(Y109/H109),"0")</f>
        <v>2.7196969696969697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359</v>
      </c>
      <c r="Y110" s="787">
        <f>IFERROR(Y107/H107,"0")+IFERROR(Y108/H108,"0")+IFERROR(Y109/H109,"0")</f>
        <v>359</v>
      </c>
      <c r="Z110" s="787">
        <f>IFERROR(IF(Z107="",0,Z107),"0")+IFERROR(IF(Z108="",0,Z108),"0")+IFERROR(IF(Z109="",0,Z109),"0")</f>
        <v>3.2381800000000003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1615.5</v>
      </c>
      <c r="Y111" s="787">
        <f>IFERROR(SUM(Y107:Y109),"0")</f>
        <v>1615.5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84">
        <v>1.35</v>
      </c>
      <c r="G113" s="32">
        <v>6</v>
      </c>
      <c r="H113" s="784">
        <v>8.1</v>
      </c>
      <c r="I113" s="78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0</v>
      </c>
      <c r="Y113" s="78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84">
        <v>1.4</v>
      </c>
      <c r="G114" s="32">
        <v>6</v>
      </c>
      <c r="H114" s="784">
        <v>8.4</v>
      </c>
      <c r="I114" s="78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1304.0999999999999</v>
      </c>
      <c r="Y115" s="786">
        <f t="shared" si="26"/>
        <v>1304.1000000000001</v>
      </c>
      <c r="Z115" s="36">
        <f>IFERROR(IF(Y115=0,"",ROUNDUP(Y115/H115,0)*0.00651),"")</f>
        <v>3.1443300000000001</v>
      </c>
      <c r="AA115" s="56"/>
      <c r="AB115" s="57"/>
      <c r="AC115" s="175" t="s">
        <v>232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1425.8159999999998</v>
      </c>
      <c r="BN115" s="64">
        <f t="shared" si="28"/>
        <v>1425.816</v>
      </c>
      <c r="BO115" s="64">
        <f t="shared" si="29"/>
        <v>2.6538461538461537</v>
      </c>
      <c r="BP115" s="64">
        <f t="shared" si="30"/>
        <v>2.6538461538461542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243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482.99999999999994</v>
      </c>
      <c r="Y119" s="787">
        <f>IFERROR(Y113/H113,"0")+IFERROR(Y114/H114,"0")+IFERROR(Y115/H115,"0")+IFERROR(Y116/H116,"0")+IFERROR(Y117/H117,"0")+IFERROR(Y118/H118,"0")</f>
        <v>483</v>
      </c>
      <c r="Z119" s="787">
        <f>IFERROR(IF(Z113="",0,Z113),"0")+IFERROR(IF(Z114="",0,Z114),"0")+IFERROR(IF(Z115="",0,Z115),"0")+IFERROR(IF(Z116="",0,Z116),"0")+IFERROR(IF(Z117="",0,Z117),"0")+IFERROR(IF(Z118="",0,Z118),"0")</f>
        <v>3.1443300000000001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1304.0999999999999</v>
      </c>
      <c r="Y120" s="787">
        <f>IFERROR(SUM(Y113:Y118),"0")</f>
        <v>1304.1000000000001</v>
      </c>
      <c r="Z120" s="37"/>
      <c r="AA120" s="788"/>
      <c r="AB120" s="788"/>
      <c r="AC120" s="788"/>
    </row>
    <row r="121" spans="1:68" ht="16.5" hidden="1" customHeight="1" x14ac:dyDescent="0.25">
      <c r="A121" s="849" t="s">
        <v>245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84">
        <v>1.35</v>
      </c>
      <c r="G123" s="32">
        <v>8</v>
      </c>
      <c r="H123" s="784">
        <v>10.8</v>
      </c>
      <c r="I123" s="78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84">
        <v>1.4</v>
      </c>
      <c r="G124" s="32">
        <v>8</v>
      </c>
      <c r="H124" s="784">
        <v>11.2</v>
      </c>
      <c r="I124" s="78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2884.5</v>
      </c>
      <c r="Y126" s="786">
        <f>IFERROR(IF(X126="",0,CEILING((X126/$H126),1)*$H126),"")</f>
        <v>2884.5</v>
      </c>
      <c r="Z126" s="36">
        <f>IFERROR(IF(Y126=0,"",ROUNDUP(Y126/H126,0)*0.00902),"")</f>
        <v>5.7818199999999997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3019.11</v>
      </c>
      <c r="BN126" s="64">
        <f>IFERROR(Y126*I126/H126,"0")</f>
        <v>3019.11</v>
      </c>
      <c r="BO126" s="64">
        <f>IFERROR(1/J126*(X126/H126),"0")</f>
        <v>4.8560606060606064</v>
      </c>
      <c r="BP126" s="64">
        <f>IFERROR(1/J126*(Y126/H126),"0")</f>
        <v>4.8560606060606064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641</v>
      </c>
      <c r="Y128" s="787">
        <f>IFERROR(Y123/H123,"0")+IFERROR(Y124/H124,"0")+IFERROR(Y125/H125,"0")+IFERROR(Y126/H126,"0")+IFERROR(Y127/H127,"0")</f>
        <v>641</v>
      </c>
      <c r="Z128" s="787">
        <f>IFERROR(IF(Z123="",0,Z123),"0")+IFERROR(IF(Z124="",0,Z124),"0")+IFERROR(IF(Z125="",0,Z125),"0")+IFERROR(IF(Z126="",0,Z126),"0")+IFERROR(IF(Z127="",0,Z127),"0")</f>
        <v>5.7818199999999997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2884.5</v>
      </c>
      <c r="Y129" s="787">
        <f>IFERROR(SUM(Y123:Y127),"0")</f>
        <v>2884.5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172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84">
        <v>1.35</v>
      </c>
      <c r="G138" s="32">
        <v>6</v>
      </c>
      <c r="H138" s="784">
        <v>8.1</v>
      </c>
      <c r="I138" s="78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0</v>
      </c>
      <c r="Y138" s="78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84">
        <v>1.4</v>
      </c>
      <c r="G139" s="32">
        <v>6</v>
      </c>
      <c r="H139" s="784">
        <v>8.4</v>
      </c>
      <c r="I139" s="78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159.30000000000001</v>
      </c>
      <c r="Y142" s="786">
        <f t="shared" si="31"/>
        <v>159.30000000000001</v>
      </c>
      <c r="Z142" s="36">
        <f>IFERROR(IF(Y142=0,"",ROUNDUP(Y142/H142,0)*0.00651),"")</f>
        <v>0.38408999999999999</v>
      </c>
      <c r="AA142" s="56"/>
      <c r="AB142" s="57"/>
      <c r="AC142" s="209" t="s">
        <v>276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174.16799999999998</v>
      </c>
      <c r="BN142" s="64">
        <f t="shared" si="33"/>
        <v>174.16799999999998</v>
      </c>
      <c r="BO142" s="64">
        <f t="shared" si="34"/>
        <v>0.32417582417582419</v>
      </c>
      <c r="BP142" s="64">
        <f t="shared" si="35"/>
        <v>0.32417582417582419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0</v>
      </c>
      <c r="Y143" s="78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59</v>
      </c>
      <c r="Y145" s="787">
        <f>IFERROR(Y138/H138,"0")+IFERROR(Y139/H139,"0")+IFERROR(Y140/H140,"0")+IFERROR(Y141/H141,"0")+IFERROR(Y142/H142,"0")+IFERROR(Y143/H143,"0")+IFERROR(Y144/H144,"0")</f>
        <v>59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0.38408999999999999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159.30000000000001</v>
      </c>
      <c r="Y146" s="787">
        <f>IFERROR(SUM(Y138:Y144),"0")</f>
        <v>159.30000000000001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213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hidden="1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hidden="1" customHeight="1" x14ac:dyDescent="0.25">
      <c r="A152" s="849" t="s">
        <v>291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292</v>
      </c>
      <c r="B154" s="54" t="s">
        <v>293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294</v>
      </c>
      <c r="N154" s="33"/>
      <c r="O154" s="32">
        <v>90</v>
      </c>
      <c r="P154" s="1057" t="s">
        <v>295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296</v>
      </c>
      <c r="AC154" s="219" t="s">
        <v>297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298</v>
      </c>
      <c r="B155" s="54" t="s">
        <v>299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0</v>
      </c>
      <c r="Y156" s="786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0</v>
      </c>
      <c r="Y157" s="787">
        <f>IFERROR(Y154/H154,"0")+IFERROR(Y155/H155,"0")+IFERROR(Y156/H156,"0")</f>
        <v>0</v>
      </c>
      <c r="Z157" s="787">
        <f>IFERROR(IF(Z154="",0,Z154),"0")+IFERROR(IF(Z155="",0,Z155),"0")+IFERROR(IF(Z156="",0,Z156),"0")</f>
        <v>0</v>
      </c>
      <c r="AA157" s="788"/>
      <c r="AB157" s="788"/>
      <c r="AC157" s="788"/>
    </row>
    <row r="158" spans="1:68" hidden="1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0</v>
      </c>
      <c r="Y158" s="787">
        <f>IFERROR(SUM(Y154:Y156),"0")</f>
        <v>0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hidden="1" customHeight="1" x14ac:dyDescent="0.25">
      <c r="A160" s="54" t="s">
        <v>302</v>
      </c>
      <c r="B160" s="54" t="s">
        <v>303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0</v>
      </c>
      <c r="Y160" s="78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0</v>
      </c>
      <c r="Y162" s="787">
        <f>IFERROR(Y160/H160,"0")+IFERROR(Y161/H161,"0")</f>
        <v>0</v>
      </c>
      <c r="Z162" s="787">
        <f>IFERROR(IF(Z160="",0,Z160),"0")+IFERROR(IF(Z161="",0,Z161),"0")</f>
        <v>0</v>
      </c>
      <c r="AA162" s="788"/>
      <c r="AB162" s="788"/>
      <c r="AC162" s="788"/>
    </row>
    <row r="163" spans="1:68" hidden="1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0</v>
      </c>
      <c r="Y163" s="787">
        <f>IFERROR(SUM(Y160:Y161),"0")</f>
        <v>0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306</v>
      </c>
      <c r="B165" s="54" t="s">
        <v>307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294</v>
      </c>
      <c r="N165" s="33"/>
      <c r="O165" s="32">
        <v>45</v>
      </c>
      <c r="P165" s="830" t="s">
        <v>308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296</v>
      </c>
      <c r="AC165" s="229" t="s">
        <v>297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309</v>
      </c>
      <c r="B166" s="54" t="s">
        <v>310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309</v>
      </c>
      <c r="B167" s="54" t="s">
        <v>311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300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hidden="1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312</v>
      </c>
      <c r="B172" s="54" t="s">
        <v>313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314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315</v>
      </c>
      <c r="B176" s="54" t="s">
        <v>316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321</v>
      </c>
      <c r="B178" s="54" t="s">
        <v>322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326</v>
      </c>
      <c r="B180" s="54" t="s">
        <v>327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331</v>
      </c>
      <c r="B185" s="54" t="s">
        <v>332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334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335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172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hidden="1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0</v>
      </c>
      <c r="Y195" s="786">
        <f t="shared" ref="Y195:Y202" si="36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0</v>
      </c>
      <c r="Y196" s="786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0</v>
      </c>
      <c r="Y197" s="786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0</v>
      </c>
      <c r="Y198" s="78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0</v>
      </c>
      <c r="Y199" s="786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0</v>
      </c>
      <c r="Y200" s="78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idden="1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0</v>
      </c>
      <c r="Y203" s="787">
        <f>IFERROR(Y195/H195,"0")+IFERROR(Y196/H196,"0")+IFERROR(Y197/H197,"0")+IFERROR(Y198/H198,"0")+IFERROR(Y199/H199,"0")+IFERROR(Y200/H200,"0")+IFERROR(Y201/H201,"0")+IFERROR(Y202/H202,"0")</f>
        <v>0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88"/>
      <c r="AB203" s="788"/>
      <c r="AC203" s="788"/>
    </row>
    <row r="204" spans="1:68" hidden="1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0</v>
      </c>
      <c r="Y204" s="787">
        <f>IFERROR(SUM(Y195:Y202),"0")</f>
        <v>0</v>
      </c>
      <c r="Z204" s="37"/>
      <c r="AA204" s="788"/>
      <c r="AB204" s="788"/>
      <c r="AC204" s="788"/>
    </row>
    <row r="205" spans="1:68" ht="16.5" hidden="1" customHeight="1" x14ac:dyDescent="0.25">
      <c r="A205" s="849" t="s">
        <v>359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360</v>
      </c>
      <c r="B207" s="54" t="s">
        <v>361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172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hidden="1" customHeight="1" x14ac:dyDescent="0.25">
      <c r="A217" s="54" t="s">
        <v>371</v>
      </c>
      <c r="B217" s="54" t="s">
        <v>372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0</v>
      </c>
      <c r="Y217" s="786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0</v>
      </c>
      <c r="Y218" s="78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0</v>
      </c>
      <c r="Y219" s="786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0</v>
      </c>
      <c r="Y220" s="786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0</v>
      </c>
      <c r="Y221" s="78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0</v>
      </c>
      <c r="Y222" s="78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0</v>
      </c>
      <c r="Y223" s="786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0</v>
      </c>
      <c r="Y224" s="786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idden="1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0</v>
      </c>
      <c r="Y225" s="787">
        <f>IFERROR(Y217/H217,"0")+IFERROR(Y218/H218,"0")+IFERROR(Y219/H219,"0")+IFERROR(Y220/H220,"0")+IFERROR(Y221/H221,"0")+IFERROR(Y222/H222,"0")+IFERROR(Y223/H223,"0")+IFERROR(Y224/H224,"0")</f>
        <v>0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88"/>
      <c r="AB225" s="788"/>
      <c r="AC225" s="788"/>
    </row>
    <row r="226" spans="1:68" hidden="1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0</v>
      </c>
      <c r="Y226" s="787">
        <f>IFERROR(SUM(Y217:Y224),"0")</f>
        <v>0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391</v>
      </c>
      <c r="B228" s="54" t="s">
        <v>392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397</v>
      </c>
      <c r="B230" s="54" t="s">
        <v>398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0</v>
      </c>
      <c r="Y231" s="786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429.6</v>
      </c>
      <c r="Y232" s="786">
        <f t="shared" si="46"/>
        <v>429.59999999999997</v>
      </c>
      <c r="Z232" s="36">
        <f t="shared" ref="Z232:Z238" si="51">IFERROR(IF(Y232=0,"",ROUNDUP(Y232/H232,0)*0.00651),"")</f>
        <v>1.1652899999999999</v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7"/>
        <v>477.93</v>
      </c>
      <c r="BN232" s="64">
        <f t="shared" si="48"/>
        <v>477.93</v>
      </c>
      <c r="BO232" s="64">
        <f t="shared" si="49"/>
        <v>0.9835164835164838</v>
      </c>
      <c r="BP232" s="64">
        <f t="shared" si="50"/>
        <v>0.98351648351648358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167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290.39999999999998</v>
      </c>
      <c r="Y234" s="786">
        <f t="shared" si="46"/>
        <v>290.39999999999998</v>
      </c>
      <c r="Z234" s="36">
        <f t="shared" si="51"/>
        <v>0.78771000000000002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320.892</v>
      </c>
      <c r="BN234" s="64">
        <f t="shared" si="48"/>
        <v>320.892</v>
      </c>
      <c r="BO234" s="64">
        <f t="shared" si="49"/>
        <v>0.66483516483516492</v>
      </c>
      <c r="BP234" s="64">
        <f t="shared" si="50"/>
        <v>0.66483516483516492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0</v>
      </c>
      <c r="Y238" s="786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300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300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1.9529999999999998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720</v>
      </c>
      <c r="Y240" s="787">
        <f>IFERROR(SUM(Y228:Y238),"0")</f>
        <v>720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213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420</v>
      </c>
      <c r="B242" s="54" t="s">
        <v>421</v>
      </c>
      <c r="C242" s="31">
        <v>4301060404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420</v>
      </c>
      <c r="B243" s="54" t="s">
        <v>423</v>
      </c>
      <c r="C243" s="31">
        <v>4301060360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12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424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420</v>
      </c>
      <c r="B244" s="54" t="s">
        <v>425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167</v>
      </c>
      <c r="N244" s="33"/>
      <c r="O244" s="32">
        <v>30</v>
      </c>
      <c r="P244" s="791" t="s">
        <v>426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hidden="1" customHeight="1" x14ac:dyDescent="0.25">
      <c r="A246" s="54" t="s">
        <v>431</v>
      </c>
      <c r="B246" s="54" t="s">
        <v>432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0</v>
      </c>
      <c r="Y246" s="786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hidden="1" customHeight="1" x14ac:dyDescent="0.25">
      <c r="A247" s="54" t="s">
        <v>434</v>
      </c>
      <c r="B247" s="54" t="s">
        <v>435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hidden="1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0</v>
      </c>
      <c r="Y248" s="787">
        <f>IFERROR(Y242/H242,"0")+IFERROR(Y243/H243,"0")+IFERROR(Y244/H244,"0")+IFERROR(Y245/H245,"0")+IFERROR(Y246/H246,"0")+IFERROR(Y247/H247,"0")</f>
        <v>0</v>
      </c>
      <c r="Z248" s="787">
        <f>IFERROR(IF(Z242="",0,Z242),"0")+IFERROR(IF(Z243="",0,Z243),"0")+IFERROR(IF(Z244="",0,Z244),"0")+IFERROR(IF(Z245="",0,Z245),"0")+IFERROR(IF(Z246="",0,Z246),"0")+IFERROR(IF(Z247="",0,Z247),"0")</f>
        <v>0</v>
      </c>
      <c r="AA248" s="788"/>
      <c r="AB248" s="788"/>
      <c r="AC248" s="788"/>
    </row>
    <row r="249" spans="1:68" hidden="1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0</v>
      </c>
      <c r="Y249" s="787">
        <f>IFERROR(SUM(Y242:Y247),"0")</f>
        <v>0</v>
      </c>
      <c r="Z249" s="37"/>
      <c r="AA249" s="788"/>
      <c r="AB249" s="788"/>
      <c r="AC249" s="788"/>
    </row>
    <row r="250" spans="1:68" ht="16.5" hidden="1" customHeight="1" x14ac:dyDescent="0.25">
      <c r="A250" s="849" t="s">
        <v>437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151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455</v>
      </c>
      <c r="B259" s="54" t="s">
        <v>456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hidden="1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hidden="1" customHeight="1" x14ac:dyDescent="0.25">
      <c r="A262" s="849" t="s">
        <v>458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151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463</v>
      </c>
      <c r="B266" s="54" t="s">
        <v>464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151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466</v>
      </c>
      <c r="B268" s="54" t="s">
        <v>468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470</v>
      </c>
      <c r="B269" s="54" t="s">
        <v>471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hidden="1" customHeight="1" x14ac:dyDescent="0.25">
      <c r="A272" s="54" t="s">
        <v>477</v>
      </c>
      <c r="B272" s="54" t="s">
        <v>478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0</v>
      </c>
      <c r="Y272" s="786">
        <f t="shared" si="62"/>
        <v>0</v>
      </c>
      <c r="Z272" s="36" t="str">
        <f>IFERROR(IF(Y272=0,"",ROUNDUP(Y272/H272,0)*0.00902),"")</f>
        <v/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63"/>
        <v>0</v>
      </c>
      <c r="BN272" s="64">
        <f t="shared" si="64"/>
        <v>0</v>
      </c>
      <c r="BO272" s="64">
        <f t="shared" si="65"/>
        <v>0</v>
      </c>
      <c r="BP272" s="64">
        <f t="shared" si="66"/>
        <v>0</v>
      </c>
    </row>
    <row r="273" spans="1:68" hidden="1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0</v>
      </c>
      <c r="Y273" s="787">
        <f>IFERROR(Y264/H264,"0")+IFERROR(Y265/H265,"0")+IFERROR(Y266/H266,"0")+IFERROR(Y267/H267,"0")+IFERROR(Y268/H268,"0")+IFERROR(Y269/H269,"0")+IFERROR(Y270/H270,"0")+IFERROR(Y271/H271,"0")+IFERROR(Y272/H272,"0")</f>
        <v>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8"/>
      <c r="AB273" s="788"/>
      <c r="AC273" s="788"/>
    </row>
    <row r="274" spans="1:68" hidden="1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0</v>
      </c>
      <c r="Y274" s="787">
        <f>IFERROR(SUM(Y264:Y272),"0")</f>
        <v>0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172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482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9">
        <v>4607091387452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9">
        <v>4680115885837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151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9">
        <v>4607091385984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9">
        <v>4680115885851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9">
        <v>4607091387469</v>
      </c>
      <c r="E287" s="790"/>
      <c r="F287" s="784">
        <v>0.5</v>
      </c>
      <c r="G287" s="32">
        <v>10</v>
      </c>
      <c r="H287" s="784">
        <v>5</v>
      </c>
      <c r="I287" s="78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9">
        <v>4680115885844</v>
      </c>
      <c r="E288" s="790"/>
      <c r="F288" s="784">
        <v>0.4</v>
      </c>
      <c r="G288" s="32">
        <v>10</v>
      </c>
      <c r="H288" s="784">
        <v>4</v>
      </c>
      <c r="I288" s="78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9">
        <v>4607091387438</v>
      </c>
      <c r="E289" s="790"/>
      <c r="F289" s="784">
        <v>0.5</v>
      </c>
      <c r="G289" s="32">
        <v>10</v>
      </c>
      <c r="H289" s="784">
        <v>5</v>
      </c>
      <c r="I289" s="784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9">
        <v>4680115885820</v>
      </c>
      <c r="E290" s="790"/>
      <c r="F290" s="784">
        <v>0.4</v>
      </c>
      <c r="G290" s="32">
        <v>10</v>
      </c>
      <c r="H290" s="784">
        <v>4</v>
      </c>
      <c r="I290" s="784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509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512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521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hidden="1" customHeight="1" x14ac:dyDescent="0.25">
      <c r="A310" s="54" t="s">
        <v>530</v>
      </c>
      <c r="B310" s="54" t="s">
        <v>531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0</v>
      </c>
      <c r="Y310" s="786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hidden="1" customHeight="1" x14ac:dyDescent="0.25">
      <c r="A311" s="54" t="s">
        <v>532</v>
      </c>
      <c r="B311" s="54" t="s">
        <v>533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147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0</v>
      </c>
      <c r="Y311" s="786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524</v>
      </c>
      <c r="AG311" s="64"/>
      <c r="AJ311" s="68" t="s">
        <v>149</v>
      </c>
      <c r="AK311" s="68">
        <v>33.6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hidden="1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0</v>
      </c>
      <c r="Y313" s="787">
        <f>IFERROR(Y307/H307,"0")+IFERROR(Y308/H308,"0")+IFERROR(Y309/H309,"0")+IFERROR(Y310/H310,"0")+IFERROR(Y311/H311,"0")+IFERROR(Y312/H312,"0")</f>
        <v>0</v>
      </c>
      <c r="Z313" s="787">
        <f>IFERROR(IF(Z307="",0,Z307),"0")+IFERROR(IF(Z308="",0,Z308),"0")+IFERROR(IF(Z309="",0,Z309),"0")+IFERROR(IF(Z310="",0,Z310),"0")+IFERROR(IF(Z311="",0,Z311),"0")+IFERROR(IF(Z312="",0,Z312),"0")</f>
        <v>0</v>
      </c>
      <c r="AA313" s="788"/>
      <c r="AB313" s="788"/>
      <c r="AC313" s="788"/>
    </row>
    <row r="314" spans="1:68" hidden="1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0</v>
      </c>
      <c r="Y314" s="787">
        <f>IFERROR(SUM(Y307:Y312),"0")</f>
        <v>0</v>
      </c>
      <c r="Z314" s="37"/>
      <c r="AA314" s="788"/>
      <c r="AB314" s="788"/>
      <c r="AC314" s="788"/>
    </row>
    <row r="315" spans="1:68" ht="16.5" hidden="1" customHeight="1" x14ac:dyDescent="0.25">
      <c r="A315" s="849" t="s">
        <v>537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547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560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hidden="1" customHeight="1" x14ac:dyDescent="0.25">
      <c r="A348" s="54" t="s">
        <v>563</v>
      </c>
      <c r="B348" s="54" t="s">
        <v>564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0</v>
      </c>
      <c r="Y348" s="786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0</v>
      </c>
      <c r="Y350" s="787">
        <f>IFERROR(Y348/H348,"0")+IFERROR(Y349/H349,"0")</f>
        <v>0</v>
      </c>
      <c r="Z350" s="787">
        <f>IFERROR(IF(Z348="",0,Z348),"0")+IFERROR(IF(Z349="",0,Z349),"0")</f>
        <v>0</v>
      </c>
      <c r="AA350" s="788"/>
      <c r="AB350" s="788"/>
      <c r="AC350" s="788"/>
    </row>
    <row r="351" spans="1:68" hidden="1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0</v>
      </c>
      <c r="Y351" s="787">
        <f>IFERROR(SUM(Y348:Y349),"0")</f>
        <v>0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571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151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575</v>
      </c>
      <c r="B360" s="54" t="s">
        <v>578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/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579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591</v>
      </c>
      <c r="B365" s="54" t="s">
        <v>592</v>
      </c>
      <c r="C365" s="31">
        <v>4301011323</v>
      </c>
      <c r="D365" s="789">
        <v>4607091386011</v>
      </c>
      <c r="E365" s="790"/>
      <c r="F365" s="784">
        <v>0.5</v>
      </c>
      <c r="G365" s="32">
        <v>10</v>
      </c>
      <c r="H365" s="784">
        <v>5</v>
      </c>
      <c r="I365" s="784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593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594</v>
      </c>
      <c r="B366" s="54" t="s">
        <v>595</v>
      </c>
      <c r="C366" s="31">
        <v>4301011859</v>
      </c>
      <c r="D366" s="789">
        <v>4680115885608</v>
      </c>
      <c r="E366" s="790"/>
      <c r="F366" s="784">
        <v>0.4</v>
      </c>
      <c r="G366" s="32">
        <v>10</v>
      </c>
      <c r="H366" s="784">
        <v>4</v>
      </c>
      <c r="I366" s="784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579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hidden="1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213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hidden="1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0</v>
      </c>
      <c r="Y386" s="78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0</v>
      </c>
      <c r="Y387" s="78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4301060325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1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633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631</v>
      </c>
      <c r="B389" s="54" t="s">
        <v>634</v>
      </c>
      <c r="C389" s="31">
        <v>4301060484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167</v>
      </c>
      <c r="N389" s="33"/>
      <c r="O389" s="32">
        <v>30</v>
      </c>
      <c r="P389" s="807" t="s">
        <v>635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0</v>
      </c>
      <c r="Y389" s="786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0</v>
      </c>
      <c r="Y390" s="787">
        <f>IFERROR(Y386/H386,"0")+IFERROR(Y387/H387,"0")+IFERROR(Y388/H388,"0")+IFERROR(Y389/H389,"0")</f>
        <v>0</v>
      </c>
      <c r="Z390" s="787">
        <f>IFERROR(IF(Z386="",0,Z386),"0")+IFERROR(IF(Z387="",0,Z387),"0")+IFERROR(IF(Z388="",0,Z388),"0")+IFERROR(IF(Z389="",0,Z389),"0")</f>
        <v>0</v>
      </c>
      <c r="AA390" s="788"/>
      <c r="AB390" s="788"/>
      <c r="AC390" s="788"/>
    </row>
    <row r="391" spans="1:68" hidden="1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0</v>
      </c>
      <c r="Y391" s="787">
        <f>IFERROR(SUM(Y386:Y389),"0")</f>
        <v>0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hidden="1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hidden="1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hidden="1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2902.2</v>
      </c>
      <c r="Y412" s="786">
        <f>IFERROR(IF(X412="",0,CEILING((X412/$H412),1)*$H412),"")</f>
        <v>2902.2000000000003</v>
      </c>
      <c r="Z412" s="36">
        <f>IFERROR(IF(Y412=0,"",ROUNDUP(Y412/H412,0)*0.00651),"")</f>
        <v>8.9968199999999996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3250.4639999999995</v>
      </c>
      <c r="BN412" s="64">
        <f>IFERROR(Y412*I412/H412,"0")</f>
        <v>3250.4639999999999</v>
      </c>
      <c r="BO412" s="64">
        <f>IFERROR(1/J412*(X412/H412),"0")</f>
        <v>7.5934065934065931</v>
      </c>
      <c r="BP412" s="64">
        <f>IFERROR(1/J412*(Y412/H412),"0")</f>
        <v>7.593406593406594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594.29999999999995</v>
      </c>
      <c r="Y413" s="786">
        <f>IFERROR(IF(X413="",0,CEILING((X413/$H413),1)*$H413),"")</f>
        <v>594.30000000000007</v>
      </c>
      <c r="Z413" s="36">
        <f>IFERROR(IF(Y413=0,"",ROUNDUP(Y413/H413,0)*0.00651),"")</f>
        <v>1.84233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662.21999999999991</v>
      </c>
      <c r="BN413" s="64">
        <f>IFERROR(Y413*I413/H413,"0")</f>
        <v>662.22</v>
      </c>
      <c r="BO413" s="64">
        <f>IFERROR(1/J413*(X413/H413),"0")</f>
        <v>1.5549450549450547</v>
      </c>
      <c r="BP413" s="64">
        <f>IFERROR(1/J413*(Y413/H413),"0")</f>
        <v>1.554945054945055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1664.9999999999998</v>
      </c>
      <c r="Y414" s="787">
        <f>IFERROR(Y411/H411,"0")+IFERROR(Y412/H412,"0")+IFERROR(Y413/H413,"0")</f>
        <v>1665</v>
      </c>
      <c r="Z414" s="787">
        <f>IFERROR(IF(Z411="",0,Z411),"0")+IFERROR(IF(Z412="",0,Z412),"0")+IFERROR(IF(Z413="",0,Z413),"0")</f>
        <v>10.83915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3496.5</v>
      </c>
      <c r="Y415" s="787">
        <f>IFERROR(SUM(Y411:Y413),"0")</f>
        <v>3496.5000000000005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hidden="1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0</v>
      </c>
      <c r="Y419" s="786">
        <f t="shared" ref="Y419:Y429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3" t="s">
        <v>675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0</v>
      </c>
      <c r="BN419" s="64">
        <f t="shared" ref="BN419:BN429" si="89">IFERROR(Y419*I419/H419,"0")</f>
        <v>0</v>
      </c>
      <c r="BO419" s="64">
        <f t="shared" ref="BO419:BO429" si="90">IFERROR(1/J419*(X419/H419),"0")</f>
        <v>0</v>
      </c>
      <c r="BP419" s="64">
        <f t="shared" ref="BP419:BP429" si="91">IFERROR(1/J419*(Y419/H419),"0")</f>
        <v>0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151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0</v>
      </c>
      <c r="Y421" s="78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680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4301011339</v>
      </c>
      <c r="D423" s="789">
        <v>4607091383997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684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4301011943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/>
      <c r="M424" s="33" t="s">
        <v>151</v>
      </c>
      <c r="N424" s="33"/>
      <c r="O424" s="32">
        <v>60</v>
      </c>
      <c r="P424" s="10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0</v>
      </c>
      <c r="Y424" s="786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677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685</v>
      </c>
      <c r="B425" s="54" t="s">
        <v>687</v>
      </c>
      <c r="C425" s="31">
        <v>4301011867</v>
      </c>
      <c r="D425" s="789">
        <v>4680115884830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0</v>
      </c>
      <c r="Y429" s="786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688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idden="1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8"/>
      <c r="AB430" s="788"/>
      <c r="AC430" s="788"/>
    </row>
    <row r="431" spans="1:68" hidden="1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0</v>
      </c>
      <c r="Y431" s="787">
        <f>IFERROR(SUM(Y419:Y429),"0")</f>
        <v>0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172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hidden="1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0</v>
      </c>
      <c r="Y433" s="786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701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0</v>
      </c>
      <c r="Y435" s="787">
        <f>IFERROR(Y433/H433,"0")+IFERROR(Y434/H434,"0")</f>
        <v>0</v>
      </c>
      <c r="Z435" s="787">
        <f>IFERROR(IF(Z433="",0,Z433),"0")+IFERROR(IF(Z434="",0,Z434),"0")</f>
        <v>0</v>
      </c>
      <c r="AA435" s="788"/>
      <c r="AB435" s="788"/>
      <c r="AC435" s="788"/>
    </row>
    <row r="436" spans="1:68" hidden="1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0</v>
      </c>
      <c r="Y436" s="787">
        <f>IFERROR(SUM(Y433:Y434),"0")</f>
        <v>0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hidden="1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213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hidden="1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0</v>
      </c>
      <c r="Y443" s="786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0</v>
      </c>
      <c r="Y444" s="787">
        <f>IFERROR(Y443/H443,"0")</f>
        <v>0</v>
      </c>
      <c r="Z444" s="787">
        <f>IFERROR(IF(Z443="",0,Z443),"0")</f>
        <v>0</v>
      </c>
      <c r="AA444" s="788"/>
      <c r="AB444" s="788"/>
      <c r="AC444" s="788"/>
    </row>
    <row r="445" spans="1:68" hidden="1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0</v>
      </c>
      <c r="Y445" s="787">
        <f>IFERROR(SUM(Y443:Y443),"0")</f>
        <v>0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4301011312</v>
      </c>
      <c r="D452" s="789">
        <v>4607091384192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4301011874</v>
      </c>
      <c r="D453" s="789">
        <v>4680115884892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hidden="1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0</v>
      </c>
      <c r="Y454" s="786">
        <f t="shared" si="92"/>
        <v>0</v>
      </c>
      <c r="Z454" s="36" t="str">
        <f t="shared" si="93"/>
        <v/>
      </c>
      <c r="AA454" s="56"/>
      <c r="AB454" s="57"/>
      <c r="AC454" s="537" t="s">
        <v>730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730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hidden="1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0</v>
      </c>
      <c r="Y456" s="787">
        <f>IFERROR(Y448/H448,"0")+IFERROR(Y449/H449,"0")+IFERROR(Y450/H450,"0")+IFERROR(Y451/H451,"0")+IFERROR(Y452/H452,"0")+IFERROR(Y453/H453,"0")+IFERROR(Y454/H454,"0")+IFERROR(Y455/H455,"0")</f>
        <v>0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8"/>
      <c r="AB456" s="788"/>
      <c r="AC456" s="788"/>
    </row>
    <row r="457" spans="1:68" hidden="1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0</v>
      </c>
      <c r="Y457" s="787">
        <f>IFERROR(SUM(Y448:Y455),"0")</f>
        <v>0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hidden="1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748</v>
      </c>
      <c r="B466" s="54" t="s">
        <v>749</v>
      </c>
      <c r="C466" s="31">
        <v>4301051297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748</v>
      </c>
      <c r="B467" s="54" t="s">
        <v>751</v>
      </c>
      <c r="C467" s="31">
        <v>4301051634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hidden="1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213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hidden="1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0</v>
      </c>
      <c r="Y483" s="786">
        <f t="shared" si="98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0</v>
      </c>
      <c r="Y488" s="786">
        <f t="shared" si="98"/>
        <v>0</v>
      </c>
      <c r="Z488" s="36" t="str">
        <f>IFERROR(IF(Y488=0,"",ROUNDUP(Y488/H488,0)*0.00753),"")</f>
        <v/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0</v>
      </c>
      <c r="Y492" s="786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0</v>
      </c>
      <c r="Y502" s="786">
        <f t="shared" si="98"/>
        <v>0</v>
      </c>
      <c r="Z502" s="36" t="str">
        <f t="shared" si="103"/>
        <v/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8"/>
      <c r="AB507" s="788"/>
      <c r="AC507" s="788"/>
    </row>
    <row r="508" spans="1:68" hidden="1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0</v>
      </c>
      <c r="Y508" s="787">
        <f>IFERROR(SUM(Y482:Y506),"0")</f>
        <v>0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hidden="1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hidden="1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172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hidden="1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119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46.2</v>
      </c>
      <c r="Y529" s="786">
        <f t="shared" si="104"/>
        <v>46.2</v>
      </c>
      <c r="Z529" s="36">
        <f>IFERROR(IF(Y529=0,"",ROUNDUP(Y529/H529,0)*0.00502),"")</f>
        <v>0.11044000000000001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49.06</v>
      </c>
      <c r="BN529" s="64">
        <f t="shared" si="106"/>
        <v>49.06</v>
      </c>
      <c r="BO529" s="64">
        <f t="shared" si="107"/>
        <v>9.401709401709403E-2</v>
      </c>
      <c r="BP529" s="64">
        <f t="shared" si="108"/>
        <v>9.401709401709403E-2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22</v>
      </c>
      <c r="Y531" s="787">
        <f>IFERROR(Y525/H525,"0")+IFERROR(Y526/H526,"0")+IFERROR(Y527/H527,"0")+IFERROR(Y528/H528,"0")+IFERROR(Y529/H529,"0")+IFERROR(Y530/H530,"0")</f>
        <v>22</v>
      </c>
      <c r="Z531" s="787">
        <f>IFERROR(IF(Z525="",0,Z525),"0")+IFERROR(IF(Z526="",0,Z526),"0")+IFERROR(IF(Z527="",0,Z527),"0")+IFERROR(IF(Z528="",0,Z528),"0")+IFERROR(IF(Z529="",0,Z529),"0")+IFERROR(IF(Z530="",0,Z530),"0")</f>
        <v>0.11044000000000001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46.2</v>
      </c>
      <c r="Y532" s="787">
        <f>IFERROR(SUM(Y525:Y530),"0")</f>
        <v>46.2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hidden="1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hidden="1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hidden="1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hidden="1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hidden="1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0</v>
      </c>
      <c r="Y546" s="786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0</v>
      </c>
      <c r="Y547" s="787">
        <f>IFERROR(Y543/H543,"0")+IFERROR(Y544/H544,"0")+IFERROR(Y545/H545,"0")+IFERROR(Y546/H546,"0")</f>
        <v>0</v>
      </c>
      <c r="Z547" s="787">
        <f>IFERROR(IF(Z543="",0,Z543),"0")+IFERROR(IF(Z544="",0,Z544),"0")+IFERROR(IF(Z545="",0,Z545),"0")+IFERROR(IF(Z546="",0,Z546),"0")</f>
        <v>0</v>
      </c>
      <c r="AA547" s="788"/>
      <c r="AB547" s="788"/>
      <c r="AC547" s="788"/>
    </row>
    <row r="548" spans="1:68" hidden="1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0</v>
      </c>
      <c r="Y548" s="787">
        <f>IFERROR(SUM(Y543:Y546),"0")</f>
        <v>0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119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296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hidden="1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0</v>
      </c>
      <c r="Y558" s="786">
        <f t="shared" si="109"/>
        <v>0</v>
      </c>
      <c r="Z558" s="36" t="str">
        <f t="shared" ref="Z558:Z563" si="114">IFERROR(IF(Y558=0,"",ROUNDUP(Y558/H558,0)*0.01196),"")</f>
        <v/>
      </c>
      <c r="AA558" s="56"/>
      <c r="AB558" s="57"/>
      <c r="AC558" s="647" t="s">
        <v>122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119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0</v>
      </c>
      <c r="Y561" s="786">
        <f t="shared" si="109"/>
        <v>0</v>
      </c>
      <c r="Z561" s="36" t="str">
        <f t="shared" si="114"/>
        <v/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0</v>
      </c>
      <c r="Y563" s="786">
        <f t="shared" si="109"/>
        <v>0</v>
      </c>
      <c r="Z563" s="36" t="str">
        <f t="shared" si="114"/>
        <v/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0</v>
      </c>
      <c r="Y564" s="786">
        <f t="shared" si="109"/>
        <v>0</v>
      </c>
      <c r="Z564" s="36" t="str">
        <f>IFERROR(IF(Y564=0,"",ROUNDUP(Y564/H564,0)*0.00902),"")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122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119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119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0</v>
      </c>
      <c r="Y567" s="786">
        <f t="shared" si="109"/>
        <v>0</v>
      </c>
      <c r="Z567" s="36" t="str">
        <f>IFERROR(IF(Y567=0,"",ROUNDUP(Y567/H567,0)*0.00902),"")</f>
        <v/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119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idden="1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0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0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788"/>
      <c r="AB569" s="788"/>
      <c r="AC569" s="788"/>
    </row>
    <row r="570" spans="1:68" hidden="1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0</v>
      </c>
      <c r="Y570" s="787">
        <f>IFERROR(SUM(Y557:Y568),"0")</f>
        <v>0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172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hidden="1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119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4301020206</v>
      </c>
      <c r="D573" s="789">
        <v>4680115880054</v>
      </c>
      <c r="E573" s="790"/>
      <c r="F573" s="784">
        <v>0.6</v>
      </c>
      <c r="G573" s="32">
        <v>6</v>
      </c>
      <c r="H573" s="784">
        <v>3.6</v>
      </c>
      <c r="I573" s="784">
        <v>3.81</v>
      </c>
      <c r="J573" s="32">
        <v>132</v>
      </c>
      <c r="K573" s="32" t="s">
        <v>128</v>
      </c>
      <c r="L573" s="32"/>
      <c r="M573" s="33" t="s">
        <v>119</v>
      </c>
      <c r="N573" s="33"/>
      <c r="O573" s="32">
        <v>55</v>
      </c>
      <c r="P573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4301020364</v>
      </c>
      <c r="D574" s="789">
        <v>4680115880054</v>
      </c>
      <c r="E574" s="790"/>
      <c r="F574" s="784">
        <v>0.6</v>
      </c>
      <c r="G574" s="32">
        <v>8</v>
      </c>
      <c r="H574" s="784">
        <v>4.8</v>
      </c>
      <c r="I574" s="784">
        <v>6.96</v>
      </c>
      <c r="J574" s="32">
        <v>120</v>
      </c>
      <c r="K574" s="32" t="s">
        <v>128</v>
      </c>
      <c r="L574" s="32"/>
      <c r="M574" s="33" t="s">
        <v>119</v>
      </c>
      <c r="N574" s="33"/>
      <c r="O574" s="32">
        <v>55</v>
      </c>
      <c r="P574" s="94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hidden="1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hidden="1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119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0</v>
      </c>
      <c r="Y578" s="786">
        <f t="shared" ref="Y578:Y586" si="115"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0</v>
      </c>
      <c r="BN578" s="64">
        <f t="shared" ref="BN578:BN586" si="117">IFERROR(Y578*I578/H578,"0")</f>
        <v>0</v>
      </c>
      <c r="BO578" s="64">
        <f t="shared" ref="BO578:BO586" si="118">IFERROR(1/J578*(X578/H578),"0")</f>
        <v>0</v>
      </c>
      <c r="BP578" s="64">
        <f t="shared" ref="BP578:BP586" si="119">IFERROR(1/J578*(Y578/H578),"0")</f>
        <v>0</v>
      </c>
    </row>
    <row r="579" spans="1:68" ht="27" hidden="1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0</v>
      </c>
      <c r="Y579" s="786">
        <f t="shared" si="115"/>
        <v>0</v>
      </c>
      <c r="Z579" s="36" t="str">
        <f>IFERROR(IF(Y579=0,"",ROUNDUP(Y579/H579,0)*0.01196),"")</f>
        <v/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0</v>
      </c>
      <c r="Y580" s="786">
        <f t="shared" si="115"/>
        <v>0</v>
      </c>
      <c r="Z580" s="36" t="str">
        <f>IFERROR(IF(Y580=0,"",ROUNDUP(Y580/H580,0)*0.01196),"")</f>
        <v/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119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0</v>
      </c>
      <c r="Y581" s="786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119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0</v>
      </c>
      <c r="Y585" s="786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hidden="1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0</v>
      </c>
      <c r="Y587" s="787">
        <f>IFERROR(Y578/H578,"0")+IFERROR(Y579/H579,"0")+IFERROR(Y580/H580,"0")+IFERROR(Y581/H581,"0")+IFERROR(Y582/H582,"0")+IFERROR(Y583/H583,"0")+IFERROR(Y584/H584,"0")+IFERROR(Y585/H585,"0")+IFERROR(Y586/H586,"0")</f>
        <v>0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788"/>
      <c r="AB587" s="788"/>
      <c r="AC587" s="788"/>
    </row>
    <row r="588" spans="1:68" hidden="1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0</v>
      </c>
      <c r="Y588" s="787">
        <f>IFERROR(SUM(Y578:Y586),"0")</f>
        <v>0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213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hidden="1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294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296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294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296</v>
      </c>
      <c r="AC607" s="705" t="s">
        <v>297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119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119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idden="1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hidden="1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172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119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119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hidden="1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0</v>
      </c>
      <c r="Y640" s="786">
        <f t="shared" ref="Y640:Y647" si="130"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0</v>
      </c>
      <c r="BN640" s="64">
        <f t="shared" ref="BN640:BN647" si="132">IFERROR(Y640*I640/H640,"0")</f>
        <v>0</v>
      </c>
      <c r="BO640" s="64">
        <f t="shared" ref="BO640:BO647" si="133">IFERROR(1/J640*(X640/H640),"0")</f>
        <v>0</v>
      </c>
      <c r="BP640" s="64">
        <f t="shared" ref="BP640:BP647" si="134">IFERROR(1/J640*(Y640/H640),"0")</f>
        <v>0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167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167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idden="1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0</v>
      </c>
      <c r="Y648" s="787">
        <f>IFERROR(Y640/H640,"0")+IFERROR(Y641/H641,"0")+IFERROR(Y642/H642,"0")+IFERROR(Y643/H643,"0")+IFERROR(Y644/H644,"0")+IFERROR(Y645/H645,"0")+IFERROR(Y646/H646,"0")+IFERROR(Y647/H647,"0")</f>
        <v>0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0</v>
      </c>
      <c r="AA648" s="788"/>
      <c r="AB648" s="788"/>
      <c r="AC648" s="788"/>
    </row>
    <row r="649" spans="1:68" hidden="1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0</v>
      </c>
      <c r="Y649" s="787">
        <f>IFERROR(SUM(Y640:Y647),"0")</f>
        <v>0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213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119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172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119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10769.600000000002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10769.600000000002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11640.929999999998</v>
      </c>
      <c r="Y676" s="787">
        <f>IFERROR(SUM(BN22:BN672),"0")</f>
        <v>11640.929999999998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23</v>
      </c>
      <c r="Y677" s="38">
        <f>ROUNDUP(SUM(BP22:BP672),0)</f>
        <v>23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12215.929999999998</v>
      </c>
      <c r="Y678" s="787">
        <f>GrossWeightTotalR+PalletQtyTotalR*25</f>
        <v>12215.929999999998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3657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3657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26.60557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334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221</v>
      </c>
      <c r="F683" s="835" t="s">
        <v>245</v>
      </c>
      <c r="G683" s="835" t="s">
        <v>291</v>
      </c>
      <c r="H683" s="835" t="s">
        <v>113</v>
      </c>
      <c r="I683" s="835" t="s">
        <v>335</v>
      </c>
      <c r="J683" s="835" t="s">
        <v>359</v>
      </c>
      <c r="K683" s="835" t="s">
        <v>437</v>
      </c>
      <c r="L683" s="835" t="s">
        <v>458</v>
      </c>
      <c r="M683" s="835" t="s">
        <v>482</v>
      </c>
      <c r="N683" s="783"/>
      <c r="O683" s="835" t="s">
        <v>509</v>
      </c>
      <c r="P683" s="835" t="s">
        <v>512</v>
      </c>
      <c r="Q683" s="835" t="s">
        <v>521</v>
      </c>
      <c r="R683" s="835" t="s">
        <v>537</v>
      </c>
      <c r="S683" s="835" t="s">
        <v>547</v>
      </c>
      <c r="T683" s="835" t="s">
        <v>560</v>
      </c>
      <c r="U683" s="835" t="s">
        <v>571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260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283.5</v>
      </c>
      <c r="E685" s="46">
        <f>IFERROR(Y107*1,"0")+IFERROR(Y108*1,"0")+IFERROR(Y109*1,"0")+IFERROR(Y113*1,"0")+IFERROR(Y114*1,"0")+IFERROR(Y115*1,"0")+IFERROR(Y116*1,"0")+IFERROR(Y117*1,"0")+IFERROR(Y118*1,"0")</f>
        <v>2919.6000000000004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3043.8</v>
      </c>
      <c r="G685" s="46">
        <f>IFERROR(Y154*1,"0")+IFERROR(Y155*1,"0")+IFERROR(Y156*1,"0")+IFERROR(Y160*1,"0")+IFERROR(Y161*1,"0")+IFERROR(Y165*1,"0")+IFERROR(Y166*1,"0")+IFERROR(Y167*1,"0")</f>
        <v>0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0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720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0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0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0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5" s="46">
        <f>IFERROR(Y407*1,"0")+IFERROR(Y411*1,"0")+IFERROR(Y412*1,"0")+IFERROR(Y413*1,"0")</f>
        <v>3496.5000000000005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5" s="46">
        <f>IFERROR(Y521*1,"0")+IFERROR(Y525*1,"0")+IFERROR(Y526*1,"0")+IFERROR(Y527*1,"0")+IFERROR(Y528*1,"0")+IFERROR(Y529*1,"0")+IFERROR(Y530*1,"0")+IFERROR(Y534*1,"0")+IFERROR(Y538*1,"0")</f>
        <v>46.2</v>
      </c>
      <c r="AA685" s="46">
        <f>IFERROR(Y543*1,"0")+IFERROR(Y544*1,"0")+IFERROR(Y545*1,"0")+IFERROR(Y546*1,"0")</f>
        <v>0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0</v>
      </c>
      <c r="AF685" s="46">
        <f>IFERROR(Y659*1,"0")+IFERROR(Y660*1,"0")+IFERROR(Y664*1,"0")+IFERROR(Y668*1,"0")+IFERROR(Y672*1,"0")</f>
        <v>0</v>
      </c>
    </row>
  </sheetData>
  <sheetProtection algorithmName="SHA-512" hashValue="qkojzCMvRkPGXwwWWOYez7CMCCUr5bPEYueZSGPqgrNnf3s3mZnQJplVJTLV+OrvJLtFCiagcqWOpQggZXqooQ==" saltValue="/0eX5rj4BDCtH3f9Ntee6w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4,10"/>
        <filter val="1 615,50"/>
        <filter val="1 665,00"/>
        <filter val="10 769,60"/>
        <filter val="11 640,93"/>
        <filter val="12 215,93"/>
        <filter val="159,30"/>
        <filter val="2 884,50"/>
        <filter val="2 902,20"/>
        <filter val="22,00"/>
        <filter val="23"/>
        <filter val="260,00"/>
        <filter val="283,50"/>
        <filter val="290,40"/>
        <filter val="3 496,50"/>
        <filter val="3 657,00"/>
        <filter val="300,00"/>
        <filter val="359,00"/>
        <filter val="429,60"/>
        <filter val="46,20"/>
        <filter val="483,00"/>
        <filter val="59,00"/>
        <filter val="594,30"/>
        <filter val="63,00"/>
        <filter val="641,00"/>
        <filter val="65,00"/>
        <filter val="720,00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71 X109 X115 X142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8 X311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9MDRmaywzeUYYDeYfxZNKi9pxYefHRptc3O05TE8DkV1v6sYyA/V7x7sLbmJIxNmlz6kSoD4B7Yu50nFq+Xbog==" saltValue="B98bGJri/BY3jegvQJKw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