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B1FEFE-F9E9-498F-9CC1-E988BEBB3A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N332" i="1"/>
  <c r="BM332" i="1"/>
  <c r="Z332" i="1"/>
  <c r="Z333" i="1" s="1"/>
  <c r="Y332" i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Z33" i="1"/>
  <c r="BN33" i="1"/>
  <c r="C673" i="1"/>
  <c r="Z57" i="1"/>
  <c r="BN57" i="1"/>
  <c r="D673" i="1"/>
  <c r="Z70" i="1"/>
  <c r="BN70" i="1"/>
  <c r="Z84" i="1"/>
  <c r="BN84" i="1"/>
  <c r="Z96" i="1"/>
  <c r="BN96" i="1"/>
  <c r="Z109" i="1"/>
  <c r="BN109" i="1"/>
  <c r="Y120" i="1"/>
  <c r="Z127" i="1"/>
  <c r="BN127" i="1"/>
  <c r="Y135" i="1"/>
  <c r="Z141" i="1"/>
  <c r="BN141" i="1"/>
  <c r="Z160" i="1"/>
  <c r="BN160" i="1"/>
  <c r="Z183" i="1"/>
  <c r="BN183" i="1"/>
  <c r="Y201" i="1"/>
  <c r="Z199" i="1"/>
  <c r="BN199" i="1"/>
  <c r="J673" i="1"/>
  <c r="Z218" i="1"/>
  <c r="BN218" i="1"/>
  <c r="Z228" i="1"/>
  <c r="BN228" i="1"/>
  <c r="Z251" i="1"/>
  <c r="BN251" i="1"/>
  <c r="Z262" i="1"/>
  <c r="BN262" i="1"/>
  <c r="Z270" i="1"/>
  <c r="BN270" i="1"/>
  <c r="Z285" i="1"/>
  <c r="BN285" i="1"/>
  <c r="Z308" i="1"/>
  <c r="BN308" i="1"/>
  <c r="Y334" i="1"/>
  <c r="Y333" i="1"/>
  <c r="BP332" i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BP452" i="1"/>
  <c r="BN452" i="1"/>
  <c r="Z452" i="1"/>
  <c r="BP480" i="1"/>
  <c r="BN480" i="1"/>
  <c r="Z480" i="1"/>
  <c r="J9" i="1"/>
  <c r="X664" i="1"/>
  <c r="X663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Z107" i="1"/>
  <c r="BN107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Z154" i="1"/>
  <c r="BN154" i="1"/>
  <c r="Z164" i="1"/>
  <c r="BN164" i="1"/>
  <c r="BP164" i="1"/>
  <c r="H673" i="1"/>
  <c r="Y179" i="1"/>
  <c r="Z177" i="1"/>
  <c r="BN177" i="1"/>
  <c r="Z189" i="1"/>
  <c r="Z190" i="1" s="1"/>
  <c r="BN189" i="1"/>
  <c r="BP189" i="1"/>
  <c r="Y190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Z230" i="1"/>
  <c r="BN230" i="1"/>
  <c r="Z234" i="1"/>
  <c r="BN234" i="1"/>
  <c r="BP236" i="1"/>
  <c r="BN236" i="1"/>
  <c r="BP245" i="1"/>
  <c r="BN245" i="1"/>
  <c r="Z245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89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36" i="1"/>
  <c r="Y40" i="1"/>
  <c r="Y44" i="1"/>
  <c r="Y54" i="1"/>
  <c r="Y60" i="1"/>
  <c r="H9" i="1"/>
  <c r="B673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BN182" i="1"/>
  <c r="BP182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45" i="1" l="1"/>
  <c r="Z591" i="1"/>
  <c r="Z433" i="1"/>
  <c r="Z372" i="1"/>
  <c r="Z365" i="1"/>
  <c r="Z237" i="1"/>
  <c r="Z184" i="1"/>
  <c r="Z161" i="1"/>
  <c r="Z35" i="1"/>
  <c r="Z135" i="1"/>
  <c r="Z625" i="1"/>
  <c r="Z119" i="1"/>
  <c r="Y665" i="1"/>
  <c r="Z505" i="1"/>
  <c r="Z643" i="1"/>
  <c r="Z608" i="1"/>
  <c r="Z454" i="1"/>
  <c r="Z573" i="1"/>
  <c r="Z438" i="1"/>
  <c r="Z401" i="1"/>
  <c r="Z311" i="1"/>
  <c r="Z271" i="1"/>
  <c r="Z246" i="1"/>
  <c r="Z223" i="1"/>
  <c r="Z201" i="1"/>
  <c r="Z179" i="1"/>
  <c r="Z128" i="1"/>
  <c r="Z97" i="1"/>
  <c r="Z88" i="1"/>
  <c r="Y664" i="1"/>
  <c r="X666" i="1"/>
  <c r="Y667" i="1"/>
  <c r="Z381" i="1"/>
  <c r="Z348" i="1"/>
  <c r="Z289" i="1"/>
  <c r="Z567" i="1"/>
  <c r="Y663" i="1"/>
  <c r="Z301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258" i="1"/>
  <c r="Y666" i="1" l="1"/>
  <c r="Z668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<sst xmlns="http://schemas.openxmlformats.org/spreadsheetml/2006/main" count="3139" uniqueCount="1081">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</sst>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45647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0.45833333333333331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107</v>
      </c>
      <c r="Y49" s="778">
        <f t="shared" si="6"/>
        <v>108</v>
      </c>
      <c r="Z49" s="36">
        <f>IFERROR(IF(Y49=0,"",ROUNDUP(Y49/H49,0)*0.02175),"")</f>
        <v>0.21749999999999997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111.75555555555555</v>
      </c>
      <c r="BN49" s="64">
        <f t="shared" si="8"/>
        <v>112.8</v>
      </c>
      <c r="BO49" s="64">
        <f t="shared" si="9"/>
        <v>0.17691798941798939</v>
      </c>
      <c r="BP49" s="64">
        <f t="shared" si="10"/>
        <v>0.17857142857142855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9.9074074074074066</v>
      </c>
      <c r="Y54" s="779">
        <f>IFERROR(Y48/H48,"0")+IFERROR(Y49/H49,"0")+IFERROR(Y50/H50,"0")+IFERROR(Y51/H51,"0")+IFERROR(Y52/H52,"0")+IFERROR(Y53/H53,"0")</f>
        <v>10</v>
      </c>
      <c r="Z54" s="779">
        <f>IFERROR(IF(Z48="",0,Z48),"0")+IFERROR(IF(Z49="",0,Z49),"0")+IFERROR(IF(Z50="",0,Z50),"0")+IFERROR(IF(Z51="",0,Z51),"0")+IFERROR(IF(Z52="",0,Z52),"0")+IFERROR(IF(Z53="",0,Z53),"0")</f>
        <v>0.21749999999999997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107</v>
      </c>
      <c r="Y55" s="779">
        <f>IFERROR(SUM(Y48:Y53),"0")</f>
        <v>108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35</v>
      </c>
      <c r="Y68" s="778">
        <f t="shared" si="11"/>
        <v>36</v>
      </c>
      <c r="Z68" s="36">
        <f>IFERROR(IF(Y68=0,"",ROUNDUP(Y68/H68,0)*0.00902),"")</f>
        <v>8.1180000000000002E-2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36.837499999999999</v>
      </c>
      <c r="BN68" s="64">
        <f t="shared" si="13"/>
        <v>37.89</v>
      </c>
      <c r="BO68" s="64">
        <f t="shared" si="14"/>
        <v>6.6287878787878785E-2</v>
      </c>
      <c r="BP68" s="64">
        <f t="shared" si="15"/>
        <v>6.8181818181818177E-2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8.75</v>
      </c>
      <c r="Y72" s="779">
        <f>IFERROR(Y63/H63,"0")+IFERROR(Y64/H64,"0")+IFERROR(Y65/H65,"0")+IFERROR(Y66/H66,"0")+IFERROR(Y67/H67,"0")+IFERROR(Y68/H68,"0")+IFERROR(Y69/H69,"0")+IFERROR(Y70/H70,"0")+IFERROR(Y71/H71,"0")</f>
        <v>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8.1180000000000002E-2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35</v>
      </c>
      <c r="Y73" s="779">
        <f>IFERROR(SUM(Y63:Y71),"0")</f>
        <v>36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129</v>
      </c>
      <c r="Y75" s="778">
        <f>IFERROR(IF(X75="",0,CEILING((X75/$H75),1)*$H75),"")</f>
        <v>129.60000000000002</v>
      </c>
      <c r="Z75" s="36">
        <f>IFERROR(IF(Y75=0,"",ROUNDUP(Y75/H75,0)*0.02175),"")</f>
        <v>0.26100000000000001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134.73333333333332</v>
      </c>
      <c r="BN75" s="64">
        <f>IFERROR(Y75*I75/H75,"0")</f>
        <v>135.36000000000001</v>
      </c>
      <c r="BO75" s="64">
        <f>IFERROR(1/J75*(X75/H75),"0")</f>
        <v>0.21329365079365076</v>
      </c>
      <c r="BP75" s="64">
        <f>IFERROR(1/J75*(Y75/H75),"0")</f>
        <v>0.2142857142857143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11.944444444444443</v>
      </c>
      <c r="Y79" s="779">
        <f>IFERROR(Y75/H75,"0")+IFERROR(Y76/H76,"0")+IFERROR(Y77/H77,"0")+IFERROR(Y78/H78,"0")</f>
        <v>12.000000000000002</v>
      </c>
      <c r="Z79" s="779">
        <f>IFERROR(IF(Z75="",0,Z75),"0")+IFERROR(IF(Z76="",0,Z76),"0")+IFERROR(IF(Z77="",0,Z77),"0")+IFERROR(IF(Z78="",0,Z78),"0")</f>
        <v>0.26100000000000001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129</v>
      </c>
      <c r="Y80" s="779">
        <f>IFERROR(SUM(Y75:Y78),"0")</f>
        <v>129.60000000000002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10</v>
      </c>
      <c r="Y86" s="778">
        <f t="shared" si="16"/>
        <v>10.8</v>
      </c>
      <c r="Z86" s="36">
        <f>IFERROR(IF(Y86=0,"",ROUNDUP(Y86/H86,0)*0.00502),"")</f>
        <v>3.0120000000000001E-2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10.555555555555555</v>
      </c>
      <c r="BN86" s="64">
        <f t="shared" si="18"/>
        <v>11.4</v>
      </c>
      <c r="BO86" s="64">
        <f t="shared" si="19"/>
        <v>2.3741690408357077E-2</v>
      </c>
      <c r="BP86" s="64">
        <f t="shared" si="20"/>
        <v>2.5641025641025644E-2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10</v>
      </c>
      <c r="Y87" s="778">
        <f t="shared" si="16"/>
        <v>10.8</v>
      </c>
      <c r="Z87" s="36">
        <f>IFERROR(IF(Y87=0,"",ROUNDUP(Y87/H87,0)*0.00502),"")</f>
        <v>3.0120000000000001E-2</v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10.555555555555555</v>
      </c>
      <c r="BN87" s="64">
        <f t="shared" si="18"/>
        <v>11.4</v>
      </c>
      <c r="BO87" s="64">
        <f t="shared" si="19"/>
        <v>2.3741690408357077E-2</v>
      </c>
      <c r="BP87" s="64">
        <f t="shared" si="20"/>
        <v>2.5641025641025644E-2</v>
      </c>
    </row>
    <row r="88" spans="1:68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11.111111111111111</v>
      </c>
      <c r="Y88" s="779">
        <f>IFERROR(Y82/H82,"0")+IFERROR(Y83/H83,"0")+IFERROR(Y84/H84,"0")+IFERROR(Y85/H85,"0")+IFERROR(Y86/H86,"0")+IFERROR(Y87/H87,"0")</f>
        <v>12</v>
      </c>
      <c r="Z88" s="779">
        <f>IFERROR(IF(Z82="",0,Z82),"0")+IFERROR(IF(Z83="",0,Z83),"0")+IFERROR(IF(Z84="",0,Z84),"0")+IFERROR(IF(Z85="",0,Z85),"0")+IFERROR(IF(Z86="",0,Z86),"0")+IFERROR(IF(Z87="",0,Z87),"0")</f>
        <v>6.0240000000000002E-2</v>
      </c>
      <c r="AA88" s="780"/>
      <c r="AB88" s="780"/>
      <c r="AC88" s="780"/>
    </row>
    <row r="89" spans="1:68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20</v>
      </c>
      <c r="Y89" s="779">
        <f>IFERROR(SUM(Y82:Y87),"0")</f>
        <v>21.6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34</v>
      </c>
      <c r="Y109" s="778">
        <f>IFERROR(IF(X109="",0,CEILING((X109/$H109),1)*$H109),"")</f>
        <v>36</v>
      </c>
      <c r="Z109" s="36">
        <f>IFERROR(IF(Y109=0,"",ROUNDUP(Y109/H109,0)*0.00902),"")</f>
        <v>7.2160000000000002E-2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35.586666666666666</v>
      </c>
      <c r="BN109" s="64">
        <f>IFERROR(Y109*I109/H109,"0")</f>
        <v>37.68</v>
      </c>
      <c r="BO109" s="64">
        <f>IFERROR(1/J109*(X109/H109),"0")</f>
        <v>5.7239057239057242E-2</v>
      </c>
      <c r="BP109" s="64">
        <f>IFERROR(1/J109*(Y109/H109),"0")</f>
        <v>6.0606060606060608E-2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7.5555555555555554</v>
      </c>
      <c r="Y110" s="779">
        <f>IFERROR(Y107/H107,"0")+IFERROR(Y108/H108,"0")+IFERROR(Y109/H109,"0")</f>
        <v>8</v>
      </c>
      <c r="Z110" s="779">
        <f>IFERROR(IF(Z107="",0,Z107),"0")+IFERROR(IF(Z108="",0,Z108),"0")+IFERROR(IF(Z109="",0,Z109),"0")</f>
        <v>7.2160000000000002E-2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34</v>
      </c>
      <c r="Y111" s="779">
        <f>IFERROR(SUM(Y107:Y109),"0")</f>
        <v>36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6</v>
      </c>
      <c r="Y115" s="778">
        <f t="shared" si="26"/>
        <v>8.1000000000000014</v>
      </c>
      <c r="Z115" s="36">
        <f>IFERROR(IF(Y115=0,"",ROUNDUP(Y115/H115,0)*0.00651),"")</f>
        <v>1.9529999999999999E-2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6.56</v>
      </c>
      <c r="BN115" s="64">
        <f t="shared" si="28"/>
        <v>8.8560000000000016</v>
      </c>
      <c r="BO115" s="64">
        <f t="shared" si="29"/>
        <v>1.2210012210012208E-2</v>
      </c>
      <c r="BP115" s="64">
        <f t="shared" si="30"/>
        <v>1.6483516483516487E-2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16</v>
      </c>
      <c r="Y117" s="778">
        <f t="shared" si="26"/>
        <v>16.200000000000003</v>
      </c>
      <c r="Z117" s="36">
        <f>IFERROR(IF(Y117=0,"",ROUNDUP(Y117/H117,0)*0.00902),"")</f>
        <v>5.4120000000000001E-2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17.706666666666667</v>
      </c>
      <c r="BN117" s="64">
        <f t="shared" si="28"/>
        <v>17.928000000000001</v>
      </c>
      <c r="BO117" s="64">
        <f t="shared" si="29"/>
        <v>4.4893378226711557E-2</v>
      </c>
      <c r="BP117" s="64">
        <f t="shared" si="30"/>
        <v>4.5454545454545463E-2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8.148148148148147</v>
      </c>
      <c r="Y119" s="779">
        <f>IFERROR(Y113/H113,"0")+IFERROR(Y114/H114,"0")+IFERROR(Y115/H115,"0")+IFERROR(Y116/H116,"0")+IFERROR(Y117/H117,"0")+IFERROR(Y118/H118,"0")</f>
        <v>9.0000000000000018</v>
      </c>
      <c r="Z119" s="779">
        <f>IFERROR(IF(Z113="",0,Z113),"0")+IFERROR(IF(Z114="",0,Z114),"0")+IFERROR(IF(Z115="",0,Z115),"0")+IFERROR(IF(Z116="",0,Z116),"0")+IFERROR(IF(Z117="",0,Z117),"0")+IFERROR(IF(Z118="",0,Z118),"0")</f>
        <v>7.3649999999999993E-2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22</v>
      </c>
      <c r="Y120" s="779">
        <f>IFERROR(SUM(Y113:Y118),"0")</f>
        <v>24.300000000000004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62</v>
      </c>
      <c r="Y124" s="778">
        <f>IFERROR(IF(X124="",0,CEILING((X124/$H124),1)*$H124),"")</f>
        <v>67.199999999999989</v>
      </c>
      <c r="Z124" s="36">
        <f>IFERROR(IF(Y124=0,"",ROUNDUP(Y124/H124,0)*0.02175),"")</f>
        <v>0.1305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64.657142857142858</v>
      </c>
      <c r="BN124" s="64">
        <f>IFERROR(Y124*I124/H124,"0")</f>
        <v>70.079999999999984</v>
      </c>
      <c r="BO124" s="64">
        <f>IFERROR(1/J124*(X124/H124),"0")</f>
        <v>9.8852040816326536E-2</v>
      </c>
      <c r="BP124" s="64">
        <f>IFERROR(1/J124*(Y124/H124),"0")</f>
        <v>0.10714285714285712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42</v>
      </c>
      <c r="Y126" s="778">
        <f>IFERROR(IF(X126="",0,CEILING((X126/$H126),1)*$H126),"")</f>
        <v>45</v>
      </c>
      <c r="Z126" s="36">
        <f>IFERROR(IF(Y126=0,"",ROUNDUP(Y126/H126,0)*0.00902),"")</f>
        <v>9.0200000000000002E-2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43.96</v>
      </c>
      <c r="BN126" s="64">
        <f>IFERROR(Y126*I126/H126,"0")</f>
        <v>47.099999999999994</v>
      </c>
      <c r="BO126" s="64">
        <f>IFERROR(1/J126*(X126/H126),"0")</f>
        <v>7.0707070707070718E-2</v>
      </c>
      <c r="BP126" s="64">
        <f>IFERROR(1/J126*(Y126/H126),"0")</f>
        <v>7.575757575757576E-2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14.86904761904762</v>
      </c>
      <c r="Y128" s="779">
        <f>IFERROR(Y123/H123,"0")+IFERROR(Y124/H124,"0")+IFERROR(Y125/H125,"0")+IFERROR(Y126/H126,"0")+IFERROR(Y127/H127,"0")</f>
        <v>16</v>
      </c>
      <c r="Z128" s="779">
        <f>IFERROR(IF(Z123="",0,Z123),"0")+IFERROR(IF(Z124="",0,Z124),"0")+IFERROR(IF(Z125="",0,Z125),"0")+IFERROR(IF(Z126="",0,Z126),"0")+IFERROR(IF(Z127="",0,Z127),"0")</f>
        <v>0.22070000000000001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104</v>
      </c>
      <c r="Y129" s="779">
        <f>IFERROR(SUM(Y123:Y127),"0")</f>
        <v>112.19999999999999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104</v>
      </c>
      <c r="Y131" s="778">
        <f>IFERROR(IF(X131="",0,CEILING((X131/$H131),1)*$H131),"")</f>
        <v>108</v>
      </c>
      <c r="Z131" s="36">
        <f>IFERROR(IF(Y131=0,"",ROUNDUP(Y131/H131,0)*0.02175),"")</f>
        <v>0.21749999999999997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108.62222222222221</v>
      </c>
      <c r="BN131" s="64">
        <f>IFERROR(Y131*I131/H131,"0")</f>
        <v>112.8</v>
      </c>
      <c r="BO131" s="64">
        <f>IFERROR(1/J131*(X131/H131),"0")</f>
        <v>0.17195767195767195</v>
      </c>
      <c r="BP131" s="64">
        <f>IFERROR(1/J131*(Y131/H131),"0")</f>
        <v>0.17857142857142855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8</v>
      </c>
      <c r="Y134" s="778">
        <f>IFERROR(IF(X134="",0,CEILING((X134/$H134),1)*$H134),"")</f>
        <v>9.6</v>
      </c>
      <c r="Z134" s="36">
        <f>IFERROR(IF(Y134=0,"",ROUNDUP(Y134/H134,0)*0.00651),"")</f>
        <v>2.6040000000000001E-2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8.6000000000000014</v>
      </c>
      <c r="BN134" s="64">
        <f>IFERROR(Y134*I134/H134,"0")</f>
        <v>10.32</v>
      </c>
      <c r="BO134" s="64">
        <f>IFERROR(1/J134*(X134/H134),"0")</f>
        <v>1.8315018315018316E-2</v>
      </c>
      <c r="BP134" s="64">
        <f>IFERROR(1/J134*(Y134/H134),"0")</f>
        <v>2.197802197802198E-2</v>
      </c>
    </row>
    <row r="135" spans="1:68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12.962962962962964</v>
      </c>
      <c r="Y135" s="779">
        <f>IFERROR(Y131/H131,"0")+IFERROR(Y132/H132,"0")+IFERROR(Y133/H133,"0")+IFERROR(Y134/H134,"0")</f>
        <v>14</v>
      </c>
      <c r="Z135" s="779">
        <f>IFERROR(IF(Z131="",0,Z131),"0")+IFERROR(IF(Z132="",0,Z132),"0")+IFERROR(IF(Z133="",0,Z133),"0")+IFERROR(IF(Z134="",0,Z134),"0")</f>
        <v>0.24353999999999998</v>
      </c>
      <c r="AA135" s="780"/>
      <c r="AB135" s="780"/>
      <c r="AC135" s="780"/>
    </row>
    <row r="136" spans="1:68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112</v>
      </c>
      <c r="Y136" s="779">
        <f>IFERROR(SUM(Y131:Y134),"0")</f>
        <v>117.6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55</v>
      </c>
      <c r="Y139" s="778">
        <f t="shared" si="31"/>
        <v>58.800000000000004</v>
      </c>
      <c r="Z139" s="36">
        <f>IFERROR(IF(Y139=0,"",ROUNDUP(Y139/H139,0)*0.02175),"")</f>
        <v>0.15225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58.653571428571425</v>
      </c>
      <c r="BN139" s="64">
        <f t="shared" si="33"/>
        <v>62.706000000000003</v>
      </c>
      <c r="BO139" s="64">
        <f t="shared" si="34"/>
        <v>0.11692176870748298</v>
      </c>
      <c r="BP139" s="64">
        <f t="shared" si="35"/>
        <v>0.125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6.5476190476190474</v>
      </c>
      <c r="Y145" s="779">
        <f>IFERROR(Y138/H138,"0")+IFERROR(Y139/H139,"0")+IFERROR(Y140/H140,"0")+IFERROR(Y141/H141,"0")+IFERROR(Y142/H142,"0")+IFERROR(Y143/H143,"0")+IFERROR(Y144/H144,"0")</f>
        <v>7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0.15225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55</v>
      </c>
      <c r="Y146" s="779">
        <f>IFERROR(SUM(Y138:Y144),"0")</f>
        <v>58.800000000000004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53</v>
      </c>
      <c r="Y196" s="778">
        <f t="shared" si="36"/>
        <v>54.6</v>
      </c>
      <c r="Z196" s="36">
        <f>IFERROR(IF(Y196=0,"",ROUNDUP(Y196/H196,0)*0.00502),"")</f>
        <v>0.13052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56.280952380952378</v>
      </c>
      <c r="BN196" s="64">
        <f t="shared" si="38"/>
        <v>57.98</v>
      </c>
      <c r="BO196" s="64">
        <f t="shared" si="39"/>
        <v>0.10785510785510787</v>
      </c>
      <c r="BP196" s="64">
        <f t="shared" si="40"/>
        <v>0.11111111111111112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35</v>
      </c>
      <c r="Y198" s="778">
        <f t="shared" si="36"/>
        <v>35.700000000000003</v>
      </c>
      <c r="Z198" s="36">
        <f>IFERROR(IF(Y198=0,"",ROUNDUP(Y198/H198,0)*0.00502),"")</f>
        <v>8.5339999999999999E-2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36.666666666666664</v>
      </c>
      <c r="BN198" s="64">
        <f t="shared" si="38"/>
        <v>37.4</v>
      </c>
      <c r="BO198" s="64">
        <f t="shared" si="39"/>
        <v>7.1225071225071226E-2</v>
      </c>
      <c r="BP198" s="64">
        <f t="shared" si="40"/>
        <v>7.2649572649572655E-2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41.904761904761898</v>
      </c>
      <c r="Y201" s="779">
        <f>IFERROR(Y193/H193,"0")+IFERROR(Y194/H194,"0")+IFERROR(Y195/H195,"0")+IFERROR(Y196/H196,"0")+IFERROR(Y197/H197,"0")+IFERROR(Y198/H198,"0")+IFERROR(Y199/H199,"0")+IFERROR(Y200/H200,"0")</f>
        <v>43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0.21586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88</v>
      </c>
      <c r="Y202" s="779">
        <f>IFERROR(SUM(Y193:Y200),"0")</f>
        <v>90.300000000000011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32</v>
      </c>
      <c r="Y219" s="778">
        <f t="shared" si="41"/>
        <v>32.4</v>
      </c>
      <c r="Z219" s="36">
        <f>IFERROR(IF(Y219=0,"",ROUNDUP(Y219/H219,0)*0.00502),"")</f>
        <v>9.0359999999999996E-2</v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34.31111111111111</v>
      </c>
      <c r="BN219" s="64">
        <f t="shared" si="43"/>
        <v>34.739999999999995</v>
      </c>
      <c r="BO219" s="64">
        <f t="shared" si="44"/>
        <v>7.5973409306742651E-2</v>
      </c>
      <c r="BP219" s="64">
        <f t="shared" si="45"/>
        <v>7.6923076923076927E-2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25</v>
      </c>
      <c r="Y222" s="778">
        <f t="shared" si="41"/>
        <v>25.2</v>
      </c>
      <c r="Z222" s="36">
        <f>IFERROR(IF(Y222=0,"",ROUNDUP(Y222/H222,0)*0.00502),"")</f>
        <v>7.0280000000000009E-2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26.388888888888889</v>
      </c>
      <c r="BN222" s="64">
        <f t="shared" si="43"/>
        <v>26.599999999999998</v>
      </c>
      <c r="BO222" s="64">
        <f t="shared" si="44"/>
        <v>5.9354226020892693E-2</v>
      </c>
      <c r="BP222" s="64">
        <f t="shared" si="45"/>
        <v>5.9829059829059839E-2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31.666666666666668</v>
      </c>
      <c r="Y223" s="779">
        <f>IFERROR(Y215/H215,"0")+IFERROR(Y216/H216,"0")+IFERROR(Y217/H217,"0")+IFERROR(Y218/H218,"0")+IFERROR(Y219/H219,"0")+IFERROR(Y220/H220,"0")+IFERROR(Y221/H221,"0")+IFERROR(Y222/H222,"0")</f>
        <v>32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0.16064000000000001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57</v>
      </c>
      <c r="Y224" s="779">
        <f>IFERROR(SUM(Y215:Y222),"0")</f>
        <v>57.599999999999994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80</v>
      </c>
      <c r="Y230" s="778">
        <f t="shared" si="46"/>
        <v>81.599999999999994</v>
      </c>
      <c r="Z230" s="36">
        <f t="shared" ref="Z230:Z236" si="51">IFERROR(IF(Y230=0,"",ROUNDUP(Y230/H230,0)*0.00651),"")</f>
        <v>0.22134000000000001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89</v>
      </c>
      <c r="BN230" s="64">
        <f t="shared" si="48"/>
        <v>90.78</v>
      </c>
      <c r="BO230" s="64">
        <f t="shared" si="49"/>
        <v>0.18315018315018317</v>
      </c>
      <c r="BP230" s="64">
        <f t="shared" si="50"/>
        <v>0.18681318681318682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22</v>
      </c>
      <c r="Y232" s="778">
        <f t="shared" si="46"/>
        <v>24</v>
      </c>
      <c r="Z232" s="36">
        <f t="shared" si="51"/>
        <v>6.5100000000000005E-2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24.310000000000002</v>
      </c>
      <c r="BN232" s="64">
        <f t="shared" si="48"/>
        <v>26.520000000000003</v>
      </c>
      <c r="BO232" s="64">
        <f t="shared" si="49"/>
        <v>5.0366300366300375E-2</v>
      </c>
      <c r="BP232" s="64">
        <f t="shared" si="50"/>
        <v>5.4945054945054951E-2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68</v>
      </c>
      <c r="Y233" s="778">
        <f t="shared" si="46"/>
        <v>69.599999999999994</v>
      </c>
      <c r="Z233" s="36">
        <f t="shared" si="51"/>
        <v>0.18879000000000001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75.140000000000015</v>
      </c>
      <c r="BN233" s="64">
        <f t="shared" si="48"/>
        <v>76.908000000000001</v>
      </c>
      <c r="BO233" s="64">
        <f t="shared" si="49"/>
        <v>0.15567765567765571</v>
      </c>
      <c r="BP233" s="64">
        <f t="shared" si="50"/>
        <v>0.15934065934065936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37</v>
      </c>
      <c r="Y235" s="778">
        <f t="shared" si="46"/>
        <v>38.4</v>
      </c>
      <c r="Z235" s="36">
        <f t="shared" si="51"/>
        <v>0.10416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40.885000000000005</v>
      </c>
      <c r="BN235" s="64">
        <f t="shared" si="48"/>
        <v>42.432000000000002</v>
      </c>
      <c r="BO235" s="64">
        <f t="shared" si="49"/>
        <v>8.4706959706959725E-2</v>
      </c>
      <c r="BP235" s="64">
        <f t="shared" si="50"/>
        <v>8.7912087912087919E-2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94</v>
      </c>
      <c r="Y236" s="778">
        <f t="shared" si="46"/>
        <v>96</v>
      </c>
      <c r="Z236" s="36">
        <f t="shared" si="51"/>
        <v>0.26040000000000002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104.105</v>
      </c>
      <c r="BN236" s="64">
        <f t="shared" si="48"/>
        <v>106.32000000000001</v>
      </c>
      <c r="BO236" s="64">
        <f t="shared" si="49"/>
        <v>0.21520146520146524</v>
      </c>
      <c r="BP236" s="64">
        <f t="shared" si="50"/>
        <v>0.2197802197802198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125.41666666666669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129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0.83979000000000004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301</v>
      </c>
      <c r="Y238" s="779">
        <f>IFERROR(SUM(Y226:Y236),"0")</f>
        <v>309.60000000000002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193</v>
      </c>
      <c r="Y309" s="778">
        <f t="shared" si="72"/>
        <v>194.4</v>
      </c>
      <c r="Z309" s="36">
        <f>IFERROR(IF(Y309=0,"",ROUNDUP(Y309/H309,0)*0.00651),"")</f>
        <v>0.52731000000000006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207.47499999999999</v>
      </c>
      <c r="BN309" s="64">
        <f t="shared" si="74"/>
        <v>208.98000000000002</v>
      </c>
      <c r="BO309" s="64">
        <f t="shared" si="75"/>
        <v>0.44184981684981689</v>
      </c>
      <c r="BP309" s="64">
        <f t="shared" si="76"/>
        <v>0.44505494505494508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80.416666666666671</v>
      </c>
      <c r="Y311" s="779">
        <f>IFERROR(Y305/H305,"0")+IFERROR(Y306/H306,"0")+IFERROR(Y307/H307,"0")+IFERROR(Y308/H308,"0")+IFERROR(Y309/H309,"0")+IFERROR(Y310/H310,"0")</f>
        <v>81</v>
      </c>
      <c r="Z311" s="779">
        <f>IFERROR(IF(Z305="",0,Z305),"0")+IFERROR(IF(Z306="",0,Z306),"0")+IFERROR(IF(Z307="",0,Z307),"0")+IFERROR(IF(Z308="",0,Z308),"0")+IFERROR(IF(Z309="",0,Z309),"0")+IFERROR(IF(Z310="",0,Z310),"0")</f>
        <v>0.52731000000000006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193</v>
      </c>
      <c r="Y312" s="779">
        <f>IFERROR(SUM(Y305:Y310),"0")</f>
        <v>194.4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67</v>
      </c>
      <c r="Y385" s="778">
        <f>IFERROR(IF(X385="",0,CEILING((X385/$H385),1)*$H385),"")</f>
        <v>70.2</v>
      </c>
      <c r="Z385" s="36">
        <f>IFERROR(IF(Y385=0,"",ROUNDUP(Y385/H385,0)*0.02175),"")</f>
        <v>0.19574999999999998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71.844615384615395</v>
      </c>
      <c r="BN385" s="64">
        <f>IFERROR(Y385*I385/H385,"0")</f>
        <v>75.27600000000001</v>
      </c>
      <c r="BO385" s="64">
        <f>IFERROR(1/J385*(X385/H385),"0")</f>
        <v>0.15338827838827837</v>
      </c>
      <c r="BP385" s="64">
        <f>IFERROR(1/J385*(Y385/H385),"0")</f>
        <v>0.1607142857142857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8.5897435897435894</v>
      </c>
      <c r="Y388" s="779">
        <f>IFERROR(Y384/H384,"0")+IFERROR(Y385/H385,"0")+IFERROR(Y386/H386,"0")+IFERROR(Y387/H387,"0")</f>
        <v>9</v>
      </c>
      <c r="Z388" s="779">
        <f>IFERROR(IF(Z384="",0,Z384),"0")+IFERROR(IF(Z385="",0,Z385),"0")+IFERROR(IF(Z386="",0,Z386),"0")+IFERROR(IF(Z387="",0,Z387),"0")</f>
        <v>0.19574999999999998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67</v>
      </c>
      <c r="Y389" s="779">
        <f>IFERROR(SUM(Y384:Y387),"0")</f>
        <v>70.2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7</v>
      </c>
      <c r="Y393" s="778">
        <f>IFERROR(IF(X393="",0,CEILING((X393/$H393),1)*$H393),"")</f>
        <v>7.6499999999999995</v>
      </c>
      <c r="Z393" s="36">
        <f>IFERROR(IF(Y393=0,"",ROUNDUP(Y393/H393,0)*0.00651),"")</f>
        <v>1.9529999999999999E-2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8.1117647058823543</v>
      </c>
      <c r="BN393" s="64">
        <f>IFERROR(Y393*I393/H393,"0")</f>
        <v>8.8650000000000002</v>
      </c>
      <c r="BO393" s="64">
        <f>IFERROR(1/J393*(X393/H393),"0")</f>
        <v>1.508295625942685E-2</v>
      </c>
      <c r="BP393" s="64">
        <f>IFERROR(1/J393*(Y393/H393),"0")</f>
        <v>1.6483516483516484E-2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5</v>
      </c>
      <c r="Y394" s="778">
        <f>IFERROR(IF(X394="",0,CEILING((X394/$H394),1)*$H394),"")</f>
        <v>5.0999999999999996</v>
      </c>
      <c r="Z394" s="36">
        <f>IFERROR(IF(Y394=0,"",ROUNDUP(Y394/H394,0)*0.00651),"")</f>
        <v>1.302E-2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5.6470588235294112</v>
      </c>
      <c r="BN394" s="64">
        <f>IFERROR(Y394*I394/H394,"0")</f>
        <v>5.76</v>
      </c>
      <c r="BO394" s="64">
        <f>IFERROR(1/J394*(X394/H394),"0")</f>
        <v>1.0773540185304893E-2</v>
      </c>
      <c r="BP394" s="64">
        <f>IFERROR(1/J394*(Y394/H394),"0")</f>
        <v>1.098901098901099E-2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4.7058823529411766</v>
      </c>
      <c r="Y395" s="779">
        <f>IFERROR(Y391/H391,"0")+IFERROR(Y392/H392,"0")+IFERROR(Y393/H393,"0")+IFERROR(Y394/H394,"0")</f>
        <v>5</v>
      </c>
      <c r="Z395" s="779">
        <f>IFERROR(IF(Z391="",0,Z391),"0")+IFERROR(IF(Z392="",0,Z392),"0")+IFERROR(IF(Z393="",0,Z393),"0")+IFERROR(IF(Z394="",0,Z394),"0")</f>
        <v>3.2549999999999996E-2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12</v>
      </c>
      <c r="Y396" s="779">
        <f>IFERROR(SUM(Y391:Y394),"0")</f>
        <v>12.75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7</v>
      </c>
      <c r="Y405" s="778">
        <f>IFERROR(IF(X405="",0,CEILING((X405/$H405),1)*$H405),"")</f>
        <v>7.2</v>
      </c>
      <c r="Z405" s="36">
        <f>IFERROR(IF(Y405=0,"",ROUNDUP(Y405/H405,0)*0.00651),"")</f>
        <v>2.6040000000000001E-2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7.8866666666666667</v>
      </c>
      <c r="BN405" s="64">
        <f>IFERROR(Y405*I405/H405,"0")</f>
        <v>8.1120000000000001</v>
      </c>
      <c r="BO405" s="64">
        <f>IFERROR(1/J405*(X405/H405),"0")</f>
        <v>2.1367521367521368E-2</v>
      </c>
      <c r="BP405" s="64">
        <f>IFERROR(1/J405*(Y405/H405),"0")</f>
        <v>2.197802197802198E-2</v>
      </c>
    </row>
    <row r="406" spans="1:68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3.8888888888888888</v>
      </c>
      <c r="Y406" s="779">
        <f>IFERROR(Y405/H405,"0")</f>
        <v>4</v>
      </c>
      <c r="Z406" s="779">
        <f>IFERROR(IF(Z405="",0,Z405),"0")</f>
        <v>2.6040000000000001E-2</v>
      </c>
      <c r="AA406" s="780"/>
      <c r="AB406" s="780"/>
      <c r="AC406" s="780"/>
    </row>
    <row r="407" spans="1:68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7</v>
      </c>
      <c r="Y407" s="779">
        <f>IFERROR(SUM(Y405:Y405),"0")</f>
        <v>7.2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1312</v>
      </c>
      <c r="Y418" s="778">
        <f t="shared" si="87"/>
        <v>1320</v>
      </c>
      <c r="Z418" s="36">
        <f>IFERROR(IF(Y418=0,"",ROUNDUP(Y418/H418,0)*0.02175),"")</f>
        <v>1.9139999999999999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1353.9840000000002</v>
      </c>
      <c r="BN418" s="64">
        <f t="shared" si="89"/>
        <v>1362.2400000000002</v>
      </c>
      <c r="BO418" s="64">
        <f t="shared" si="90"/>
        <v>1.8222222222222222</v>
      </c>
      <c r="BP418" s="64">
        <f t="shared" si="91"/>
        <v>1.8333333333333333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391</v>
      </c>
      <c r="Y420" s="778">
        <f t="shared" si="87"/>
        <v>405</v>
      </c>
      <c r="Z420" s="36">
        <f>IFERROR(IF(Y420=0,"",ROUNDUP(Y420/H420,0)*0.02175),"")</f>
        <v>0.58724999999999994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403.512</v>
      </c>
      <c r="BN420" s="64">
        <f t="shared" si="89"/>
        <v>417.96000000000004</v>
      </c>
      <c r="BO420" s="64">
        <f t="shared" si="90"/>
        <v>0.54305555555555551</v>
      </c>
      <c r="BP420" s="64">
        <f t="shared" si="91"/>
        <v>0.5625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464</v>
      </c>
      <c r="Y423" s="778">
        <f t="shared" si="87"/>
        <v>465</v>
      </c>
      <c r="Z423" s="36">
        <f>IFERROR(IF(Y423=0,"",ROUNDUP(Y423/H423,0)*0.02175),"")</f>
        <v>0.6742499999999999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478.84800000000001</v>
      </c>
      <c r="BN423" s="64">
        <f t="shared" si="89"/>
        <v>479.88</v>
      </c>
      <c r="BO423" s="64">
        <f t="shared" si="90"/>
        <v>0.64444444444444438</v>
      </c>
      <c r="BP423" s="64">
        <f t="shared" si="91"/>
        <v>0.64583333333333326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144.46666666666667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146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3.1754999999999995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2167</v>
      </c>
      <c r="Y429" s="779">
        <f>IFERROR(SUM(Y417:Y427),"0")</f>
        <v>2190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1002</v>
      </c>
      <c r="Y431" s="778">
        <f>IFERROR(IF(X431="",0,CEILING((X431/$H431),1)*$H431),"")</f>
        <v>1005</v>
      </c>
      <c r="Z431" s="36">
        <f>IFERROR(IF(Y431=0,"",ROUNDUP(Y431/H431,0)*0.02175),"")</f>
        <v>1.4572499999999999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1034.0640000000001</v>
      </c>
      <c r="BN431" s="64">
        <f>IFERROR(Y431*I431/H431,"0")</f>
        <v>1037.1600000000001</v>
      </c>
      <c r="BO431" s="64">
        <f>IFERROR(1/J431*(X431/H431),"0")</f>
        <v>1.3916666666666666</v>
      </c>
      <c r="BP431" s="64">
        <f>IFERROR(1/J431*(Y431/H431),"0")</f>
        <v>1.3958333333333333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66.8</v>
      </c>
      <c r="Y433" s="779">
        <f>IFERROR(Y431/H431,"0")+IFERROR(Y432/H432,"0")</f>
        <v>67</v>
      </c>
      <c r="Z433" s="779">
        <f>IFERROR(IF(Z431="",0,Z431),"0")+IFERROR(IF(Z432="",0,Z432),"0")</f>
        <v>1.4572499999999999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1002</v>
      </c>
      <c r="Y434" s="779">
        <f>IFERROR(SUM(Y431:Y432),"0")</f>
        <v>1005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15</v>
      </c>
      <c r="Y441" s="778">
        <f>IFERROR(IF(X441="",0,CEILING((X441/$H441),1)*$H441),"")</f>
        <v>18</v>
      </c>
      <c r="Z441" s="36">
        <f>IFERROR(IF(Y441=0,"",ROUNDUP(Y441/H441,0)*0.02175),"")</f>
        <v>4.3499999999999997E-2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15.940000000000001</v>
      </c>
      <c r="BN441" s="64">
        <f>IFERROR(Y441*I441/H441,"0")</f>
        <v>19.128</v>
      </c>
      <c r="BO441" s="64">
        <f>IFERROR(1/J441*(X441/H441),"0")</f>
        <v>2.976190476190476E-2</v>
      </c>
      <c r="BP441" s="64">
        <f>IFERROR(1/J441*(Y441/H441),"0")</f>
        <v>3.5714285714285712E-2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1.6666666666666667</v>
      </c>
      <c r="Y442" s="779">
        <f>IFERROR(Y441/H441,"0")</f>
        <v>2</v>
      </c>
      <c r="Z442" s="779">
        <f>IFERROR(IF(Z441="",0,Z441),"0")</f>
        <v>4.3499999999999997E-2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15</v>
      </c>
      <c r="Y443" s="779">
        <f>IFERROR(SUM(Y441:Y441),"0")</f>
        <v>18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2</v>
      </c>
      <c r="Y500" s="778">
        <f t="shared" si="98"/>
        <v>2.1</v>
      </c>
      <c r="Z500" s="36">
        <f t="shared" si="103"/>
        <v>5.0200000000000002E-3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2.1238095238095238</v>
      </c>
      <c r="BN500" s="64">
        <f t="shared" si="100"/>
        <v>2.23</v>
      </c>
      <c r="BO500" s="64">
        <f t="shared" si="101"/>
        <v>4.0700040700040706E-3</v>
      </c>
      <c r="BP500" s="64">
        <f t="shared" si="102"/>
        <v>4.2735042735042739E-3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0.95238095238095233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5.0200000000000002E-3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2</v>
      </c>
      <c r="Y506" s="779">
        <f>IFERROR(SUM(Y480:Y504),"0")</f>
        <v>2.1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1</v>
      </c>
      <c r="Y513" s="778">
        <f>IFERROR(IF(X513="",0,CEILING((X513/$H513),1)*$H513),"")</f>
        <v>1.2</v>
      </c>
      <c r="Z513" s="36">
        <f>IFERROR(IF(Y513=0,"",ROUNDUP(Y513/H513,0)*0.00627),"")</f>
        <v>6.2700000000000004E-3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1.5</v>
      </c>
      <c r="BN513" s="64">
        <f>IFERROR(Y513*I513/H513,"0")</f>
        <v>1.8000000000000003</v>
      </c>
      <c r="BO513" s="64">
        <f>IFERROR(1/J513*(X513/H513),"0")</f>
        <v>4.1666666666666666E-3</v>
      </c>
      <c r="BP513" s="64">
        <f>IFERROR(1/J513*(Y513/H513),"0")</f>
        <v>5.0000000000000001E-3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4</v>
      </c>
      <c r="Y514" s="778">
        <f>IFERROR(IF(X514="",0,CEILING((X514/$H514),1)*$H514),"")</f>
        <v>5.28</v>
      </c>
      <c r="Z514" s="36">
        <f>IFERROR(IF(Y514=0,"",ROUNDUP(Y514/H514,0)*0.00627),"")</f>
        <v>2.5080000000000002E-2</v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5.6969696969696964</v>
      </c>
      <c r="BN514" s="64">
        <f>IFERROR(Y514*I514/H514,"0")</f>
        <v>7.5199999999999987</v>
      </c>
      <c r="BO514" s="64">
        <f>IFERROR(1/J514*(X514/H514),"0")</f>
        <v>1.5151515151515152E-2</v>
      </c>
      <c r="BP514" s="64">
        <f>IFERROR(1/J514*(Y514/H514),"0")</f>
        <v>0.02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3.8636363636363638</v>
      </c>
      <c r="Y515" s="779">
        <f>IFERROR(Y513/H513,"0")+IFERROR(Y514/H514,"0")</f>
        <v>5</v>
      </c>
      <c r="Z515" s="779">
        <f>IFERROR(IF(Z513="",0,Z513),"0")+IFERROR(IF(Z514="",0,Z514),"0")</f>
        <v>3.1350000000000003E-2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5</v>
      </c>
      <c r="Y516" s="779">
        <f>IFERROR(SUM(Y513:Y514),"0")</f>
        <v>6.48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2</v>
      </c>
      <c r="Y536" s="778">
        <f>IFERROR(IF(X536="",0,CEILING((X536/$H536),1)*$H536),"")</f>
        <v>3</v>
      </c>
      <c r="Z536" s="36">
        <f>IFERROR(IF(Y536=0,"",ROUNDUP(Y536/H536,0)*0.00627),"")</f>
        <v>6.2700000000000004E-3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2.4</v>
      </c>
      <c r="BN536" s="64">
        <f>IFERROR(Y536*I536/H536,"0")</f>
        <v>3.6</v>
      </c>
      <c r="BO536" s="64">
        <f>IFERROR(1/J536*(X536/H536),"0")</f>
        <v>3.3333333333333331E-3</v>
      </c>
      <c r="BP536" s="64">
        <f>IFERROR(1/J536*(Y536/H536),"0")</f>
        <v>5.0000000000000001E-3</v>
      </c>
    </row>
    <row r="537" spans="1:68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0.66666666666666663</v>
      </c>
      <c r="Y537" s="779">
        <f>IFERROR(Y536/H536,"0")</f>
        <v>1</v>
      </c>
      <c r="Z537" s="779">
        <f>IFERROR(IF(Z536="",0,Z536),"0")</f>
        <v>6.2700000000000004E-3</v>
      </c>
      <c r="AA537" s="780"/>
      <c r="AB537" s="780"/>
      <c r="AC537" s="780"/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2</v>
      </c>
      <c r="Y538" s="779">
        <f>IFERROR(SUM(Y536:Y536),"0")</f>
        <v>3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11</v>
      </c>
      <c r="Y543" s="778">
        <f>IFERROR(IF(X543="",0,CEILING((X543/$H543),1)*$H543),"")</f>
        <v>12</v>
      </c>
      <c r="Z543" s="36">
        <f>IFERROR(IF(Y543=0,"",ROUNDUP(Y543/H543,0)*0.00502),"")</f>
        <v>5.0200000000000002E-2</v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18.516666666666666</v>
      </c>
      <c r="BN543" s="64">
        <f>IFERROR(Y543*I543/H543,"0")</f>
        <v>20.200000000000003</v>
      </c>
      <c r="BO543" s="64">
        <f>IFERROR(1/J543*(X543/H543),"0")</f>
        <v>3.9173789173789185E-2</v>
      </c>
      <c r="BP543" s="64">
        <f>IFERROR(1/J543*(Y543/H543),"0")</f>
        <v>4.2735042735042736E-2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9.1666666666666679</v>
      </c>
      <c r="Y545" s="779">
        <f>IFERROR(Y541/H541,"0")+IFERROR(Y542/H542,"0")+IFERROR(Y543/H543,"0")+IFERROR(Y544/H544,"0")</f>
        <v>10</v>
      </c>
      <c r="Z545" s="779">
        <f>IFERROR(IF(Z541="",0,Z541),"0")+IFERROR(IF(Z542="",0,Z542),"0")+IFERROR(IF(Z543="",0,Z543),"0")+IFERROR(IF(Z544="",0,Z544),"0")</f>
        <v>5.0200000000000002E-2</v>
      </c>
      <c r="AA545" s="780"/>
      <c r="AB545" s="780"/>
      <c r="AC545" s="780"/>
    </row>
    <row r="546" spans="1:68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11</v>
      </c>
      <c r="Y546" s="779">
        <f>IFERROR(SUM(Y541:Y544),"0")</f>
        <v>12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38</v>
      </c>
      <c r="Y556" s="778">
        <f t="shared" si="109"/>
        <v>42.24</v>
      </c>
      <c r="Z556" s="36">
        <f t="shared" ref="Z556:Z561" si="114">IFERROR(IF(Y556=0,"",ROUNDUP(Y556/H556,0)*0.01196),"")</f>
        <v>9.5680000000000001E-2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40.590909090909086</v>
      </c>
      <c r="BN556" s="64">
        <f t="shared" si="111"/>
        <v>45.12</v>
      </c>
      <c r="BO556" s="64">
        <f t="shared" si="112"/>
        <v>6.9201631701631697E-2</v>
      </c>
      <c r="BP556" s="64">
        <f t="shared" si="113"/>
        <v>7.6923076923076927E-2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22</v>
      </c>
      <c r="Y557" s="778">
        <f t="shared" si="109"/>
        <v>26.400000000000002</v>
      </c>
      <c r="Z557" s="36">
        <f t="shared" si="114"/>
        <v>5.9799999999999999E-2</v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23.5</v>
      </c>
      <c r="BN557" s="64">
        <f t="shared" si="111"/>
        <v>28.200000000000003</v>
      </c>
      <c r="BO557" s="64">
        <f t="shared" si="112"/>
        <v>4.0064102564102561E-2</v>
      </c>
      <c r="BP557" s="64">
        <f t="shared" si="113"/>
        <v>4.807692307692308E-2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185</v>
      </c>
      <c r="Y559" s="778">
        <f t="shared" si="109"/>
        <v>190.08</v>
      </c>
      <c r="Z559" s="36">
        <f t="shared" si="114"/>
        <v>0.43056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197.61363636363632</v>
      </c>
      <c r="BN559" s="64">
        <f t="shared" si="111"/>
        <v>203.04000000000002</v>
      </c>
      <c r="BO559" s="64">
        <f t="shared" si="112"/>
        <v>0.3369026806526807</v>
      </c>
      <c r="BP559" s="64">
        <f t="shared" si="113"/>
        <v>0.34615384615384615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46.401515151515156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49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0.58604000000000001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245</v>
      </c>
      <c r="Y568" s="779">
        <f>IFERROR(SUM(Y555:Y566),"0")</f>
        <v>258.72000000000003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24</v>
      </c>
      <c r="Y570" s="778">
        <f>IFERROR(IF(X570="",0,CEILING((X570/$H570),1)*$H570),"")</f>
        <v>26.400000000000002</v>
      </c>
      <c r="Z570" s="36">
        <f>IFERROR(IF(Y570=0,"",ROUNDUP(Y570/H570,0)*0.01196),"")</f>
        <v>5.9799999999999999E-2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25.636363636363633</v>
      </c>
      <c r="BN570" s="64">
        <f>IFERROR(Y570*I570/H570,"0")</f>
        <v>28.200000000000003</v>
      </c>
      <c r="BO570" s="64">
        <f>IFERROR(1/J570*(X570/H570),"0")</f>
        <v>4.3706293706293704E-2</v>
      </c>
      <c r="BP570" s="64">
        <f>IFERROR(1/J570*(Y570/H570),"0")</f>
        <v>4.807692307692308E-2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4.545454545454545</v>
      </c>
      <c r="Y573" s="779">
        <f>IFERROR(Y570/H570,"0")+IFERROR(Y571/H571,"0")+IFERROR(Y572/H572,"0")</f>
        <v>5</v>
      </c>
      <c r="Z573" s="779">
        <f>IFERROR(IF(Z570="",0,Z570),"0")+IFERROR(IF(Z571="",0,Z571),"0")+IFERROR(IF(Z572="",0,Z572),"0")</f>
        <v>5.9799999999999999E-2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24</v>
      </c>
      <c r="Y574" s="779">
        <f>IFERROR(SUM(Y570:Y572),"0")</f>
        <v>26.400000000000002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100</v>
      </c>
      <c r="Y578" s="778">
        <f t="shared" si="115"/>
        <v>100.32000000000001</v>
      </c>
      <c r="Z578" s="36">
        <f>IFERROR(IF(Y578=0,"",ROUNDUP(Y578/H578,0)*0.01196),"")</f>
        <v>0.22724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106.81818181818181</v>
      </c>
      <c r="BN578" s="64">
        <f t="shared" si="117"/>
        <v>107.16</v>
      </c>
      <c r="BO578" s="64">
        <f t="shared" si="118"/>
        <v>0.18210955710955709</v>
      </c>
      <c r="BP578" s="64">
        <f t="shared" si="119"/>
        <v>0.18269230769230771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18.939393939393938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0.22724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100</v>
      </c>
      <c r="Y586" s="779">
        <f>IFERROR(SUM(Y576:Y584),"0")</f>
        <v>100.32000000000001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74</v>
      </c>
      <c r="Y628" s="778">
        <f t="shared" ref="Y628:Y635" si="130">IFERROR(IF(X628="",0,CEILING((X628/$H628),1)*$H628),"")</f>
        <v>78</v>
      </c>
      <c r="Z628" s="36">
        <f>IFERROR(IF(Y628=0,"",ROUNDUP(Y628/H628,0)*0.02175),"")</f>
        <v>0.21749999999999997</v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79.350769230769231</v>
      </c>
      <c r="BN628" s="64">
        <f t="shared" ref="BN628:BN635" si="132">IFERROR(Y628*I628/H628,"0")</f>
        <v>83.640000000000015</v>
      </c>
      <c r="BO628" s="64">
        <f t="shared" ref="BO628:BO635" si="133">IFERROR(1/J628*(X628/H628),"0")</f>
        <v>0.16941391941391939</v>
      </c>
      <c r="BP628" s="64">
        <f t="shared" ref="BP628:BP635" si="134">IFERROR(1/J628*(Y628/H628),"0")</f>
        <v>0.17857142857142855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9.4871794871794872</v>
      </c>
      <c r="Y636" s="779">
        <f>IFERROR(Y628/H628,"0")+IFERROR(Y629/H629,"0")+IFERROR(Y630/H630,"0")+IFERROR(Y631/H631,"0")+IFERROR(Y632/H632,"0")+IFERROR(Y633/H633,"0")+IFERROR(Y634/H634,"0")+IFERROR(Y635/H635,"0")</f>
        <v>10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0.21749999999999997</v>
      </c>
      <c r="AA636" s="780"/>
      <c r="AB636" s="780"/>
      <c r="AC636" s="780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74</v>
      </c>
      <c r="Y637" s="779">
        <f>IFERROR(SUM(Y628:Y635),"0")</f>
        <v>78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4990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5086.17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5226.9318004968891</v>
      </c>
      <c r="Y664" s="779">
        <f>IFERROR(SUM(BN22:BN660),"0")</f>
        <v>5330.0709999999999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9</v>
      </c>
      <c r="Y665" s="38">
        <f>ROUNDUP(SUM(BP22:BP660),0)</f>
        <v>9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5451.9318004968891</v>
      </c>
      <c r="Y666" s="779">
        <f>GrossWeightTotalR+PalletQtyTotalR*25</f>
        <v>5555.0709999999999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695.34180013885862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715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9.2398299999999995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108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187.20000000000005</v>
      </c>
      <c r="E673" s="46">
        <f>IFERROR(Y107*1,"0")+IFERROR(Y108*1,"0")+IFERROR(Y109*1,"0")+IFERROR(Y113*1,"0")+IFERROR(Y114*1,"0")+IFERROR(Y115*1,"0")+IFERROR(Y116*1,"0")+IFERROR(Y117*1,"0")+IFERROR(Y118*1,"0")</f>
        <v>60.300000000000004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288.59999999999997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90.300000000000011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367.2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194.4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82.95</v>
      </c>
      <c r="V673" s="46">
        <f>IFERROR(Y405*1,"0")+IFERROR(Y409*1,"0")+IFERROR(Y410*1,"0")+IFERROR(Y411*1,"0")</f>
        <v>7.2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3213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8.58</v>
      </c>
      <c r="Z673" s="46">
        <f>IFERROR(Y519*1,"0")+IFERROR(Y523*1,"0")+IFERROR(Y524*1,"0")+IFERROR(Y525*1,"0")+IFERROR(Y526*1,"0")+IFERROR(Y527*1,"0")+IFERROR(Y528*1,"0")+IFERROR(Y532*1,"0")+IFERROR(Y536*1,"0")</f>
        <v>3</v>
      </c>
      <c r="AA673" s="46">
        <f>IFERROR(Y541*1,"0")+IFERROR(Y542*1,"0")+IFERROR(Y543*1,"0")+IFERROR(Y544*1,"0")</f>
        <v>12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385.44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78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0,95"/>
        <filter val="1 002,00"/>
        <filter val="1 312,00"/>
        <filter val="1,00"/>
        <filter val="1,67"/>
        <filter val="10,00"/>
        <filter val="100,00"/>
        <filter val="104,00"/>
        <filter val="107,00"/>
        <filter val="11,00"/>
        <filter val="11,11"/>
        <filter val="11,94"/>
        <filter val="112,00"/>
        <filter val="12,00"/>
        <filter val="12,96"/>
        <filter val="125,42"/>
        <filter val="129,00"/>
        <filter val="14,87"/>
        <filter val="144,47"/>
        <filter val="15,00"/>
        <filter val="16,00"/>
        <filter val="18,94"/>
        <filter val="185,00"/>
        <filter val="193,00"/>
        <filter val="2 167,00"/>
        <filter val="2,00"/>
        <filter val="20,00"/>
        <filter val="22,00"/>
        <filter val="24,00"/>
        <filter val="245,00"/>
        <filter val="25,00"/>
        <filter val="3,86"/>
        <filter val="3,89"/>
        <filter val="301,00"/>
        <filter val="31,67"/>
        <filter val="32,00"/>
        <filter val="34,00"/>
        <filter val="35,00"/>
        <filter val="37,00"/>
        <filter val="38,00"/>
        <filter val="391,00"/>
        <filter val="4 990,00"/>
        <filter val="4,00"/>
        <filter val="4,55"/>
        <filter val="4,71"/>
        <filter val="41,90"/>
        <filter val="42,00"/>
        <filter val="46,40"/>
        <filter val="464,00"/>
        <filter val="5 226,93"/>
        <filter val="5 451,93"/>
        <filter val="5,00"/>
        <filter val="53,00"/>
        <filter val="55,00"/>
        <filter val="57,00"/>
        <filter val="6,00"/>
        <filter val="6,55"/>
        <filter val="62,00"/>
        <filter val="66,80"/>
        <filter val="67,00"/>
        <filter val="68,00"/>
        <filter val="695,34"/>
        <filter val="7,00"/>
        <filter val="7,56"/>
        <filter val="74,00"/>
        <filter val="8,00"/>
        <filter val="8,15"/>
        <filter val="8,59"/>
        <filter val="8,75"/>
        <filter val="80,00"/>
        <filter val="80,42"/>
        <filter val="88,00"/>
        <filter val="9"/>
        <filter val="9,17"/>
        <filter val="9,49"/>
        <filter val="9,91"/>
        <filter val="94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